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ellio\Documents\WHO\rapporteuR\inst\extdata\"/>
    </mc:Choice>
  </mc:AlternateContent>
  <xr:revisionPtr revIDLastSave="0" documentId="13_ncr:1_{9113CDAD-DBDC-4DD4-AF97-FE1D9BFD916D}" xr6:coauthVersionLast="47" xr6:coauthVersionMax="47" xr10:uidLastSave="{00000000-0000-0000-0000-000000000000}"/>
  <bookViews>
    <workbookView xWindow="-110" yWindow="-110" windowWidth="21820" windowHeight="14020" activeTab="2" xr2:uid="{00000000-000D-0000-FFFF-FFFF00000000}"/>
  </bookViews>
  <sheets>
    <sheet name="Intro" sheetId="4" r:id="rId1"/>
    <sheet name="Indicator view" sheetId="16" r:id="rId2"/>
    <sheet name="Country view" sheetId="5" r:id="rId3"/>
    <sheet name="uhc_regional_summary" sheetId="2" r:id="rId4"/>
    <sheet name="hep_regional_summary" sheetId="14" r:id="rId5"/>
    <sheet name="hpop_regional_summary" sheetId="15" r:id="rId6"/>
    <sheet name="Reference" sheetId="3" state="hidden" r:id="rId7"/>
  </sheets>
  <externalReferences>
    <externalReference r:id="rId8"/>
  </externalReferences>
  <definedNames>
    <definedName name="_xlnm._FilterDatabase" localSheetId="4" hidden="1">hep_regional_summary!$B$3:$AM$198</definedName>
    <definedName name="_xlnm._FilterDatabase" localSheetId="5" hidden="1">hpop_regional_summary!$B$2:$AJ$197</definedName>
    <definedName name="_xlnm._FilterDatabase" localSheetId="1" hidden="1">'Indicator view'!$AP$17:$AY$17</definedName>
    <definedName name="_xlnm._FilterDatabase" localSheetId="3" hidden="1">uhc_regional_summary!$B$3:$AP$198</definedName>
    <definedName name="AFR">Reference!$D$13:$D$59</definedName>
    <definedName name="AMR">Reference!$D$60:$D$94</definedName>
    <definedName name="EMR">Reference!$D$95:$D$115</definedName>
    <definedName name="EUR">Reference!$D$116:$D$168</definedName>
    <definedName name="_xlnm.Print_Area" localSheetId="2">'Country view'!$A$1:$AJ$59</definedName>
    <definedName name="_xlnm.Print_Area" localSheetId="1">'Indicator view'!$A$1:$AH$19</definedName>
    <definedName name="SEAR">Reference!$D$169:$D$179</definedName>
    <definedName name="WPR">Reference!$D$180:$D$206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11" i="16" l="1"/>
  <c r="AT211" i="16"/>
  <c r="AS211" i="16"/>
  <c r="AU210" i="16"/>
  <c r="AT210" i="16"/>
  <c r="AV210" i="16" s="1"/>
  <c r="AS210" i="16"/>
  <c r="AU209" i="16"/>
  <c r="AT209" i="16"/>
  <c r="AS209" i="16"/>
  <c r="AU208" i="16"/>
  <c r="AT208" i="16"/>
  <c r="AV208" i="16" s="1"/>
  <c r="AS208" i="16"/>
  <c r="AU207" i="16"/>
  <c r="AV207" i="16" s="1"/>
  <c r="AT207" i="16"/>
  <c r="AS207" i="16"/>
  <c r="AU206" i="16"/>
  <c r="AT206" i="16"/>
  <c r="AV206" i="16" s="1"/>
  <c r="AS206" i="16"/>
  <c r="AU205" i="16"/>
  <c r="AT205" i="16"/>
  <c r="AS205" i="16"/>
  <c r="AU204" i="16"/>
  <c r="AT204" i="16"/>
  <c r="AV204" i="16" s="1"/>
  <c r="AS204" i="16"/>
  <c r="AU203" i="16"/>
  <c r="AV203" i="16" s="1"/>
  <c r="AT203" i="16"/>
  <c r="AS203" i="16"/>
  <c r="AU202" i="16"/>
  <c r="AT202" i="16"/>
  <c r="AV202" i="16" s="1"/>
  <c r="AS202" i="16"/>
  <c r="AU201" i="16"/>
  <c r="AT201" i="16"/>
  <c r="AS201" i="16"/>
  <c r="AU200" i="16"/>
  <c r="AT200" i="16"/>
  <c r="AV200" i="16" s="1"/>
  <c r="AS200" i="16"/>
  <c r="AU199" i="16"/>
  <c r="AV199" i="16" s="1"/>
  <c r="AT199" i="16"/>
  <c r="AS199" i="16"/>
  <c r="AU198" i="16"/>
  <c r="AT198" i="16"/>
  <c r="AV198" i="16" s="1"/>
  <c r="AS198" i="16"/>
  <c r="AU197" i="16"/>
  <c r="AT197" i="16"/>
  <c r="AS197" i="16"/>
  <c r="AU196" i="16"/>
  <c r="AT196" i="16"/>
  <c r="AV196" i="16" s="1"/>
  <c r="AS196" i="16"/>
  <c r="AU195" i="16"/>
  <c r="AV195" i="16" s="1"/>
  <c r="AT195" i="16"/>
  <c r="AS195" i="16"/>
  <c r="AU194" i="16"/>
  <c r="AT194" i="16"/>
  <c r="AV194" i="16" s="1"/>
  <c r="AS194" i="16"/>
  <c r="AU193" i="16"/>
  <c r="AT193" i="16"/>
  <c r="AS193" i="16"/>
  <c r="AU192" i="16"/>
  <c r="AT192" i="16"/>
  <c r="AV192" i="16" s="1"/>
  <c r="AS192" i="16"/>
  <c r="AU191" i="16"/>
  <c r="AV191" i="16" s="1"/>
  <c r="AT191" i="16"/>
  <c r="AS191" i="16"/>
  <c r="AU190" i="16"/>
  <c r="AT190" i="16"/>
  <c r="AV190" i="16" s="1"/>
  <c r="AS190" i="16"/>
  <c r="AU189" i="16"/>
  <c r="AT189" i="16"/>
  <c r="AS189" i="16"/>
  <c r="AU188" i="16"/>
  <c r="AT188" i="16"/>
  <c r="AV188" i="16" s="1"/>
  <c r="AS188" i="16"/>
  <c r="AU187" i="16"/>
  <c r="AV187" i="16" s="1"/>
  <c r="AT187" i="16"/>
  <c r="AS187" i="16"/>
  <c r="AU186" i="16"/>
  <c r="AT186" i="16"/>
  <c r="AV186" i="16" s="1"/>
  <c r="AS186" i="16"/>
  <c r="AU185" i="16"/>
  <c r="AT185" i="16"/>
  <c r="AS185" i="16"/>
  <c r="AU184" i="16"/>
  <c r="AT184" i="16"/>
  <c r="AV184" i="16" s="1"/>
  <c r="AS184" i="16"/>
  <c r="AU183" i="16"/>
  <c r="AV183" i="16" s="1"/>
  <c r="AT183" i="16"/>
  <c r="AS183" i="16"/>
  <c r="AU182" i="16"/>
  <c r="AT182" i="16"/>
  <c r="AV182" i="16" s="1"/>
  <c r="AS182" i="16"/>
  <c r="AU181" i="16"/>
  <c r="AT181" i="16"/>
  <c r="AS181" i="16"/>
  <c r="AU180" i="16"/>
  <c r="AT180" i="16"/>
  <c r="AV180" i="16" s="1"/>
  <c r="AS180" i="16"/>
  <c r="AU179" i="16"/>
  <c r="AV179" i="16" s="1"/>
  <c r="AT179" i="16"/>
  <c r="AS179" i="16"/>
  <c r="AU178" i="16"/>
  <c r="AT178" i="16"/>
  <c r="AV178" i="16" s="1"/>
  <c r="AS178" i="16"/>
  <c r="AU177" i="16"/>
  <c r="AT177" i="16"/>
  <c r="AS177" i="16"/>
  <c r="AU176" i="16"/>
  <c r="AT176" i="16"/>
  <c r="AV176" i="16" s="1"/>
  <c r="AS176" i="16"/>
  <c r="AU175" i="16"/>
  <c r="AV175" i="16" s="1"/>
  <c r="AT175" i="16"/>
  <c r="AS175" i="16"/>
  <c r="AU174" i="16"/>
  <c r="AT174" i="16"/>
  <c r="AV174" i="16" s="1"/>
  <c r="AS174" i="16"/>
  <c r="AU173" i="16"/>
  <c r="AT173" i="16"/>
  <c r="AS173" i="16"/>
  <c r="AU172" i="16"/>
  <c r="AT172" i="16"/>
  <c r="AV172" i="16" s="1"/>
  <c r="AS172" i="16"/>
  <c r="AU171" i="16"/>
  <c r="AV171" i="16" s="1"/>
  <c r="AT171" i="16"/>
  <c r="AS171" i="16"/>
  <c r="AU170" i="16"/>
  <c r="AT170" i="16"/>
  <c r="AV170" i="16" s="1"/>
  <c r="AS170" i="16"/>
  <c r="AU169" i="16"/>
  <c r="AT169" i="16"/>
  <c r="AS169" i="16"/>
  <c r="AU168" i="16"/>
  <c r="AT168" i="16"/>
  <c r="AV168" i="16" s="1"/>
  <c r="AS168" i="16"/>
  <c r="AU167" i="16"/>
  <c r="AV167" i="16" s="1"/>
  <c r="AT167" i="16"/>
  <c r="AS167" i="16"/>
  <c r="AU166" i="16"/>
  <c r="AT166" i="16"/>
  <c r="AV166" i="16" s="1"/>
  <c r="AS166" i="16"/>
  <c r="AU165" i="16"/>
  <c r="AT165" i="16"/>
  <c r="AS165" i="16"/>
  <c r="AU164" i="16"/>
  <c r="AT164" i="16"/>
  <c r="AV164" i="16" s="1"/>
  <c r="AS164" i="16"/>
  <c r="AU163" i="16"/>
  <c r="AV163" i="16" s="1"/>
  <c r="AT163" i="16"/>
  <c r="AS163" i="16"/>
  <c r="AU162" i="16"/>
  <c r="AT162" i="16"/>
  <c r="AV162" i="16" s="1"/>
  <c r="AS162" i="16"/>
  <c r="AU161" i="16"/>
  <c r="AT161" i="16"/>
  <c r="AS161" i="16"/>
  <c r="AU160" i="16"/>
  <c r="AT160" i="16"/>
  <c r="AV160" i="16" s="1"/>
  <c r="AS160" i="16"/>
  <c r="AU159" i="16"/>
  <c r="AV159" i="16" s="1"/>
  <c r="AT159" i="16"/>
  <c r="AS159" i="16"/>
  <c r="AU158" i="16"/>
  <c r="AT158" i="16"/>
  <c r="AV158" i="16" s="1"/>
  <c r="AS158" i="16"/>
  <c r="AU157" i="16"/>
  <c r="AT157" i="16"/>
  <c r="AS157" i="16"/>
  <c r="AU156" i="16"/>
  <c r="AT156" i="16"/>
  <c r="AV156" i="16" s="1"/>
  <c r="AS156" i="16"/>
  <c r="AU155" i="16"/>
  <c r="AV155" i="16" s="1"/>
  <c r="AT155" i="16"/>
  <c r="AS155" i="16"/>
  <c r="AU154" i="16"/>
  <c r="AT154" i="16"/>
  <c r="AV154" i="16" s="1"/>
  <c r="AS154" i="16"/>
  <c r="AU153" i="16"/>
  <c r="AT153" i="16"/>
  <c r="AS153" i="16"/>
  <c r="AU152" i="16"/>
  <c r="AT152" i="16"/>
  <c r="AV152" i="16" s="1"/>
  <c r="AS152" i="16"/>
  <c r="AU151" i="16"/>
  <c r="AV151" i="16" s="1"/>
  <c r="AT151" i="16"/>
  <c r="AS151" i="16"/>
  <c r="AU150" i="16"/>
  <c r="AT150" i="16"/>
  <c r="AV150" i="16" s="1"/>
  <c r="AS150" i="16"/>
  <c r="AU149" i="16"/>
  <c r="AT149" i="16"/>
  <c r="AS149" i="16"/>
  <c r="AU148" i="16"/>
  <c r="AT148" i="16"/>
  <c r="AV148" i="16" s="1"/>
  <c r="AS148" i="16"/>
  <c r="AU147" i="16"/>
  <c r="AV147" i="16" s="1"/>
  <c r="AT147" i="16"/>
  <c r="AS147" i="16"/>
  <c r="AU146" i="16"/>
  <c r="AT146" i="16"/>
  <c r="AV146" i="16" s="1"/>
  <c r="AS146" i="16"/>
  <c r="AU145" i="16"/>
  <c r="AT145" i="16"/>
  <c r="AS145" i="16"/>
  <c r="AU144" i="16"/>
  <c r="AT144" i="16"/>
  <c r="AV144" i="16" s="1"/>
  <c r="AS144" i="16"/>
  <c r="AU143" i="16"/>
  <c r="AV143" i="16" s="1"/>
  <c r="AT143" i="16"/>
  <c r="AS143" i="16"/>
  <c r="AU142" i="16"/>
  <c r="AT142" i="16"/>
  <c r="AS142" i="16"/>
  <c r="AU141" i="16"/>
  <c r="AT141" i="16"/>
  <c r="AS141" i="16"/>
  <c r="AU140" i="16"/>
  <c r="AV140" i="16" s="1"/>
  <c r="AT140" i="16"/>
  <c r="AS140" i="16"/>
  <c r="AU139" i="16"/>
  <c r="AT139" i="16"/>
  <c r="AS139" i="16"/>
  <c r="AV138" i="16"/>
  <c r="AU138" i="16"/>
  <c r="AT138" i="16"/>
  <c r="AS138" i="16"/>
  <c r="AU137" i="16"/>
  <c r="AT137" i="16"/>
  <c r="AS137" i="16"/>
  <c r="AU136" i="16"/>
  <c r="AT136" i="16"/>
  <c r="AV136" i="16" s="1"/>
  <c r="AS136" i="16"/>
  <c r="AU135" i="16"/>
  <c r="AT135" i="16"/>
  <c r="AS135" i="16"/>
  <c r="AU134" i="16"/>
  <c r="AT134" i="16"/>
  <c r="AV134" i="16" s="1"/>
  <c r="AS134" i="16"/>
  <c r="AU133" i="16"/>
  <c r="AT133" i="16"/>
  <c r="AS133" i="16"/>
  <c r="AU132" i="16"/>
  <c r="AV132" i="16" s="1"/>
  <c r="AT132" i="16"/>
  <c r="AS132" i="16"/>
  <c r="AU131" i="16"/>
  <c r="AT131" i="16"/>
  <c r="AS131" i="16"/>
  <c r="AV130" i="16"/>
  <c r="AU130" i="16"/>
  <c r="AT130" i="16"/>
  <c r="AS130" i="16"/>
  <c r="AU129" i="16"/>
  <c r="AT129" i="16"/>
  <c r="AS129" i="16"/>
  <c r="AU128" i="16"/>
  <c r="AT128" i="16"/>
  <c r="AV128" i="16" s="1"/>
  <c r="AS128" i="16"/>
  <c r="AU127" i="16"/>
  <c r="AT127" i="16"/>
  <c r="AS127" i="16"/>
  <c r="AU126" i="16"/>
  <c r="AT126" i="16"/>
  <c r="AS126" i="16"/>
  <c r="AU125" i="16"/>
  <c r="AT125" i="16"/>
  <c r="AS125" i="16"/>
  <c r="AU124" i="16"/>
  <c r="AT124" i="16"/>
  <c r="AS124" i="16"/>
  <c r="AU123" i="16"/>
  <c r="AT123" i="16"/>
  <c r="AS123" i="16"/>
  <c r="AU122" i="16"/>
  <c r="AT122" i="16"/>
  <c r="AS122" i="16"/>
  <c r="AU121" i="16"/>
  <c r="AV121" i="16" s="1"/>
  <c r="AT121" i="16"/>
  <c r="AS121" i="16"/>
  <c r="AU120" i="16"/>
  <c r="AT120" i="16"/>
  <c r="AV120" i="16" s="1"/>
  <c r="AS120" i="16"/>
  <c r="AU119" i="16"/>
  <c r="AT119" i="16"/>
  <c r="AS119" i="16"/>
  <c r="AU118" i="16"/>
  <c r="AT118" i="16"/>
  <c r="AV118" i="16" s="1"/>
  <c r="AS118" i="16"/>
  <c r="AU117" i="16"/>
  <c r="AT117" i="16"/>
  <c r="AS117" i="16"/>
  <c r="AU116" i="16"/>
  <c r="AT116" i="16"/>
  <c r="AV116" i="16" s="1"/>
  <c r="AS116" i="16"/>
  <c r="AU115" i="16"/>
  <c r="AT115" i="16"/>
  <c r="AS115" i="16"/>
  <c r="AU114" i="16"/>
  <c r="AT114" i="16"/>
  <c r="AV114" i="16" s="1"/>
  <c r="AS114" i="16"/>
  <c r="AV113" i="16"/>
  <c r="AU113" i="16"/>
  <c r="AT113" i="16"/>
  <c r="AS113" i="16"/>
  <c r="AU112" i="16"/>
  <c r="AT112" i="16"/>
  <c r="AS112" i="16"/>
  <c r="AU111" i="16"/>
  <c r="AT111" i="16"/>
  <c r="AS111" i="16"/>
  <c r="AU110" i="16"/>
  <c r="AT110" i="16"/>
  <c r="AV110" i="16" s="1"/>
  <c r="AS110" i="16"/>
  <c r="AU109" i="16"/>
  <c r="AT109" i="16"/>
  <c r="AS109" i="16"/>
  <c r="AU108" i="16"/>
  <c r="AT108" i="16"/>
  <c r="AV108" i="16" s="1"/>
  <c r="AS108" i="16"/>
  <c r="AV107" i="16"/>
  <c r="AU107" i="16"/>
  <c r="AT107" i="16"/>
  <c r="AS107" i="16"/>
  <c r="AU106" i="16"/>
  <c r="AT106" i="16"/>
  <c r="AS106" i="16"/>
  <c r="AU105" i="16"/>
  <c r="AT105" i="16"/>
  <c r="AS105" i="16"/>
  <c r="AU104" i="16"/>
  <c r="AT104" i="16"/>
  <c r="AV104" i="16" s="1"/>
  <c r="AS104" i="16"/>
  <c r="AU103" i="16"/>
  <c r="AV103" i="16" s="1"/>
  <c r="AT103" i="16"/>
  <c r="AS103" i="16"/>
  <c r="AU102" i="16"/>
  <c r="AV102" i="16" s="1"/>
  <c r="AT102" i="16"/>
  <c r="AS102" i="16"/>
  <c r="AU101" i="16"/>
  <c r="AT101" i="16"/>
  <c r="AV101" i="16" s="1"/>
  <c r="AS101" i="16"/>
  <c r="AU100" i="16"/>
  <c r="AT100" i="16"/>
  <c r="AS100" i="16"/>
  <c r="AU99" i="16"/>
  <c r="AT99" i="16"/>
  <c r="AV99" i="16" s="1"/>
  <c r="AS99" i="16"/>
  <c r="AU98" i="16"/>
  <c r="AT98" i="16"/>
  <c r="AV98" i="16" s="1"/>
  <c r="AS98" i="16"/>
  <c r="AU97" i="16"/>
  <c r="AT97" i="16"/>
  <c r="AS97" i="16"/>
  <c r="AU96" i="16"/>
  <c r="AV96" i="16" s="1"/>
  <c r="AT96" i="16"/>
  <c r="AS96" i="16"/>
  <c r="AU95" i="16"/>
  <c r="AT95" i="16"/>
  <c r="AS95" i="16"/>
  <c r="AV94" i="16"/>
  <c r="AU94" i="16"/>
  <c r="AT94" i="16"/>
  <c r="AS94" i="16"/>
  <c r="AU93" i="16"/>
  <c r="AT93" i="16"/>
  <c r="AS93" i="16"/>
  <c r="AU92" i="16"/>
  <c r="AT92" i="16"/>
  <c r="AV92" i="16" s="1"/>
  <c r="AS92" i="16"/>
  <c r="AU91" i="16"/>
  <c r="AT91" i="16"/>
  <c r="AV91" i="16" s="1"/>
  <c r="AS91" i="16"/>
  <c r="AU90" i="16"/>
  <c r="AT90" i="16"/>
  <c r="AV90" i="16" s="1"/>
  <c r="AS90" i="16"/>
  <c r="AU89" i="16"/>
  <c r="AT89" i="16"/>
  <c r="AS89" i="16"/>
  <c r="AU88" i="16"/>
  <c r="AT88" i="16"/>
  <c r="AV88" i="16" s="1"/>
  <c r="AS88" i="16"/>
  <c r="AV87" i="16"/>
  <c r="AU87" i="16"/>
  <c r="AT87" i="16"/>
  <c r="AS87" i="16"/>
  <c r="AV86" i="16"/>
  <c r="AU86" i="16"/>
  <c r="AT86" i="16"/>
  <c r="AS86" i="16"/>
  <c r="AU85" i="16"/>
  <c r="AT85" i="16"/>
  <c r="AS85" i="16"/>
  <c r="AU84" i="16"/>
  <c r="AT84" i="16"/>
  <c r="AV84" i="16" s="1"/>
  <c r="AS84" i="16"/>
  <c r="AU83" i="16"/>
  <c r="AT83" i="16"/>
  <c r="AV83" i="16" s="1"/>
  <c r="AS83" i="16"/>
  <c r="AU82" i="16"/>
  <c r="AT82" i="16"/>
  <c r="AV82" i="16" s="1"/>
  <c r="AS82" i="16"/>
  <c r="AU81" i="16"/>
  <c r="AT81" i="16"/>
  <c r="AS81" i="16"/>
  <c r="AU80" i="16"/>
  <c r="AT80" i="16"/>
  <c r="AV80" i="16" s="1"/>
  <c r="AS80" i="16"/>
  <c r="AV79" i="16"/>
  <c r="AU79" i="16"/>
  <c r="AT79" i="16"/>
  <c r="AS79" i="16"/>
  <c r="AV78" i="16"/>
  <c r="AU78" i="16"/>
  <c r="AT78" i="16"/>
  <c r="AS78" i="16"/>
  <c r="AU77" i="16"/>
  <c r="AT77" i="16"/>
  <c r="AS77" i="16"/>
  <c r="AU76" i="16"/>
  <c r="AT76" i="16"/>
  <c r="AV76" i="16" s="1"/>
  <c r="AS76" i="16"/>
  <c r="AU75" i="16"/>
  <c r="AT75" i="16"/>
  <c r="AV75" i="16" s="1"/>
  <c r="AS75" i="16"/>
  <c r="AU74" i="16"/>
  <c r="AT74" i="16"/>
  <c r="AV74" i="16" s="1"/>
  <c r="AS74" i="16"/>
  <c r="AU73" i="16"/>
  <c r="AT73" i="16"/>
  <c r="AS73" i="16"/>
  <c r="AU72" i="16"/>
  <c r="AT72" i="16"/>
  <c r="AV72" i="16" s="1"/>
  <c r="AS72" i="16"/>
  <c r="AV71" i="16"/>
  <c r="AU71" i="16"/>
  <c r="AT71" i="16"/>
  <c r="AS71" i="16"/>
  <c r="AV70" i="16"/>
  <c r="AU70" i="16"/>
  <c r="AT70" i="16"/>
  <c r="AS70" i="16"/>
  <c r="AU69" i="16"/>
  <c r="AT69" i="16"/>
  <c r="AS69" i="16"/>
  <c r="AU68" i="16"/>
  <c r="AT68" i="16"/>
  <c r="AV68" i="16" s="1"/>
  <c r="AS68" i="16"/>
  <c r="AU67" i="16"/>
  <c r="AT67" i="16"/>
  <c r="AV67" i="16" s="1"/>
  <c r="AS67" i="16"/>
  <c r="AU66" i="16"/>
  <c r="AT66" i="16"/>
  <c r="AV66" i="16" s="1"/>
  <c r="AS66" i="16"/>
  <c r="AU65" i="16"/>
  <c r="AT65" i="16"/>
  <c r="AS65" i="16"/>
  <c r="AU64" i="16"/>
  <c r="AT64" i="16"/>
  <c r="AV64" i="16" s="1"/>
  <c r="AS64" i="16"/>
  <c r="AU63" i="16"/>
  <c r="AV63" i="16" s="1"/>
  <c r="AT63" i="16"/>
  <c r="AS63" i="16"/>
  <c r="AU62" i="16"/>
  <c r="AT62" i="16"/>
  <c r="AV62" i="16" s="1"/>
  <c r="AS62" i="16"/>
  <c r="AU61" i="16"/>
  <c r="AT61" i="16"/>
  <c r="AS61" i="16"/>
  <c r="AU60" i="16"/>
  <c r="AT60" i="16"/>
  <c r="AS60" i="16"/>
  <c r="AV59" i="16"/>
  <c r="AU59" i="16"/>
  <c r="AT59" i="16"/>
  <c r="AS59" i="16"/>
  <c r="AV58" i="16"/>
  <c r="AU58" i="16"/>
  <c r="AT58" i="16"/>
  <c r="AS58" i="16"/>
  <c r="AU57" i="16"/>
  <c r="AT57" i="16"/>
  <c r="AS57" i="16"/>
  <c r="AU56" i="16"/>
  <c r="AT56" i="16"/>
  <c r="AV56" i="16" s="1"/>
  <c r="AS56" i="16"/>
  <c r="AU55" i="16"/>
  <c r="AT55" i="16"/>
  <c r="AS55" i="16"/>
  <c r="AU54" i="16"/>
  <c r="AT54" i="16"/>
  <c r="AV54" i="16" s="1"/>
  <c r="AS54" i="16"/>
  <c r="AU53" i="16"/>
  <c r="AT53" i="16"/>
  <c r="AS53" i="16"/>
  <c r="AU52" i="16"/>
  <c r="AT52" i="16"/>
  <c r="AS52" i="16"/>
  <c r="AV51" i="16"/>
  <c r="AU51" i="16"/>
  <c r="AT51" i="16"/>
  <c r="AS51" i="16"/>
  <c r="AU50" i="16"/>
  <c r="AT50" i="16"/>
  <c r="AS50" i="16"/>
  <c r="AU49" i="16"/>
  <c r="AT49" i="16"/>
  <c r="AS49" i="16"/>
  <c r="AU48" i="16"/>
  <c r="AT48" i="16"/>
  <c r="AV48" i="16" s="1"/>
  <c r="AS48" i="16"/>
  <c r="AU47" i="16"/>
  <c r="AV47" i="16" s="1"/>
  <c r="AT47" i="16"/>
  <c r="AS47" i="16"/>
  <c r="AU46" i="16"/>
  <c r="AV46" i="16" s="1"/>
  <c r="AT46" i="16"/>
  <c r="AS46" i="16"/>
  <c r="AU45" i="16"/>
  <c r="AT45" i="16"/>
  <c r="AV45" i="16" s="1"/>
  <c r="AS45" i="16"/>
  <c r="AU44" i="16"/>
  <c r="AV44" i="16" s="1"/>
  <c r="AT44" i="16"/>
  <c r="AS44" i="16"/>
  <c r="AU43" i="16"/>
  <c r="AT43" i="16"/>
  <c r="AV43" i="16" s="1"/>
  <c r="AS43" i="16"/>
  <c r="AU42" i="16"/>
  <c r="AT42" i="16"/>
  <c r="AV42" i="16" s="1"/>
  <c r="AS42" i="16"/>
  <c r="AU41" i="16"/>
  <c r="AT41" i="16"/>
  <c r="AS41" i="16"/>
  <c r="AU40" i="16"/>
  <c r="AT40" i="16"/>
  <c r="AV40" i="16" s="1"/>
  <c r="AS40" i="16"/>
  <c r="AU39" i="16"/>
  <c r="AT39" i="16"/>
  <c r="AS39" i="16"/>
  <c r="AU38" i="16"/>
  <c r="AT38" i="16"/>
  <c r="AV38" i="16" s="1"/>
  <c r="AS38" i="16"/>
  <c r="AU37" i="16"/>
  <c r="AV37" i="16" s="1"/>
  <c r="AT37" i="16"/>
  <c r="AS37" i="16"/>
  <c r="AU36" i="16"/>
  <c r="AV36" i="16" s="1"/>
  <c r="AT36" i="16"/>
  <c r="AS36" i="16"/>
  <c r="AU35" i="16"/>
  <c r="AT35" i="16"/>
  <c r="AV35" i="16" s="1"/>
  <c r="AS35" i="16"/>
  <c r="AU34" i="16"/>
  <c r="AT34" i="16"/>
  <c r="AS34" i="16"/>
  <c r="AU33" i="16"/>
  <c r="AT33" i="16"/>
  <c r="AS33" i="16"/>
  <c r="AU32" i="16"/>
  <c r="AT32" i="16"/>
  <c r="AV32" i="16" s="1"/>
  <c r="AS32" i="16"/>
  <c r="AU31" i="16"/>
  <c r="AT31" i="16"/>
  <c r="AS31" i="16"/>
  <c r="AU30" i="16"/>
  <c r="AT30" i="16"/>
  <c r="AV30" i="16" s="1"/>
  <c r="AS30" i="16"/>
  <c r="AU29" i="16"/>
  <c r="AV29" i="16" s="1"/>
  <c r="AT29" i="16"/>
  <c r="AS29" i="16"/>
  <c r="AU28" i="16"/>
  <c r="AT28" i="16"/>
  <c r="AV28" i="16" s="1"/>
  <c r="AS28" i="16"/>
  <c r="AU27" i="16"/>
  <c r="AT27" i="16"/>
  <c r="AV27" i="16" s="1"/>
  <c r="AS27" i="16"/>
  <c r="AU26" i="16"/>
  <c r="AT26" i="16"/>
  <c r="AS26" i="16"/>
  <c r="AU25" i="16"/>
  <c r="AT25" i="16"/>
  <c r="AS25" i="16"/>
  <c r="AV24" i="16"/>
  <c r="AU24" i="16"/>
  <c r="AT24" i="16"/>
  <c r="AS24" i="16"/>
  <c r="AU23" i="16"/>
  <c r="AT23" i="16"/>
  <c r="AS23" i="16"/>
  <c r="AU22" i="16"/>
  <c r="AT22" i="16"/>
  <c r="AV22" i="16" s="1"/>
  <c r="AS22" i="16"/>
  <c r="AU21" i="16"/>
  <c r="AV21" i="16" s="1"/>
  <c r="AT21" i="16"/>
  <c r="AS21" i="16"/>
  <c r="AU20" i="16"/>
  <c r="AV20" i="16" s="1"/>
  <c r="AT20" i="16"/>
  <c r="AS20" i="16"/>
  <c r="AU19" i="16"/>
  <c r="AT19" i="16"/>
  <c r="AV19" i="16" s="1"/>
  <c r="AS19" i="16"/>
  <c r="AV18" i="16"/>
  <c r="AU18" i="16"/>
  <c r="AT18" i="16"/>
  <c r="AS18" i="16"/>
  <c r="B10" i="16"/>
  <c r="B9" i="16"/>
  <c r="B8" i="16"/>
  <c r="AV26" i="16" l="1"/>
  <c r="AV31" i="16"/>
  <c r="AV33" i="16"/>
  <c r="AV53" i="16"/>
  <c r="AV55" i="16"/>
  <c r="AV61" i="16"/>
  <c r="AV65" i="16"/>
  <c r="AV73" i="16"/>
  <c r="AV81" i="16"/>
  <c r="AV89" i="16"/>
  <c r="AV109" i="16"/>
  <c r="AV115" i="16"/>
  <c r="AV117" i="16"/>
  <c r="AV122" i="16"/>
  <c r="AV126" i="16"/>
  <c r="AV133" i="16"/>
  <c r="AV135" i="16"/>
  <c r="AV142" i="16"/>
  <c r="AV23" i="16"/>
  <c r="AV25" i="16"/>
  <c r="AV34" i="16"/>
  <c r="AV39" i="16"/>
  <c r="AV50" i="16"/>
  <c r="AV52" i="16"/>
  <c r="AV60" i="16"/>
  <c r="AV69" i="16"/>
  <c r="AV77" i="16"/>
  <c r="AV85" i="16"/>
  <c r="AV93" i="16"/>
  <c r="AV95" i="16"/>
  <c r="AV100" i="16"/>
  <c r="AV106" i="16"/>
  <c r="AV112" i="16"/>
  <c r="AV124" i="16"/>
  <c r="AV125" i="16"/>
  <c r="AV129" i="16"/>
  <c r="AV131" i="16"/>
  <c r="AV137" i="16"/>
  <c r="AV139" i="16"/>
  <c r="AV211" i="16"/>
  <c r="AW26" i="16"/>
  <c r="AW31" i="16"/>
  <c r="AW33" i="16"/>
  <c r="AW19" i="16"/>
  <c r="AW21" i="16"/>
  <c r="AW30" i="16"/>
  <c r="AW25" i="16"/>
  <c r="AW35" i="16"/>
  <c r="AW37" i="16"/>
  <c r="AW40" i="16"/>
  <c r="AW23" i="16"/>
  <c r="AW34" i="16"/>
  <c r="AW39" i="16"/>
  <c r="AW22" i="16"/>
  <c r="AW27" i="16"/>
  <c r="AW29" i="16"/>
  <c r="AW38" i="16"/>
  <c r="AW20" i="16"/>
  <c r="AW28" i="16"/>
  <c r="AW32" i="16"/>
  <c r="AW36" i="16"/>
  <c r="AW18" i="16"/>
  <c r="AW24" i="16"/>
  <c r="AV41" i="16"/>
  <c r="AW46" i="16" s="1"/>
  <c r="AV49" i="16"/>
  <c r="AV57" i="16"/>
  <c r="AW90" i="16"/>
  <c r="AW117" i="16"/>
  <c r="AV97" i="16"/>
  <c r="AV105" i="16"/>
  <c r="AW124" i="16"/>
  <c r="AV111" i="16"/>
  <c r="AV119" i="16"/>
  <c r="AX103" i="16" s="1"/>
  <c r="AV123" i="16"/>
  <c r="AV127" i="16"/>
  <c r="AV141" i="16"/>
  <c r="AV145" i="16"/>
  <c r="AV149" i="16"/>
  <c r="AV153" i="16"/>
  <c r="AV157" i="16"/>
  <c r="AV161" i="16"/>
  <c r="AV165" i="16"/>
  <c r="AV169" i="16"/>
  <c r="AV173" i="16"/>
  <c r="AV177" i="16"/>
  <c r="AV181" i="16"/>
  <c r="AV185" i="16"/>
  <c r="AV189" i="16"/>
  <c r="AV193" i="16"/>
  <c r="AV197" i="16"/>
  <c r="AV201" i="16"/>
  <c r="AV205" i="16"/>
  <c r="AV209" i="16"/>
  <c r="AY42" i="16" l="1"/>
  <c r="AX178" i="16"/>
  <c r="AX184" i="16"/>
  <c r="AX26" i="16"/>
  <c r="AW78" i="16"/>
  <c r="AW48" i="16"/>
  <c r="AW211" i="16"/>
  <c r="AX142" i="16"/>
  <c r="AW113" i="16"/>
  <c r="AW45" i="16"/>
  <c r="AX206" i="16"/>
  <c r="AW200" i="16"/>
  <c r="AW195" i="16"/>
  <c r="AW184" i="16"/>
  <c r="AW168" i="16"/>
  <c r="AY199" i="16"/>
  <c r="AY183" i="16"/>
  <c r="AY151" i="16"/>
  <c r="AW206" i="16"/>
  <c r="AW194" i="16"/>
  <c r="AW182" i="16"/>
  <c r="AW170" i="16"/>
  <c r="AW162" i="16"/>
  <c r="AW158" i="16"/>
  <c r="AW154" i="16"/>
  <c r="AX138" i="16"/>
  <c r="AY118" i="16"/>
  <c r="AW144" i="16"/>
  <c r="AX139" i="16"/>
  <c r="AX134" i="16"/>
  <c r="AY113" i="16"/>
  <c r="AY135" i="16"/>
  <c r="AX108" i="16"/>
  <c r="AX107" i="16"/>
  <c r="AY57" i="16"/>
  <c r="AW57" i="16"/>
  <c r="AX57" i="16"/>
  <c r="AY125" i="16"/>
  <c r="AX114" i="16"/>
  <c r="AW104" i="16"/>
  <c r="AW101" i="16"/>
  <c r="AX90" i="16"/>
  <c r="AX86" i="16"/>
  <c r="AY82" i="16"/>
  <c r="AY77" i="16"/>
  <c r="AX70" i="16"/>
  <c r="AY66" i="16"/>
  <c r="AX121" i="16"/>
  <c r="AW99" i="16"/>
  <c r="AY98" i="16"/>
  <c r="AW91" i="16"/>
  <c r="AX87" i="16"/>
  <c r="AW110" i="16"/>
  <c r="AX96" i="16"/>
  <c r="AX94" i="16"/>
  <c r="AY83" i="16"/>
  <c r="AW79" i="16"/>
  <c r="AX75" i="16"/>
  <c r="AY67" i="16"/>
  <c r="AY62" i="16"/>
  <c r="AX46" i="16"/>
  <c r="AX36" i="16"/>
  <c r="AW85" i="16"/>
  <c r="AW81" i="16"/>
  <c r="AW77" i="16"/>
  <c r="AW73" i="16"/>
  <c r="AW69" i="16"/>
  <c r="AW65" i="16"/>
  <c r="AY63" i="16"/>
  <c r="AW61" i="16"/>
  <c r="AY56" i="16"/>
  <c r="AW62" i="16"/>
  <c r="AW58" i="16"/>
  <c r="AW53" i="16"/>
  <c r="AX89" i="16"/>
  <c r="AW122" i="16"/>
  <c r="AY133" i="16"/>
  <c r="AX124" i="16"/>
  <c r="AW208" i="16"/>
  <c r="AX69" i="16"/>
  <c r="AX44" i="16"/>
  <c r="AY29" i="16"/>
  <c r="AX27" i="16"/>
  <c r="AX22" i="16"/>
  <c r="AX52" i="16"/>
  <c r="AY50" i="16"/>
  <c r="AY36" i="16"/>
  <c r="AX23" i="16"/>
  <c r="AW47" i="16"/>
  <c r="AX35" i="16"/>
  <c r="AY45" i="16"/>
  <c r="AY20" i="16"/>
  <c r="AY21" i="16"/>
  <c r="AY19" i="16"/>
  <c r="AX55" i="16"/>
  <c r="AX33" i="16"/>
  <c r="AY28" i="16"/>
  <c r="AY209" i="16"/>
  <c r="AW209" i="16"/>
  <c r="AX209" i="16"/>
  <c r="AX190" i="16"/>
  <c r="AW179" i="16"/>
  <c r="AW163" i="16"/>
  <c r="AW152" i="16"/>
  <c r="AY191" i="16"/>
  <c r="AY159" i="16"/>
  <c r="AX140" i="16"/>
  <c r="AW198" i="16"/>
  <c r="AW186" i="16"/>
  <c r="AW174" i="16"/>
  <c r="AY112" i="16"/>
  <c r="AY189" i="16"/>
  <c r="AW189" i="16"/>
  <c r="AX189" i="16"/>
  <c r="AY208" i="16"/>
  <c r="AX207" i="16"/>
  <c r="AX183" i="16"/>
  <c r="AX167" i="16"/>
  <c r="AX151" i="16"/>
  <c r="AX128" i="16"/>
  <c r="AX204" i="16"/>
  <c r="AX196" i="16"/>
  <c r="AX192" i="16"/>
  <c r="AX188" i="16"/>
  <c r="AX180" i="16"/>
  <c r="AX176" i="16"/>
  <c r="AX172" i="16"/>
  <c r="AX168" i="16"/>
  <c r="AX164" i="16"/>
  <c r="AX160" i="16"/>
  <c r="AX156" i="16"/>
  <c r="AX152" i="16"/>
  <c r="AW150" i="16"/>
  <c r="AX137" i="16"/>
  <c r="AY130" i="16"/>
  <c r="AX120" i="16"/>
  <c r="AY105" i="16"/>
  <c r="AX105" i="16"/>
  <c r="AW105" i="16"/>
  <c r="AX133" i="16"/>
  <c r="AW118" i="16"/>
  <c r="AW148" i="16"/>
  <c r="AX144" i="16"/>
  <c r="AY138" i="16"/>
  <c r="AX129" i="16"/>
  <c r="AX117" i="16"/>
  <c r="AX113" i="16"/>
  <c r="AX135" i="16"/>
  <c r="AW108" i="16"/>
  <c r="AW106" i="16"/>
  <c r="AY100" i="16"/>
  <c r="AX88" i="16"/>
  <c r="AW74" i="16"/>
  <c r="AY49" i="16"/>
  <c r="AW49" i="16"/>
  <c r="AX49" i="16"/>
  <c r="AX125" i="16"/>
  <c r="AW114" i="16"/>
  <c r="AW102" i="16"/>
  <c r="AY95" i="16"/>
  <c r="AY90" i="16"/>
  <c r="AY86" i="16"/>
  <c r="AY81" i="16"/>
  <c r="AX74" i="16"/>
  <c r="AY70" i="16"/>
  <c r="AY65" i="16"/>
  <c r="AY115" i="16"/>
  <c r="AY99" i="16"/>
  <c r="AW95" i="16"/>
  <c r="AX91" i="16"/>
  <c r="AW126" i="16"/>
  <c r="AX110" i="16"/>
  <c r="AY96" i="16"/>
  <c r="AY94" i="16"/>
  <c r="AW83" i="16"/>
  <c r="AX79" i="16"/>
  <c r="AY71" i="16"/>
  <c r="AW67" i="16"/>
  <c r="AX54" i="16"/>
  <c r="AX45" i="16"/>
  <c r="AX20" i="16"/>
  <c r="AY84" i="16"/>
  <c r="AY80" i="16"/>
  <c r="AY76" i="16"/>
  <c r="AY72" i="16"/>
  <c r="AY68" i="16"/>
  <c r="AY64" i="16"/>
  <c r="AW63" i="16"/>
  <c r="AY60" i="16"/>
  <c r="AW54" i="16"/>
  <c r="AX32" i="16"/>
  <c r="AW59" i="16"/>
  <c r="AY58" i="16"/>
  <c r="AX51" i="16"/>
  <c r="AX101" i="16"/>
  <c r="AX106" i="16"/>
  <c r="AX109" i="16"/>
  <c r="AX112" i="16"/>
  <c r="AY137" i="16"/>
  <c r="AW89" i="16"/>
  <c r="AY61" i="16"/>
  <c r="AW44" i="16"/>
  <c r="AX38" i="16"/>
  <c r="AY27" i="16"/>
  <c r="AW52" i="16"/>
  <c r="AX39" i="16"/>
  <c r="AX34" i="16"/>
  <c r="AX47" i="16"/>
  <c r="AY37" i="16"/>
  <c r="AY25" i="16"/>
  <c r="AX30" i="16"/>
  <c r="AW43" i="16"/>
  <c r="AX31" i="16"/>
  <c r="AY193" i="16"/>
  <c r="AW193" i="16"/>
  <c r="AX193" i="16"/>
  <c r="AW210" i="16"/>
  <c r="AX158" i="16"/>
  <c r="AX127" i="16"/>
  <c r="AY127" i="16"/>
  <c r="AW127" i="16"/>
  <c r="AY175" i="16"/>
  <c r="AY143" i="16"/>
  <c r="AW202" i="16"/>
  <c r="AW190" i="16"/>
  <c r="AW178" i="16"/>
  <c r="AW166" i="16"/>
  <c r="AX131" i="16"/>
  <c r="AY205" i="16"/>
  <c r="AW205" i="16"/>
  <c r="AX205" i="16"/>
  <c r="AY173" i="16"/>
  <c r="AW173" i="16"/>
  <c r="AX173" i="16"/>
  <c r="AY157" i="16"/>
  <c r="AW157" i="16"/>
  <c r="AX157" i="16"/>
  <c r="AX211" i="16"/>
  <c r="AW204" i="16"/>
  <c r="AW199" i="16"/>
  <c r="AX162" i="16"/>
  <c r="AW151" i="16"/>
  <c r="AY123" i="16"/>
  <c r="AX123" i="16"/>
  <c r="AW123" i="16"/>
  <c r="AX191" i="16"/>
  <c r="AX159" i="16"/>
  <c r="AX136" i="16"/>
  <c r="AX200" i="16"/>
  <c r="AY201" i="16"/>
  <c r="AW201" i="16"/>
  <c r="AX201" i="16"/>
  <c r="AY185" i="16"/>
  <c r="AW185" i="16"/>
  <c r="AX185" i="16"/>
  <c r="AY169" i="16"/>
  <c r="AW169" i="16"/>
  <c r="AX169" i="16"/>
  <c r="AY153" i="16"/>
  <c r="AW153" i="16"/>
  <c r="AX153" i="16"/>
  <c r="AY141" i="16"/>
  <c r="AW141" i="16"/>
  <c r="AX141" i="16"/>
  <c r="AX210" i="16"/>
  <c r="AW203" i="16"/>
  <c r="AX182" i="16"/>
  <c r="AW176" i="16"/>
  <c r="AW171" i="16"/>
  <c r="AW160" i="16"/>
  <c r="AW147" i="16"/>
  <c r="AY119" i="16"/>
  <c r="AX119" i="16"/>
  <c r="AW119" i="16"/>
  <c r="AY195" i="16"/>
  <c r="AY179" i="16"/>
  <c r="AY171" i="16"/>
  <c r="AY147" i="16"/>
  <c r="AY136" i="16"/>
  <c r="AY204" i="16"/>
  <c r="AY196" i="16"/>
  <c r="AY192" i="16"/>
  <c r="AY188" i="16"/>
  <c r="AY184" i="16"/>
  <c r="AY180" i="16"/>
  <c r="AY176" i="16"/>
  <c r="AY172" i="16"/>
  <c r="AY168" i="16"/>
  <c r="AY164" i="16"/>
  <c r="AY160" i="16"/>
  <c r="AY156" i="16"/>
  <c r="AY152" i="16"/>
  <c r="AX146" i="16"/>
  <c r="AW137" i="16"/>
  <c r="AW130" i="16"/>
  <c r="AW115" i="16"/>
  <c r="AY97" i="16"/>
  <c r="AX97" i="16"/>
  <c r="AW97" i="16"/>
  <c r="AW133" i="16"/>
  <c r="AY117" i="16"/>
  <c r="AX148" i="16"/>
  <c r="AY144" i="16"/>
  <c r="AW138" i="16"/>
  <c r="AW129" i="16"/>
  <c r="AX116" i="16"/>
  <c r="AY109" i="16"/>
  <c r="AY134" i="16"/>
  <c r="AW107" i="16"/>
  <c r="AY106" i="16"/>
  <c r="AX98" i="16"/>
  <c r="AW86" i="16"/>
  <c r="AW70" i="16"/>
  <c r="AY41" i="16"/>
  <c r="AW41" i="16"/>
  <c r="AX41" i="16"/>
  <c r="AY124" i="16"/>
  <c r="AX104" i="16"/>
  <c r="AX102" i="16"/>
  <c r="AW93" i="16"/>
  <c r="AY89" i="16"/>
  <c r="AY85" i="16"/>
  <c r="AX78" i="16"/>
  <c r="AY74" i="16"/>
  <c r="AY69" i="16"/>
  <c r="AW121" i="16"/>
  <c r="AX100" i="16"/>
  <c r="AX99" i="16"/>
  <c r="AX95" i="16"/>
  <c r="AW88" i="16"/>
  <c r="AX126" i="16"/>
  <c r="AY110" i="16"/>
  <c r="AW96" i="16"/>
  <c r="AX59" i="16"/>
  <c r="AX83" i="16"/>
  <c r="AY75" i="16"/>
  <c r="AW71" i="16"/>
  <c r="AX67" i="16"/>
  <c r="AX53" i="16"/>
  <c r="AY43" i="16"/>
  <c r="AX18" i="16"/>
  <c r="AX65" i="16"/>
  <c r="AX84" i="16"/>
  <c r="AX80" i="16"/>
  <c r="AX76" i="16"/>
  <c r="AX72" i="16"/>
  <c r="AX68" i="16"/>
  <c r="AX64" i="16"/>
  <c r="AX63" i="16"/>
  <c r="AX60" i="16"/>
  <c r="AW51" i="16"/>
  <c r="AX28" i="16"/>
  <c r="AY93" i="16"/>
  <c r="AY59" i="16"/>
  <c r="AX56" i="16"/>
  <c r="AX48" i="16"/>
  <c r="AY103" i="16"/>
  <c r="AY108" i="16"/>
  <c r="AX130" i="16"/>
  <c r="AX115" i="16"/>
  <c r="AX118" i="16"/>
  <c r="AX77" i="16"/>
  <c r="AY53" i="16"/>
  <c r="AX42" i="16"/>
  <c r="AY38" i="16"/>
  <c r="AX29" i="16"/>
  <c r="AY24" i="16"/>
  <c r="AX81" i="16"/>
  <c r="AX50" i="16"/>
  <c r="AY39" i="16"/>
  <c r="AY34" i="16"/>
  <c r="AY23" i="16"/>
  <c r="AY40" i="16"/>
  <c r="AY35" i="16"/>
  <c r="AY30" i="16"/>
  <c r="AX21" i="16"/>
  <c r="AY55" i="16"/>
  <c r="AY33" i="16"/>
  <c r="AY26" i="16"/>
  <c r="AY177" i="16"/>
  <c r="AW177" i="16"/>
  <c r="AX177" i="16"/>
  <c r="AY161" i="16"/>
  <c r="AW161" i="16"/>
  <c r="AX161" i="16"/>
  <c r="AY145" i="16"/>
  <c r="AW145" i="16"/>
  <c r="AX145" i="16"/>
  <c r="AX174" i="16"/>
  <c r="AY207" i="16"/>
  <c r="AY167" i="16"/>
  <c r="AY132" i="16"/>
  <c r="AY150" i="16"/>
  <c r="AW146" i="16"/>
  <c r="AX208" i="16"/>
  <c r="AX194" i="16"/>
  <c r="AW188" i="16"/>
  <c r="AW183" i="16"/>
  <c r="AW172" i="16"/>
  <c r="AW167" i="16"/>
  <c r="AW156" i="16"/>
  <c r="AW136" i="16"/>
  <c r="AX199" i="16"/>
  <c r="AX175" i="16"/>
  <c r="AX143" i="16"/>
  <c r="AY211" i="16"/>
  <c r="AX198" i="16"/>
  <c r="AW192" i="16"/>
  <c r="AW187" i="16"/>
  <c r="AX166" i="16"/>
  <c r="AW155" i="16"/>
  <c r="AW132" i="16"/>
  <c r="AY203" i="16"/>
  <c r="AY187" i="16"/>
  <c r="AY163" i="16"/>
  <c r="AY155" i="16"/>
  <c r="AY142" i="16"/>
  <c r="AY128" i="16"/>
  <c r="AY200" i="16"/>
  <c r="AY197" i="16"/>
  <c r="AW197" i="16"/>
  <c r="AX197" i="16"/>
  <c r="AY181" i="16"/>
  <c r="AW181" i="16"/>
  <c r="AX181" i="16"/>
  <c r="AY165" i="16"/>
  <c r="AW165" i="16"/>
  <c r="AX165" i="16"/>
  <c r="AY149" i="16"/>
  <c r="AW149" i="16"/>
  <c r="AX149" i="16"/>
  <c r="AY140" i="16"/>
  <c r="AY210" i="16"/>
  <c r="AW207" i="16"/>
  <c r="AX202" i="16"/>
  <c r="AW196" i="16"/>
  <c r="AW191" i="16"/>
  <c r="AX186" i="16"/>
  <c r="AW180" i="16"/>
  <c r="AW175" i="16"/>
  <c r="AX170" i="16"/>
  <c r="AW164" i="16"/>
  <c r="AW159" i="16"/>
  <c r="AX154" i="16"/>
  <c r="AW143" i="16"/>
  <c r="AW128" i="16"/>
  <c r="AY111" i="16"/>
  <c r="AX111" i="16"/>
  <c r="AW111" i="16"/>
  <c r="AX203" i="16"/>
  <c r="AX195" i="16"/>
  <c r="AX187" i="16"/>
  <c r="AX179" i="16"/>
  <c r="AX171" i="16"/>
  <c r="AX163" i="16"/>
  <c r="AX155" i="16"/>
  <c r="AX147" i="16"/>
  <c r="AW142" i="16"/>
  <c r="AX132" i="16"/>
  <c r="AY206" i="16"/>
  <c r="AY202" i="16"/>
  <c r="AY198" i="16"/>
  <c r="AY194" i="16"/>
  <c r="AY190" i="16"/>
  <c r="AY186" i="16"/>
  <c r="AY182" i="16"/>
  <c r="AY178" i="16"/>
  <c r="AY174" i="16"/>
  <c r="AY170" i="16"/>
  <c r="AY166" i="16"/>
  <c r="AY162" i="16"/>
  <c r="AY158" i="16"/>
  <c r="AY154" i="16"/>
  <c r="AX150" i="16"/>
  <c r="AY146" i="16"/>
  <c r="AY131" i="16"/>
  <c r="AY129" i="16"/>
  <c r="AW112" i="16"/>
  <c r="AW139" i="16"/>
  <c r="AY122" i="16"/>
  <c r="AW116" i="16"/>
  <c r="AY148" i="16"/>
  <c r="AY139" i="16"/>
  <c r="AW135" i="16"/>
  <c r="AW120" i="16"/>
  <c r="AY116" i="16"/>
  <c r="AY101" i="16"/>
  <c r="AW134" i="16"/>
  <c r="AY107" i="16"/>
  <c r="AW103" i="16"/>
  <c r="AX92" i="16"/>
  <c r="AW82" i="16"/>
  <c r="AW66" i="16"/>
  <c r="AW125" i="16"/>
  <c r="AY114" i="16"/>
  <c r="AY104" i="16"/>
  <c r="AY102" i="16"/>
  <c r="AY91" i="16"/>
  <c r="AY87" i="16"/>
  <c r="AX82" i="16"/>
  <c r="AY78" i="16"/>
  <c r="AY73" i="16"/>
  <c r="AX66" i="16"/>
  <c r="AY121" i="16"/>
  <c r="AW100" i="16"/>
  <c r="AW98" i="16"/>
  <c r="AW92" i="16"/>
  <c r="AW87" i="16"/>
  <c r="AY126" i="16"/>
  <c r="AW109" i="16"/>
  <c r="AW94" i="16"/>
  <c r="AY92" i="16"/>
  <c r="AY79" i="16"/>
  <c r="AW75" i="16"/>
  <c r="AX71" i="16"/>
  <c r="AX62" i="16"/>
  <c r="AY51" i="16"/>
  <c r="AY18" i="16"/>
  <c r="AX43" i="16"/>
  <c r="AX93" i="16"/>
  <c r="AW84" i="16"/>
  <c r="AW80" i="16"/>
  <c r="AW76" i="16"/>
  <c r="AW72" i="16"/>
  <c r="AW68" i="16"/>
  <c r="AW64" i="16"/>
  <c r="AX61" i="16"/>
  <c r="AW60" i="16"/>
  <c r="AY48" i="16"/>
  <c r="AX24" i="16"/>
  <c r="AY88" i="16"/>
  <c r="AX58" i="16"/>
  <c r="AY54" i="16"/>
  <c r="AY46" i="16"/>
  <c r="AW56" i="16"/>
  <c r="AX85" i="16"/>
  <c r="AY120" i="16"/>
  <c r="AW131" i="16"/>
  <c r="AX122" i="16"/>
  <c r="AW140" i="16"/>
  <c r="AX73" i="16"/>
  <c r="AY44" i="16"/>
  <c r="AW42" i="16"/>
  <c r="AY22" i="16"/>
  <c r="AY52" i="16"/>
  <c r="AW50" i="16"/>
  <c r="AY47" i="16"/>
  <c r="AX40" i="16"/>
  <c r="AX37" i="16"/>
  <c r="AY32" i="16"/>
  <c r="AX25" i="16"/>
  <c r="AX19" i="16"/>
  <c r="AW55" i="16"/>
  <c r="AY31" i="16"/>
  <c r="AB118" i="16" l="1" a="1"/>
  <c r="AB118" i="16" s="1"/>
  <c r="L118" i="16" a="1"/>
  <c r="L118" i="16" s="1"/>
  <c r="AJ116" i="16" a="1"/>
  <c r="AJ116" i="16" s="1"/>
  <c r="T116" i="16" a="1"/>
  <c r="T116" i="16" s="1"/>
  <c r="D116" i="16" a="1"/>
  <c r="D116" i="16" s="1"/>
  <c r="AB114" i="16" a="1"/>
  <c r="AB114" i="16" s="1"/>
  <c r="L114" i="16" a="1"/>
  <c r="L114" i="16" s="1"/>
  <c r="AJ112" i="16" a="1"/>
  <c r="AJ112" i="16" s="1"/>
  <c r="T112" i="16" a="1"/>
  <c r="T112" i="16" s="1"/>
  <c r="D112" i="16" a="1"/>
  <c r="D112" i="16" s="1"/>
  <c r="AB119" i="16" a="1"/>
  <c r="AB119" i="16" s="1"/>
  <c r="D119" i="16" a="1"/>
  <c r="D119" i="16" s="1"/>
  <c r="AJ118" i="16" a="1"/>
  <c r="AJ118" i="16" s="1"/>
  <c r="D117" i="16" a="1"/>
  <c r="D117" i="16" s="1"/>
  <c r="L116" i="16" a="1"/>
  <c r="L116" i="16" s="1"/>
  <c r="AJ115" i="16" a="1"/>
  <c r="AJ115" i="16" s="1"/>
  <c r="D114" i="16" a="1"/>
  <c r="D114" i="16" s="1"/>
  <c r="AJ113" i="16" a="1"/>
  <c r="AJ113" i="16" s="1"/>
  <c r="L113" i="16" a="1"/>
  <c r="L113" i="16" s="1"/>
  <c r="AJ110" i="16" a="1"/>
  <c r="AJ110" i="16" s="1"/>
  <c r="T110" i="16" a="1"/>
  <c r="T110" i="16" s="1"/>
  <c r="D110" i="16" a="1"/>
  <c r="D110" i="16" s="1"/>
  <c r="AB108" i="16" a="1"/>
  <c r="AB108" i="16" s="1"/>
  <c r="L108" i="16" a="1"/>
  <c r="L108" i="16" s="1"/>
  <c r="AJ106" i="16" a="1"/>
  <c r="AJ106" i="16" s="1"/>
  <c r="T106" i="16" a="1"/>
  <c r="T106" i="16" s="1"/>
  <c r="D106" i="16" a="1"/>
  <c r="D106" i="16" s="1"/>
  <c r="AB104" i="16" a="1"/>
  <c r="AB104" i="16" s="1"/>
  <c r="L104" i="16" a="1"/>
  <c r="L104" i="16" s="1"/>
  <c r="AJ102" i="16" a="1"/>
  <c r="AJ102" i="16" s="1"/>
  <c r="T102" i="16" a="1"/>
  <c r="T102" i="16" s="1"/>
  <c r="D102" i="16" a="1"/>
  <c r="D102" i="16" s="1"/>
  <c r="AB100" i="16" a="1"/>
  <c r="AB100" i="16" s="1"/>
  <c r="L100" i="16" a="1"/>
  <c r="L100" i="16" s="1"/>
  <c r="AJ98" i="16" a="1"/>
  <c r="AJ98" i="16" s="1"/>
  <c r="T98" i="16" a="1"/>
  <c r="T98" i="16" s="1"/>
  <c r="D98" i="16" a="1"/>
  <c r="D98" i="16" s="1"/>
  <c r="AB96" i="16" a="1"/>
  <c r="AB96" i="16" s="1"/>
  <c r="L96" i="16" a="1"/>
  <c r="L96" i="16" s="1"/>
  <c r="AJ94" i="16" a="1"/>
  <c r="AJ94" i="16" s="1"/>
  <c r="T94" i="16" a="1"/>
  <c r="T94" i="16" s="1"/>
  <c r="D94" i="16" a="1"/>
  <c r="D94" i="16" s="1"/>
  <c r="T119" i="16" a="1"/>
  <c r="T119" i="16" s="1"/>
  <c r="T117" i="16" a="1"/>
  <c r="T117" i="16" s="1"/>
  <c r="AB116" i="16" a="1"/>
  <c r="AB116" i="16" s="1"/>
  <c r="L115" i="16" a="1"/>
  <c r="L115" i="16" s="1"/>
  <c r="T114" i="16" a="1"/>
  <c r="T114" i="16" s="1"/>
  <c r="AB113" i="16" a="1"/>
  <c r="AB113" i="16" s="1"/>
  <c r="AJ119" i="16" a="1"/>
  <c r="AJ119" i="16" s="1"/>
  <c r="D118" i="16" a="1"/>
  <c r="D118" i="16" s="1"/>
  <c r="D115" i="16" a="1"/>
  <c r="D115" i="16" s="1"/>
  <c r="T113" i="16" a="1"/>
  <c r="T113" i="16" s="1"/>
  <c r="AB112" i="16" a="1"/>
  <c r="AB112" i="16" s="1"/>
  <c r="D111" i="16" a="1"/>
  <c r="D111" i="16" s="1"/>
  <c r="L110" i="16" a="1"/>
  <c r="L110" i="16" s="1"/>
  <c r="AJ109" i="16" a="1"/>
  <c r="AJ109" i="16" s="1"/>
  <c r="D108" i="16" a="1"/>
  <c r="D108" i="16" s="1"/>
  <c r="AJ107" i="16" a="1"/>
  <c r="AJ107" i="16" s="1"/>
  <c r="L107" i="16" a="1"/>
  <c r="L107" i="16" s="1"/>
  <c r="AB105" i="16" a="1"/>
  <c r="AB105" i="16" s="1"/>
  <c r="D105" i="16" a="1"/>
  <c r="D105" i="16" s="1"/>
  <c r="AJ104" i="16" a="1"/>
  <c r="AJ104" i="16" s="1"/>
  <c r="D103" i="16" a="1"/>
  <c r="D103" i="16" s="1"/>
  <c r="L102" i="16" a="1"/>
  <c r="L102" i="16" s="1"/>
  <c r="AJ101" i="16" a="1"/>
  <c r="AJ101" i="16" s="1"/>
  <c r="D100" i="16" a="1"/>
  <c r="D100" i="16" s="1"/>
  <c r="AJ99" i="16" a="1"/>
  <c r="AJ99" i="16" s="1"/>
  <c r="L99" i="16" a="1"/>
  <c r="L99" i="16" s="1"/>
  <c r="AB97" i="16" a="1"/>
  <c r="AB97" i="16" s="1"/>
  <c r="D97" i="16" a="1"/>
  <c r="D97" i="16" s="1"/>
  <c r="AJ96" i="16" a="1"/>
  <c r="AJ96" i="16" s="1"/>
  <c r="D95" i="16" a="1"/>
  <c r="D95" i="16" s="1"/>
  <c r="L94" i="16" a="1"/>
  <c r="L94" i="16" s="1"/>
  <c r="AB92" i="16" a="1"/>
  <c r="AB92" i="16" s="1"/>
  <c r="L92" i="16" a="1"/>
  <c r="L92" i="16" s="1"/>
  <c r="AJ90" i="16" a="1"/>
  <c r="AJ90" i="16" s="1"/>
  <c r="T90" i="16" a="1"/>
  <c r="T90" i="16" s="1"/>
  <c r="D90" i="16" a="1"/>
  <c r="D90" i="16" s="1"/>
  <c r="AB88" i="16" a="1"/>
  <c r="AB88" i="16" s="1"/>
  <c r="L88" i="16" a="1"/>
  <c r="L88" i="16" s="1"/>
  <c r="AJ86" i="16" a="1"/>
  <c r="AJ86" i="16" s="1"/>
  <c r="T86" i="16" a="1"/>
  <c r="T86" i="16" s="1"/>
  <c r="D86" i="16" a="1"/>
  <c r="D86" i="16" s="1"/>
  <c r="AB84" i="16" a="1"/>
  <c r="AB84" i="16" s="1"/>
  <c r="L84" i="16" a="1"/>
  <c r="L84" i="16" s="1"/>
  <c r="AJ82" i="16" a="1"/>
  <c r="AJ82" i="16" s="1"/>
  <c r="T82" i="16" a="1"/>
  <c r="T82" i="16" s="1"/>
  <c r="D82" i="16" a="1"/>
  <c r="D82" i="16" s="1"/>
  <c r="AB80" i="16" a="1"/>
  <c r="AB80" i="16" s="1"/>
  <c r="L80" i="16" a="1"/>
  <c r="L80" i="16" s="1"/>
  <c r="AJ78" i="16" a="1"/>
  <c r="AJ78" i="16" s="1"/>
  <c r="T78" i="16" a="1"/>
  <c r="T78" i="16" s="1"/>
  <c r="D78" i="16" a="1"/>
  <c r="D78" i="16" s="1"/>
  <c r="AB76" i="16" a="1"/>
  <c r="AB76" i="16" s="1"/>
  <c r="L76" i="16" a="1"/>
  <c r="L76" i="16" s="1"/>
  <c r="AJ74" i="16" a="1"/>
  <c r="AJ74" i="16" s="1"/>
  <c r="T74" i="16" a="1"/>
  <c r="T74" i="16" s="1"/>
  <c r="D74" i="16" a="1"/>
  <c r="D74" i="16" s="1"/>
  <c r="AB72" i="16" a="1"/>
  <c r="AB72" i="16" s="1"/>
  <c r="L72" i="16" a="1"/>
  <c r="L72" i="16" s="1"/>
  <c r="AJ70" i="16" a="1"/>
  <c r="AJ70" i="16" s="1"/>
  <c r="T70" i="16" a="1"/>
  <c r="T70" i="16" s="1"/>
  <c r="D70" i="16" a="1"/>
  <c r="D70" i="16" s="1"/>
  <c r="AB68" i="16" a="1"/>
  <c r="AB68" i="16" s="1"/>
  <c r="L68" i="16" a="1"/>
  <c r="L68" i="16" s="1"/>
  <c r="AJ66" i="16" a="1"/>
  <c r="AJ66" i="16" s="1"/>
  <c r="T66" i="16" a="1"/>
  <c r="T66" i="16" s="1"/>
  <c r="D66" i="16" a="1"/>
  <c r="D66" i="16" s="1"/>
  <c r="AB64" i="16" a="1"/>
  <c r="AB64" i="16" s="1"/>
  <c r="L64" i="16" a="1"/>
  <c r="L64" i="16" s="1"/>
  <c r="AJ62" i="16" a="1"/>
  <c r="AJ62" i="16" s="1"/>
  <c r="T62" i="16" a="1"/>
  <c r="T62" i="16" s="1"/>
  <c r="D62" i="16" a="1"/>
  <c r="D62" i="16" s="1"/>
  <c r="AB60" i="16" a="1"/>
  <c r="AB60" i="16" s="1"/>
  <c r="L60" i="16" a="1"/>
  <c r="L60" i="16" s="1"/>
  <c r="AJ58" i="16" a="1"/>
  <c r="AJ58" i="16" s="1"/>
  <c r="T58" i="16" a="1"/>
  <c r="T58" i="16" s="1"/>
  <c r="D58" i="16" a="1"/>
  <c r="D58" i="16" s="1"/>
  <c r="AB56" i="16" a="1"/>
  <c r="AB56" i="16" s="1"/>
  <c r="L56" i="16" a="1"/>
  <c r="L56" i="16" s="1"/>
  <c r="AJ54" i="16" a="1"/>
  <c r="AJ54" i="16" s="1"/>
  <c r="T54" i="16" a="1"/>
  <c r="T54" i="16" s="1"/>
  <c r="D54" i="16" a="1"/>
  <c r="D54" i="16" s="1"/>
  <c r="AB52" i="16" a="1"/>
  <c r="AB52" i="16" s="1"/>
  <c r="L52" i="16" a="1"/>
  <c r="L52" i="16" s="1"/>
  <c r="AJ50" i="16" a="1"/>
  <c r="AJ50" i="16" s="1"/>
  <c r="T50" i="16" a="1"/>
  <c r="T50" i="16" s="1"/>
  <c r="D50" i="16" a="1"/>
  <c r="D50" i="16" s="1"/>
  <c r="AB48" i="16" a="1"/>
  <c r="AB48" i="16" s="1"/>
  <c r="L48" i="16" a="1"/>
  <c r="L48" i="16" s="1"/>
  <c r="AJ46" i="16" a="1"/>
  <c r="AJ46" i="16" s="1"/>
  <c r="T46" i="16" a="1"/>
  <c r="T46" i="16" s="1"/>
  <c r="D46" i="16" a="1"/>
  <c r="D46" i="16" s="1"/>
  <c r="AB44" i="16" a="1"/>
  <c r="AB44" i="16" s="1"/>
  <c r="L44" i="16" a="1"/>
  <c r="L44" i="16" s="1"/>
  <c r="AJ42" i="16" a="1"/>
  <c r="AJ42" i="16" s="1"/>
  <c r="T42" i="16" a="1"/>
  <c r="T42" i="16" s="1"/>
  <c r="D42" i="16" a="1"/>
  <c r="D42" i="16" s="1"/>
  <c r="AB40" i="16" a="1"/>
  <c r="AB40" i="16" s="1"/>
  <c r="AJ117" i="16" a="1"/>
  <c r="AJ117" i="16" s="1"/>
  <c r="AJ114" i="16" a="1"/>
  <c r="AJ114" i="16" s="1"/>
  <c r="D113" i="16" a="1"/>
  <c r="D113" i="16" s="1"/>
  <c r="T111" i="16" a="1"/>
  <c r="T111" i="16" s="1"/>
  <c r="AB110" i="16" a="1"/>
  <c r="AB110" i="16" s="1"/>
  <c r="L109" i="16" a="1"/>
  <c r="L109" i="16" s="1"/>
  <c r="T108" i="16" a="1"/>
  <c r="T108" i="16" s="1"/>
  <c r="AB107" i="16" a="1"/>
  <c r="AB107" i="16" s="1"/>
  <c r="T105" i="16" a="1"/>
  <c r="T105" i="16" s="1"/>
  <c r="T103" i="16" a="1"/>
  <c r="T103" i="16" s="1"/>
  <c r="AB102" i="16" a="1"/>
  <c r="AB102" i="16" s="1"/>
  <c r="L101" i="16" a="1"/>
  <c r="L101" i="16" s="1"/>
  <c r="T100" i="16" a="1"/>
  <c r="T100" i="16" s="1"/>
  <c r="AB99" i="16" a="1"/>
  <c r="AB99" i="16" s="1"/>
  <c r="T97" i="16" a="1"/>
  <c r="T97" i="16" s="1"/>
  <c r="T95" i="16" a="1"/>
  <c r="T95" i="16" s="1"/>
  <c r="AB94" i="16" a="1"/>
  <c r="AB94" i="16" s="1"/>
  <c r="AJ93" i="16" a="1"/>
  <c r="AJ93" i="16" s="1"/>
  <c r="T93" i="16" a="1"/>
  <c r="T93" i="16" s="1"/>
  <c r="D93" i="16" a="1"/>
  <c r="D93" i="16" s="1"/>
  <c r="AB91" i="16" a="1"/>
  <c r="AB91" i="16" s="1"/>
  <c r="L91" i="16" a="1"/>
  <c r="L91" i="16" s="1"/>
  <c r="AJ89" i="16" a="1"/>
  <c r="AJ89" i="16" s="1"/>
  <c r="T89" i="16" a="1"/>
  <c r="T89" i="16" s="1"/>
  <c r="D89" i="16" a="1"/>
  <c r="D89" i="16" s="1"/>
  <c r="AB87" i="16" a="1"/>
  <c r="AB87" i="16" s="1"/>
  <c r="L87" i="16" a="1"/>
  <c r="L87" i="16" s="1"/>
  <c r="AJ85" i="16" a="1"/>
  <c r="AJ85" i="16" s="1"/>
  <c r="T85" i="16" a="1"/>
  <c r="T85" i="16" s="1"/>
  <c r="D85" i="16" a="1"/>
  <c r="D85" i="16" s="1"/>
  <c r="AB83" i="16" a="1"/>
  <c r="AB83" i="16" s="1"/>
  <c r="L83" i="16" a="1"/>
  <c r="L83" i="16" s="1"/>
  <c r="AJ81" i="16" a="1"/>
  <c r="AJ81" i="16" s="1"/>
  <c r="T81" i="16" a="1"/>
  <c r="T81" i="16" s="1"/>
  <c r="D81" i="16" a="1"/>
  <c r="D81" i="16" s="1"/>
  <c r="AB79" i="16" a="1"/>
  <c r="AB79" i="16" s="1"/>
  <c r="L79" i="16" a="1"/>
  <c r="L79" i="16" s="1"/>
  <c r="AJ77" i="16" a="1"/>
  <c r="AJ77" i="16" s="1"/>
  <c r="T77" i="16" a="1"/>
  <c r="T77" i="16" s="1"/>
  <c r="D77" i="16" a="1"/>
  <c r="D77" i="16" s="1"/>
  <c r="AB75" i="16" a="1"/>
  <c r="AB75" i="16" s="1"/>
  <c r="L75" i="16" a="1"/>
  <c r="L75" i="16" s="1"/>
  <c r="AJ73" i="16" a="1"/>
  <c r="AJ73" i="16" s="1"/>
  <c r="T73" i="16" a="1"/>
  <c r="T73" i="16" s="1"/>
  <c r="D73" i="16" a="1"/>
  <c r="D73" i="16" s="1"/>
  <c r="AB71" i="16" a="1"/>
  <c r="AB71" i="16" s="1"/>
  <c r="L71" i="16" a="1"/>
  <c r="L71" i="16" s="1"/>
  <c r="AJ69" i="16" a="1"/>
  <c r="AJ69" i="16" s="1"/>
  <c r="T69" i="16" a="1"/>
  <c r="T69" i="16" s="1"/>
  <c r="D69" i="16" a="1"/>
  <c r="D69" i="16" s="1"/>
  <c r="AB67" i="16" a="1"/>
  <c r="AB67" i="16" s="1"/>
  <c r="L67" i="16" a="1"/>
  <c r="L67" i="16" s="1"/>
  <c r="AJ65" i="16" a="1"/>
  <c r="AJ65" i="16" s="1"/>
  <c r="T65" i="16" a="1"/>
  <c r="T65" i="16" s="1"/>
  <c r="D65" i="16" a="1"/>
  <c r="D65" i="16" s="1"/>
  <c r="AB117" i="16" a="1"/>
  <c r="AB117" i="16" s="1"/>
  <c r="AB115" i="16" a="1"/>
  <c r="AB115" i="16" s="1"/>
  <c r="L112" i="16" a="1"/>
  <c r="L112" i="16" s="1"/>
  <c r="AJ111" i="16" a="1"/>
  <c r="AJ111" i="16" s="1"/>
  <c r="L111" i="16" a="1"/>
  <c r="L111" i="16" s="1"/>
  <c r="AB109" i="16" a="1"/>
  <c r="AB109" i="16" s="1"/>
  <c r="D109" i="16" a="1"/>
  <c r="D109" i="16" s="1"/>
  <c r="AJ108" i="16" a="1"/>
  <c r="AJ108" i="16" s="1"/>
  <c r="D107" i="16" a="1"/>
  <c r="D107" i="16" s="1"/>
  <c r="L106" i="16" a="1"/>
  <c r="L106" i="16" s="1"/>
  <c r="AJ105" i="16" a="1"/>
  <c r="AJ105" i="16" s="1"/>
  <c r="D104" i="16" a="1"/>
  <c r="D104" i="16" s="1"/>
  <c r="AJ103" i="16" a="1"/>
  <c r="AJ103" i="16" s="1"/>
  <c r="L103" i="16" a="1"/>
  <c r="L103" i="16" s="1"/>
  <c r="AB101" i="16" a="1"/>
  <c r="AB101" i="16" s="1"/>
  <c r="D101" i="16" a="1"/>
  <c r="D101" i="16" s="1"/>
  <c r="AJ100" i="16" a="1"/>
  <c r="AJ100" i="16" s="1"/>
  <c r="D99" i="16" a="1"/>
  <c r="D99" i="16" s="1"/>
  <c r="L98" i="16" a="1"/>
  <c r="L98" i="16" s="1"/>
  <c r="AJ97" i="16" a="1"/>
  <c r="AJ97" i="16" s="1"/>
  <c r="D96" i="16" a="1"/>
  <c r="D96" i="16" s="1"/>
  <c r="AJ95" i="16" a="1"/>
  <c r="AJ95" i="16" s="1"/>
  <c r="L95" i="16" a="1"/>
  <c r="L95" i="16" s="1"/>
  <c r="L105" i="16" a="1"/>
  <c r="L105" i="16" s="1"/>
  <c r="AB98" i="16" a="1"/>
  <c r="AB98" i="16" s="1"/>
  <c r="T96" i="16" a="1"/>
  <c r="T96" i="16" s="1"/>
  <c r="AB93" i="16" a="1"/>
  <c r="AB93" i="16" s="1"/>
  <c r="AJ92" i="16" a="1"/>
  <c r="AJ92" i="16" s="1"/>
  <c r="D92" i="16" a="1"/>
  <c r="D92" i="16" s="1"/>
  <c r="L90" i="16" a="1"/>
  <c r="L90" i="16" s="1"/>
  <c r="AB89" i="16" a="1"/>
  <c r="AB89" i="16" s="1"/>
  <c r="AJ88" i="16" a="1"/>
  <c r="AJ88" i="16" s="1"/>
  <c r="D88" i="16" a="1"/>
  <c r="D88" i="16" s="1"/>
  <c r="L86" i="16" a="1"/>
  <c r="L86" i="16" s="1"/>
  <c r="AB85" i="16" a="1"/>
  <c r="AB85" i="16" s="1"/>
  <c r="AJ84" i="16" a="1"/>
  <c r="AJ84" i="16" s="1"/>
  <c r="D84" i="16" a="1"/>
  <c r="D84" i="16" s="1"/>
  <c r="L82" i="16" a="1"/>
  <c r="L82" i="16" s="1"/>
  <c r="AB81" i="16" a="1"/>
  <c r="AB81" i="16" s="1"/>
  <c r="AJ80" i="16" a="1"/>
  <c r="AJ80" i="16" s="1"/>
  <c r="D80" i="16" a="1"/>
  <c r="D80" i="16" s="1"/>
  <c r="L78" i="16" a="1"/>
  <c r="L78" i="16" s="1"/>
  <c r="AB77" i="16" a="1"/>
  <c r="AB77" i="16" s="1"/>
  <c r="AJ76" i="16" a="1"/>
  <c r="AJ76" i="16" s="1"/>
  <c r="D76" i="16" a="1"/>
  <c r="D76" i="16" s="1"/>
  <c r="L74" i="16" a="1"/>
  <c r="L74" i="16" s="1"/>
  <c r="AB73" i="16" a="1"/>
  <c r="AB73" i="16" s="1"/>
  <c r="AJ72" i="16" a="1"/>
  <c r="AJ72" i="16" s="1"/>
  <c r="D72" i="16" a="1"/>
  <c r="D72" i="16" s="1"/>
  <c r="L70" i="16" a="1"/>
  <c r="L70" i="16" s="1"/>
  <c r="AB69" i="16" a="1"/>
  <c r="AB69" i="16" s="1"/>
  <c r="AJ68" i="16" a="1"/>
  <c r="AJ68" i="16" s="1"/>
  <c r="D68" i="16" a="1"/>
  <c r="D68" i="16" s="1"/>
  <c r="L66" i="16" a="1"/>
  <c r="L66" i="16" s="1"/>
  <c r="AB65" i="16" a="1"/>
  <c r="AB65" i="16" s="1"/>
  <c r="AJ64" i="16" a="1"/>
  <c r="AJ64" i="16" s="1"/>
  <c r="D63" i="16" a="1"/>
  <c r="D63" i="16" s="1"/>
  <c r="L62" i="16" a="1"/>
  <c r="L62" i="16" s="1"/>
  <c r="AJ61" i="16" a="1"/>
  <c r="AJ61" i="16" s="1"/>
  <c r="D60" i="16" a="1"/>
  <c r="D60" i="16" s="1"/>
  <c r="AJ59" i="16" a="1"/>
  <c r="AJ59" i="16" s="1"/>
  <c r="L59" i="16" a="1"/>
  <c r="L59" i="16" s="1"/>
  <c r="AB57" i="16" a="1"/>
  <c r="AB57" i="16" s="1"/>
  <c r="D57" i="16" a="1"/>
  <c r="D57" i="16" s="1"/>
  <c r="AJ56" i="16" a="1"/>
  <c r="AJ56" i="16" s="1"/>
  <c r="D55" i="16" a="1"/>
  <c r="D55" i="16" s="1"/>
  <c r="L54" i="16" a="1"/>
  <c r="L54" i="16" s="1"/>
  <c r="AJ53" i="16" a="1"/>
  <c r="AJ53" i="16" s="1"/>
  <c r="D52" i="16" a="1"/>
  <c r="D52" i="16" s="1"/>
  <c r="AJ51" i="16" a="1"/>
  <c r="AJ51" i="16" s="1"/>
  <c r="L51" i="16" a="1"/>
  <c r="L51" i="16" s="1"/>
  <c r="AB49" i="16" a="1"/>
  <c r="AB49" i="16" s="1"/>
  <c r="D49" i="16" a="1"/>
  <c r="D49" i="16" s="1"/>
  <c r="AJ48" i="16" a="1"/>
  <c r="AJ48" i="16" s="1"/>
  <c r="D47" i="16" a="1"/>
  <c r="D47" i="16" s="1"/>
  <c r="L46" i="16" a="1"/>
  <c r="L46" i="16" s="1"/>
  <c r="AJ45" i="16" a="1"/>
  <c r="AJ45" i="16" s="1"/>
  <c r="D44" i="16" a="1"/>
  <c r="D44" i="16" s="1"/>
  <c r="AJ43" i="16" a="1"/>
  <c r="AJ43" i="16" s="1"/>
  <c r="L43" i="16" a="1"/>
  <c r="L43" i="16" s="1"/>
  <c r="AB41" i="16" a="1"/>
  <c r="AB41" i="16" s="1"/>
  <c r="L119" i="16" a="1"/>
  <c r="L119" i="16" s="1"/>
  <c r="AB111" i="16" a="1"/>
  <c r="AB111" i="16" s="1"/>
  <c r="T109" i="16" a="1"/>
  <c r="T109" i="16" s="1"/>
  <c r="T107" i="16" a="1"/>
  <c r="T107" i="16" s="1"/>
  <c r="AB95" i="16" a="1"/>
  <c r="AB95" i="16" s="1"/>
  <c r="T91" i="16" a="1"/>
  <c r="T91" i="16" s="1"/>
  <c r="T87" i="16" a="1"/>
  <c r="T87" i="16" s="1"/>
  <c r="T83" i="16" a="1"/>
  <c r="T83" i="16" s="1"/>
  <c r="T79" i="16" a="1"/>
  <c r="T79" i="16" s="1"/>
  <c r="T75" i="16" a="1"/>
  <c r="T75" i="16" s="1"/>
  <c r="T71" i="16" a="1"/>
  <c r="T71" i="16" s="1"/>
  <c r="T67" i="16" a="1"/>
  <c r="T67" i="16" s="1"/>
  <c r="T63" i="16" a="1"/>
  <c r="T63" i="16" s="1"/>
  <c r="AB62" i="16" a="1"/>
  <c r="AB62" i="16" s="1"/>
  <c r="L61" i="16" a="1"/>
  <c r="L61" i="16" s="1"/>
  <c r="T60" i="16" a="1"/>
  <c r="T60" i="16" s="1"/>
  <c r="AB59" i="16" a="1"/>
  <c r="AB59" i="16" s="1"/>
  <c r="T118" i="16" a="1"/>
  <c r="T118" i="16" s="1"/>
  <c r="L117" i="16" a="1"/>
  <c r="L117" i="16" s="1"/>
  <c r="AB106" i="16" a="1"/>
  <c r="AB106" i="16" s="1"/>
  <c r="T104" i="16" a="1"/>
  <c r="T104" i="16" s="1"/>
  <c r="L97" i="16" a="1"/>
  <c r="L97" i="16" s="1"/>
  <c r="L93" i="16" a="1"/>
  <c r="L93" i="16" s="1"/>
  <c r="T92" i="16" a="1"/>
  <c r="T92" i="16" s="1"/>
  <c r="AB90" i="16" a="1"/>
  <c r="AB90" i="16" s="1"/>
  <c r="L89" i="16" a="1"/>
  <c r="L89" i="16" s="1"/>
  <c r="T88" i="16" a="1"/>
  <c r="T88" i="16" s="1"/>
  <c r="AB86" i="16" a="1"/>
  <c r="AB86" i="16" s="1"/>
  <c r="T115" i="16" a="1"/>
  <c r="T115" i="16" s="1"/>
  <c r="AB103" i="16" a="1"/>
  <c r="AB103" i="16" s="1"/>
  <c r="T101" i="16" a="1"/>
  <c r="T101" i="16" s="1"/>
  <c r="T99" i="16" a="1"/>
  <c r="T99" i="16" s="1"/>
  <c r="AJ91" i="16" a="1"/>
  <c r="AJ91" i="16" s="1"/>
  <c r="D91" i="16" a="1"/>
  <c r="D91" i="16" s="1"/>
  <c r="AJ87" i="16" a="1"/>
  <c r="AJ87" i="16" s="1"/>
  <c r="D87" i="16" a="1"/>
  <c r="D87" i="16" s="1"/>
  <c r="AJ83" i="16" a="1"/>
  <c r="AJ83" i="16" s="1"/>
  <c r="D83" i="16" a="1"/>
  <c r="D83" i="16" s="1"/>
  <c r="AJ79" i="16" a="1"/>
  <c r="AJ79" i="16" s="1"/>
  <c r="D79" i="16" a="1"/>
  <c r="D79" i="16" s="1"/>
  <c r="AJ75" i="16" a="1"/>
  <c r="AJ75" i="16" s="1"/>
  <c r="D75" i="16" a="1"/>
  <c r="D75" i="16" s="1"/>
  <c r="AJ71" i="16" a="1"/>
  <c r="AJ71" i="16" s="1"/>
  <c r="D71" i="16" a="1"/>
  <c r="D71" i="16" s="1"/>
  <c r="AJ67" i="16" a="1"/>
  <c r="AJ67" i="16" s="1"/>
  <c r="D67" i="16" a="1"/>
  <c r="D67" i="16" s="1"/>
  <c r="T64" i="16" a="1"/>
  <c r="T64" i="16" s="1"/>
  <c r="AB63" i="16" a="1"/>
  <c r="AB63" i="16" s="1"/>
  <c r="T61" i="16" a="1"/>
  <c r="T61" i="16" s="1"/>
  <c r="T59" i="16" a="1"/>
  <c r="T59" i="16" s="1"/>
  <c r="AB58" i="16" a="1"/>
  <c r="AB58" i="16" s="1"/>
  <c r="D64" i="16" a="1"/>
  <c r="D64" i="16" s="1"/>
  <c r="AJ63" i="16" a="1"/>
  <c r="AJ63" i="16" s="1"/>
  <c r="D61" i="16" a="1"/>
  <c r="D61" i="16" s="1"/>
  <c r="AJ60" i="16" a="1"/>
  <c r="AJ60" i="16" s="1"/>
  <c r="AJ57" i="16" a="1"/>
  <c r="AJ57" i="16" s="1"/>
  <c r="L57" i="16" a="1"/>
  <c r="L57" i="16" s="1"/>
  <c r="D56" i="16" a="1"/>
  <c r="D56" i="16" s="1"/>
  <c r="AB55" i="16" a="1"/>
  <c r="AB55" i="16" s="1"/>
  <c r="D53" i="16" a="1"/>
  <c r="D53" i="16" s="1"/>
  <c r="AJ49" i="16" a="1"/>
  <c r="AJ49" i="16" s="1"/>
  <c r="L49" i="16" a="1"/>
  <c r="L49" i="16" s="1"/>
  <c r="D48" i="16" a="1"/>
  <c r="D48" i="16" s="1"/>
  <c r="AB47" i="16" a="1"/>
  <c r="AB47" i="16" s="1"/>
  <c r="D45" i="16" a="1"/>
  <c r="D45" i="16" s="1"/>
  <c r="AJ41" i="16" a="1"/>
  <c r="AJ41" i="16" s="1"/>
  <c r="L41" i="16" a="1"/>
  <c r="L41" i="16" s="1"/>
  <c r="T40" i="16" a="1"/>
  <c r="T40" i="16" s="1"/>
  <c r="D40" i="16" a="1"/>
  <c r="D40" i="16" s="1"/>
  <c r="AB38" i="16" a="1"/>
  <c r="AB38" i="16" s="1"/>
  <c r="L38" i="16" a="1"/>
  <c r="L38" i="16" s="1"/>
  <c r="AJ36" i="16" a="1"/>
  <c r="AJ36" i="16" s="1"/>
  <c r="T36" i="16" a="1"/>
  <c r="T36" i="16" s="1"/>
  <c r="D36" i="16" a="1"/>
  <c r="D36" i="16" s="1"/>
  <c r="AB34" i="16" a="1"/>
  <c r="AB34" i="16" s="1"/>
  <c r="L34" i="16" a="1"/>
  <c r="L34" i="16" s="1"/>
  <c r="AJ32" i="16" a="1"/>
  <c r="AJ32" i="16" s="1"/>
  <c r="T32" i="16" a="1"/>
  <c r="T32" i="16" s="1"/>
  <c r="D32" i="16" a="1"/>
  <c r="D32" i="16" s="1"/>
  <c r="AB30" i="16" a="1"/>
  <c r="AB30" i="16" s="1"/>
  <c r="L30" i="16" a="1"/>
  <c r="L30" i="16" s="1"/>
  <c r="AJ28" i="16" a="1"/>
  <c r="AJ28" i="16" s="1"/>
  <c r="T28" i="16" a="1"/>
  <c r="T28" i="16" s="1"/>
  <c r="D28" i="16" a="1"/>
  <c r="D28" i="16" s="1"/>
  <c r="AB26" i="16" a="1"/>
  <c r="AB26" i="16" s="1"/>
  <c r="L26" i="16" a="1"/>
  <c r="L26" i="16" s="1"/>
  <c r="AJ24" i="16" a="1"/>
  <c r="AJ24" i="16" s="1"/>
  <c r="T24" i="16" a="1"/>
  <c r="T24" i="16" s="1"/>
  <c r="D24" i="16" a="1"/>
  <c r="D24" i="16" s="1"/>
  <c r="AB22" i="16" a="1"/>
  <c r="AB22" i="16" s="1"/>
  <c r="L22" i="16" a="1"/>
  <c r="L22" i="16" s="1"/>
  <c r="AJ20" i="16" a="1"/>
  <c r="AJ20" i="16" s="1"/>
  <c r="T20" i="16" a="1"/>
  <c r="T20" i="16" s="1"/>
  <c r="D20" i="16" a="1"/>
  <c r="D20" i="16" s="1"/>
  <c r="D39" i="16" a="1"/>
  <c r="D39" i="16" s="1"/>
  <c r="AB37" i="16" a="1"/>
  <c r="AB37" i="16" s="1"/>
  <c r="AJ35" i="16" a="1"/>
  <c r="AJ35" i="16" s="1"/>
  <c r="D35" i="16" a="1"/>
  <c r="D35" i="16" s="1"/>
  <c r="L33" i="16" a="1"/>
  <c r="L33" i="16" s="1"/>
  <c r="T31" i="16" a="1"/>
  <c r="T31" i="16" s="1"/>
  <c r="L29" i="16" a="1"/>
  <c r="L29" i="16" s="1"/>
  <c r="T27" i="16" a="1"/>
  <c r="T27" i="16" s="1"/>
  <c r="L25" i="16" a="1"/>
  <c r="L25" i="16" s="1"/>
  <c r="AJ23" i="16" a="1"/>
  <c r="AJ23" i="16" s="1"/>
  <c r="AB21" i="16" a="1"/>
  <c r="AB21" i="16" s="1"/>
  <c r="D34" i="16" a="1"/>
  <c r="D34" i="16" s="1"/>
  <c r="L32" i="16" a="1"/>
  <c r="L32" i="16" s="1"/>
  <c r="D30" i="16" a="1"/>
  <c r="D30" i="16" s="1"/>
  <c r="T26" i="16" a="1"/>
  <c r="T26" i="16" s="1"/>
  <c r="AB24" i="16" a="1"/>
  <c r="AB24" i="16" s="1"/>
  <c r="T22" i="16" a="1"/>
  <c r="T22" i="16" s="1"/>
  <c r="AB20" i="16" a="1"/>
  <c r="AB20" i="16" s="1"/>
  <c r="D51" i="16" a="1"/>
  <c r="D51" i="16" s="1"/>
  <c r="AB50" i="16" a="1"/>
  <c r="AB50" i="16" s="1"/>
  <c r="AB46" i="16" a="1"/>
  <c r="AB46" i="16" s="1"/>
  <c r="D43" i="16" a="1"/>
  <c r="D43" i="16" s="1"/>
  <c r="AJ37" i="16" a="1"/>
  <c r="AJ37" i="16" s="1"/>
  <c r="T29" i="16" a="1"/>
  <c r="T29" i="16" s="1"/>
  <c r="L27" i="16" a="1"/>
  <c r="L27" i="16" s="1"/>
  <c r="T25" i="16" a="1"/>
  <c r="T25" i="16" s="1"/>
  <c r="L63" i="16" a="1"/>
  <c r="L63" i="16" s="1"/>
  <c r="D59" i="16" a="1"/>
  <c r="D59" i="16" s="1"/>
  <c r="L58" i="16" a="1"/>
  <c r="L58" i="16" s="1"/>
  <c r="T55" i="16" a="1"/>
  <c r="T55" i="16" s="1"/>
  <c r="AB53" i="16" a="1"/>
  <c r="AB53" i="16" s="1"/>
  <c r="T52" i="16" a="1"/>
  <c r="T52" i="16" s="1"/>
  <c r="T51" i="16" a="1"/>
  <c r="T51" i="16" s="1"/>
  <c r="L50" i="16" a="1"/>
  <c r="L50" i="16" s="1"/>
  <c r="T47" i="16" a="1"/>
  <c r="T47" i="16" s="1"/>
  <c r="AB45" i="16" a="1"/>
  <c r="AB45" i="16" s="1"/>
  <c r="T44" i="16" a="1"/>
  <c r="T44" i="16" s="1"/>
  <c r="T43" i="16" a="1"/>
  <c r="T43" i="16" s="1"/>
  <c r="L42" i="16" a="1"/>
  <c r="L42" i="16" s="1"/>
  <c r="D41" i="16" a="1"/>
  <c r="D41" i="16" s="1"/>
  <c r="AJ40" i="16" a="1"/>
  <c r="AJ40" i="16" s="1"/>
  <c r="AJ39" i="16" a="1"/>
  <c r="AJ39" i="16" s="1"/>
  <c r="T39" i="16" a="1"/>
  <c r="T39" i="16" s="1"/>
  <c r="L37" i="16" a="1"/>
  <c r="L37" i="16" s="1"/>
  <c r="T35" i="16" a="1"/>
  <c r="T35" i="16" s="1"/>
  <c r="AB33" i="16" a="1"/>
  <c r="AB33" i="16" s="1"/>
  <c r="AJ31" i="16" a="1"/>
  <c r="AJ31" i="16" s="1"/>
  <c r="D31" i="16" a="1"/>
  <c r="D31" i="16" s="1"/>
  <c r="AB29" i="16" a="1"/>
  <c r="AB29" i="16" s="1"/>
  <c r="AJ27" i="16" a="1"/>
  <c r="AJ27" i="16" s="1"/>
  <c r="D27" i="16" a="1"/>
  <c r="D27" i="16" s="1"/>
  <c r="AB25" i="16" a="1"/>
  <c r="AB25" i="16" s="1"/>
  <c r="T23" i="16" a="1"/>
  <c r="T23" i="16" s="1"/>
  <c r="D23" i="16" a="1"/>
  <c r="D23" i="16" s="1"/>
  <c r="L21" i="16" a="1"/>
  <c r="L21" i="16" s="1"/>
  <c r="T45" i="16" a="1"/>
  <c r="T45" i="16" s="1"/>
  <c r="L40" i="16" a="1"/>
  <c r="L40" i="16" s="1"/>
  <c r="T38" i="16" a="1"/>
  <c r="T38" i="16" s="1"/>
  <c r="L36" i="16" a="1"/>
  <c r="L36" i="16" s="1"/>
  <c r="AJ34" i="16" a="1"/>
  <c r="AJ34" i="16" s="1"/>
  <c r="T30" i="16" a="1"/>
  <c r="T30" i="16" s="1"/>
  <c r="L28" i="16" a="1"/>
  <c r="L28" i="16" s="1"/>
  <c r="AJ26" i="16" a="1"/>
  <c r="AJ26" i="16" s="1"/>
  <c r="L24" i="16" a="1"/>
  <c r="L24" i="16" s="1"/>
  <c r="D22" i="16" a="1"/>
  <c r="D22" i="16" s="1"/>
  <c r="L20" i="16" a="1"/>
  <c r="L20" i="16" s="1"/>
  <c r="T68" i="16" a="1"/>
  <c r="T68" i="16" s="1"/>
  <c r="AB61" i="16" a="1"/>
  <c r="AB61" i="16" s="1"/>
  <c r="AB54" i="16" a="1"/>
  <c r="AB54" i="16" s="1"/>
  <c r="AB51" i="16" a="1"/>
  <c r="AB51" i="16" s="1"/>
  <c r="L45" i="16" a="1"/>
  <c r="L45" i="16" s="1"/>
  <c r="AB39" i="16" a="1"/>
  <c r="AB39" i="16" s="1"/>
  <c r="T37" i="16" a="1"/>
  <c r="T37" i="16" s="1"/>
  <c r="L35" i="16" a="1"/>
  <c r="L35" i="16" s="1"/>
  <c r="T33" i="16" a="1"/>
  <c r="T33" i="16" s="1"/>
  <c r="AB31" i="16" a="1"/>
  <c r="AB31" i="16" s="1"/>
  <c r="D29" i="16" a="1"/>
  <c r="D29" i="16" s="1"/>
  <c r="L23" i="16" a="1"/>
  <c r="L23" i="16" s="1"/>
  <c r="T21" i="16" a="1"/>
  <c r="T21" i="16" s="1"/>
  <c r="AB82" i="16" a="1"/>
  <c r="AB82" i="16" s="1"/>
  <c r="AB78" i="16" a="1"/>
  <c r="AB78" i="16" s="1"/>
  <c r="AB74" i="16" a="1"/>
  <c r="AB74" i="16" s="1"/>
  <c r="AB70" i="16" a="1"/>
  <c r="AB70" i="16" s="1"/>
  <c r="AB66" i="16" a="1"/>
  <c r="AB66" i="16" s="1"/>
  <c r="T57" i="16" a="1"/>
  <c r="T57" i="16" s="1"/>
  <c r="T56" i="16" a="1"/>
  <c r="T56" i="16" s="1"/>
  <c r="L55" i="16" a="1"/>
  <c r="L55" i="16" s="1"/>
  <c r="T53" i="16" a="1"/>
  <c r="T53" i="16" s="1"/>
  <c r="T49" i="16" a="1"/>
  <c r="T49" i="16" s="1"/>
  <c r="T48" i="16" a="1"/>
  <c r="T48" i="16" s="1"/>
  <c r="L47" i="16" a="1"/>
  <c r="L47" i="16" s="1"/>
  <c r="T41" i="16" a="1"/>
  <c r="T41" i="16" s="1"/>
  <c r="AJ38" i="16" a="1"/>
  <c r="AJ38" i="16" s="1"/>
  <c r="D38" i="16" a="1"/>
  <c r="D38" i="16" s="1"/>
  <c r="AB36" i="16" a="1"/>
  <c r="AB36" i="16" s="1"/>
  <c r="T34" i="16" a="1"/>
  <c r="T34" i="16" s="1"/>
  <c r="AB32" i="16" a="1"/>
  <c r="AB32" i="16" s="1"/>
  <c r="AJ30" i="16" a="1"/>
  <c r="AJ30" i="16" s="1"/>
  <c r="AB28" i="16" a="1"/>
  <c r="AB28" i="16" s="1"/>
  <c r="D26" i="16" a="1"/>
  <c r="D26" i="16" s="1"/>
  <c r="AJ22" i="16" a="1"/>
  <c r="AJ22" i="16" s="1"/>
  <c r="L65" i="16" a="1"/>
  <c r="L65" i="16" s="1"/>
  <c r="AJ55" i="16" a="1"/>
  <c r="AJ55" i="16" s="1"/>
  <c r="L53" i="16" a="1"/>
  <c r="L53" i="16" s="1"/>
  <c r="AJ52" i="16" a="1"/>
  <c r="AJ52" i="16" s="1"/>
  <c r="AB43" i="16" a="1"/>
  <c r="AB43" i="16" s="1"/>
  <c r="L39" i="16" a="1"/>
  <c r="L39" i="16" s="1"/>
  <c r="D37" i="16" a="1"/>
  <c r="D37" i="16" s="1"/>
  <c r="AJ33" i="16" a="1"/>
  <c r="AJ33" i="16" s="1"/>
  <c r="AJ29" i="16" a="1"/>
  <c r="AJ29" i="16" s="1"/>
  <c r="D25" i="16" a="1"/>
  <c r="D25" i="16" s="1"/>
  <c r="AJ21" i="16" a="1"/>
  <c r="AJ21" i="16" s="1"/>
  <c r="L85" i="16" a="1"/>
  <c r="L85" i="16" s="1"/>
  <c r="T84" i="16" a="1"/>
  <c r="T84" i="16" s="1"/>
  <c r="L81" i="16" a="1"/>
  <c r="L81" i="16" s="1"/>
  <c r="T80" i="16" a="1"/>
  <c r="T80" i="16" s="1"/>
  <c r="L77" i="16" a="1"/>
  <c r="L77" i="16" s="1"/>
  <c r="T76" i="16" a="1"/>
  <c r="T76" i="16" s="1"/>
  <c r="L73" i="16" a="1"/>
  <c r="L73" i="16" s="1"/>
  <c r="T72" i="16" a="1"/>
  <c r="T72" i="16" s="1"/>
  <c r="L69" i="16" a="1"/>
  <c r="L69" i="16" s="1"/>
  <c r="AJ47" i="16" a="1"/>
  <c r="AJ47" i="16" s="1"/>
  <c r="AJ44" i="16" a="1"/>
  <c r="AJ44" i="16" s="1"/>
  <c r="AB42" i="16" a="1"/>
  <c r="AB42" i="16" s="1"/>
  <c r="AB35" i="16" a="1"/>
  <c r="AB35" i="16" s="1"/>
  <c r="D33" i="16" a="1"/>
  <c r="D33" i="16" s="1"/>
  <c r="L31" i="16" a="1"/>
  <c r="L31" i="16" s="1"/>
  <c r="AB27" i="16" a="1"/>
  <c r="AB27" i="16" s="1"/>
  <c r="AJ25" i="16" a="1"/>
  <c r="AJ25" i="16" s="1"/>
  <c r="AB23" i="16" a="1"/>
  <c r="AB23" i="16" s="1"/>
  <c r="D21" i="16" a="1"/>
  <c r="D21" i="16" s="1"/>
  <c r="C66" i="5" l="1"/>
  <c r="D66" i="5"/>
  <c r="E66" i="5"/>
  <c r="F66" i="5"/>
  <c r="G66" i="5"/>
  <c r="H66" i="5"/>
  <c r="I66" i="5"/>
  <c r="J66" i="5"/>
  <c r="K66" i="5"/>
  <c r="L66" i="5"/>
  <c r="M66" i="5"/>
  <c r="N66" i="5"/>
  <c r="O66" i="5"/>
  <c r="P66" i="5"/>
  <c r="Q66" i="5"/>
  <c r="R66" i="5"/>
  <c r="S66" i="5"/>
  <c r="T66" i="5"/>
  <c r="U66" i="5"/>
  <c r="V66" i="5"/>
  <c r="W66" i="5"/>
  <c r="X66" i="5"/>
  <c r="Y66" i="5"/>
  <c r="Z66" i="5"/>
  <c r="AA66" i="5"/>
  <c r="AB66" i="5"/>
  <c r="AC66" i="5"/>
  <c r="B66" i="5"/>
  <c r="AA83" i="5"/>
  <c r="Z83" i="5"/>
  <c r="E33" i="5"/>
  <c r="D33" i="5"/>
  <c r="AB83" i="5"/>
  <c r="AC83" i="5"/>
  <c r="AD83" i="5"/>
  <c r="AE83" i="5"/>
  <c r="AF83" i="5"/>
  <c r="AG83" i="5"/>
  <c r="AH83" i="5"/>
  <c r="AI83" i="5"/>
  <c r="AJ83" i="5"/>
  <c r="AK83" i="5"/>
  <c r="B75" i="5"/>
  <c r="C75" i="5"/>
  <c r="D75" i="5"/>
  <c r="E75" i="5"/>
  <c r="F75" i="5"/>
  <c r="G75" i="5"/>
  <c r="H75" i="5"/>
  <c r="I75" i="5"/>
  <c r="J75" i="5"/>
  <c r="K75" i="5"/>
  <c r="L75" i="5"/>
  <c r="M75" i="5"/>
  <c r="N75" i="5"/>
  <c r="O75" i="5"/>
  <c r="P75" i="5"/>
  <c r="Q75" i="5"/>
  <c r="R75" i="5"/>
  <c r="S75" i="5"/>
  <c r="T75" i="5"/>
  <c r="U75" i="5"/>
  <c r="V75" i="5"/>
  <c r="W75" i="5"/>
  <c r="X75" i="5"/>
  <c r="Y75" i="5"/>
  <c r="Z75" i="5"/>
  <c r="AA75" i="5"/>
  <c r="AB75" i="5"/>
  <c r="AC75" i="5"/>
  <c r="BF75" i="5"/>
  <c r="W67" i="5" l="1"/>
  <c r="AA67" i="5"/>
  <c r="Z67" i="5"/>
  <c r="X67" i="5"/>
  <c r="AB67" i="5"/>
  <c r="Y67" i="5"/>
  <c r="AC67" i="5"/>
  <c r="AA84" i="5"/>
  <c r="Z84" i="5"/>
  <c r="Z85" i="5" s="1"/>
  <c r="AI84" i="5"/>
  <c r="N67" i="5"/>
  <c r="F67" i="5"/>
  <c r="AE84" i="5"/>
  <c r="Z76" i="5"/>
  <c r="R76" i="5"/>
  <c r="J76" i="5"/>
  <c r="B76" i="5"/>
  <c r="AB84" i="5"/>
  <c r="AC84" i="5"/>
  <c r="AF84" i="5"/>
  <c r="R67" i="5"/>
  <c r="J67" i="5"/>
  <c r="AH84" i="5"/>
  <c r="T67" i="5"/>
  <c r="L67" i="5"/>
  <c r="D67" i="5"/>
  <c r="AJ84" i="5"/>
  <c r="AK84" i="5"/>
  <c r="AG84" i="5"/>
  <c r="V67" i="5"/>
  <c r="X76" i="5"/>
  <c r="P76" i="5"/>
  <c r="AB76" i="5"/>
  <c r="H76" i="5"/>
  <c r="T76" i="5"/>
  <c r="L76" i="5"/>
  <c r="D76" i="5"/>
  <c r="B67" i="5"/>
  <c r="D18" i="5" s="1"/>
  <c r="V76" i="5"/>
  <c r="N76" i="5"/>
  <c r="F76" i="5"/>
  <c r="P67" i="5"/>
  <c r="H67" i="5"/>
  <c r="AD84" i="5"/>
  <c r="F33" i="5"/>
  <c r="J32" i="5" s="1"/>
  <c r="B77" i="5" l="1"/>
  <c r="E18" i="5"/>
  <c r="C68" i="5"/>
  <c r="AC68" i="5"/>
  <c r="AA85" i="5"/>
  <c r="D77" i="5"/>
  <c r="C77" i="5"/>
  <c r="AC77" i="5"/>
  <c r="E77" i="5"/>
  <c r="K77" i="5"/>
  <c r="O77" i="5"/>
  <c r="R77" i="5"/>
  <c r="AA77" i="5"/>
  <c r="W77" i="5"/>
  <c r="P77" i="5"/>
  <c r="U77" i="5"/>
  <c r="B68" i="5"/>
  <c r="M77" i="5"/>
  <c r="E68" i="5"/>
  <c r="H77" i="5"/>
  <c r="AB77" i="5"/>
  <c r="M68" i="5"/>
  <c r="G68" i="5"/>
  <c r="T77" i="5"/>
  <c r="F68" i="5"/>
  <c r="D68" i="5"/>
  <c r="AB68" i="5"/>
  <c r="AA68" i="5"/>
  <c r="T68" i="5"/>
  <c r="L68" i="5"/>
  <c r="S77" i="5"/>
  <c r="N77" i="5"/>
  <c r="Y77" i="5"/>
  <c r="BF77" i="5"/>
  <c r="J77" i="5"/>
  <c r="J68" i="5"/>
  <c r="N68" i="5"/>
  <c r="Z68" i="5"/>
  <c r="V77" i="5"/>
  <c r="P68" i="5"/>
  <c r="O68" i="5"/>
  <c r="Q68" i="5"/>
  <c r="X77" i="5"/>
  <c r="L77" i="5"/>
  <c r="K68" i="5"/>
  <c r="Q77" i="5"/>
  <c r="F77" i="5"/>
  <c r="Z77" i="5"/>
  <c r="I68" i="5"/>
  <c r="U68" i="5"/>
  <c r="R68" i="5"/>
  <c r="H68" i="5"/>
  <c r="W68" i="5"/>
  <c r="Y68" i="5"/>
  <c r="S68" i="5"/>
  <c r="G77" i="5"/>
  <c r="V68" i="5"/>
  <c r="I77" i="5"/>
  <c r="X68" i="5"/>
  <c r="AH85" i="5"/>
  <c r="V18" i="5"/>
  <c r="S51" i="5" s="1"/>
  <c r="S52" i="5" s="1"/>
  <c r="AF85" i="5"/>
  <c r="AD85" i="5"/>
  <c r="N18" i="5"/>
  <c r="K51" i="5" s="1"/>
  <c r="K52" i="5" s="1"/>
  <c r="AE85" i="5"/>
  <c r="F18" i="5"/>
  <c r="C51" i="5" s="1"/>
  <c r="AI85" i="5"/>
  <c r="AK85" i="5"/>
  <c r="AC85" i="5"/>
  <c r="AG85" i="5"/>
  <c r="AD18" i="5"/>
  <c r="AA51" i="5" s="1"/>
  <c r="AB85" i="5"/>
  <c r="AJ85" i="5"/>
  <c r="J19" i="3"/>
  <c r="J18" i="3"/>
  <c r="J17" i="3"/>
  <c r="J16" i="3"/>
  <c r="J15" i="3"/>
  <c r="J14" i="3"/>
  <c r="J13" i="3"/>
  <c r="J12" i="3"/>
  <c r="J11" i="3"/>
  <c r="J10" i="3"/>
  <c r="J9" i="3"/>
  <c r="J8" i="3"/>
  <c r="J7" i="3"/>
  <c r="J6" i="3"/>
  <c r="D19" i="5" l="1" a="1"/>
  <c r="D19" i="5" s="1"/>
  <c r="L50" i="5" a="1"/>
  <c r="L50" i="5" s="1"/>
  <c r="AB50" i="5" a="1"/>
  <c r="AB50" i="5" s="1"/>
  <c r="K53" i="5"/>
  <c r="L52" i="5" a="1"/>
  <c r="L52" i="5" s="1"/>
  <c r="AA52" i="5"/>
  <c r="AB51" i="5" a="1"/>
  <c r="AB51" i="5" s="1"/>
  <c r="C52" i="5"/>
  <c r="D51" i="5" a="1"/>
  <c r="D51" i="5" s="1"/>
  <c r="S53" i="5"/>
  <c r="T52" i="5" a="1"/>
  <c r="T52" i="5" s="1"/>
  <c r="D50" i="5" a="1"/>
  <c r="D50" i="5" s="1"/>
  <c r="T50" i="5" a="1"/>
  <c r="T50" i="5" s="1"/>
  <c r="T51" i="5" a="1"/>
  <c r="T51" i="5" s="1"/>
  <c r="L51" i="5" a="1"/>
  <c r="L51" i="5" s="1"/>
  <c r="AC18" i="5"/>
  <c r="U18" i="5"/>
  <c r="M18" i="5"/>
  <c r="C36" i="5"/>
  <c r="T35" i="5" a="1"/>
  <c r="T35" i="5" s="1"/>
  <c r="AA53" i="5" l="1"/>
  <c r="AB52" i="5" a="1"/>
  <c r="AB52" i="5" s="1"/>
  <c r="S54" i="5"/>
  <c r="T53" i="5" a="1"/>
  <c r="T53" i="5" s="1"/>
  <c r="C53" i="5"/>
  <c r="D52" i="5" a="1"/>
  <c r="D52" i="5" s="1"/>
  <c r="K54" i="5"/>
  <c r="L53" i="5" a="1"/>
  <c r="L53" i="5" s="1"/>
  <c r="L19" i="5" a="1"/>
  <c r="L19" i="5" s="1"/>
  <c r="L35" i="5" a="1"/>
  <c r="L35" i="5" s="1"/>
  <c r="AB19" i="5" a="1"/>
  <c r="AB19" i="5" s="1"/>
  <c r="T19" i="5" a="1"/>
  <c r="T19" i="5" s="1"/>
  <c r="D36" i="5" a="1"/>
  <c r="D36" i="5" s="1"/>
  <c r="D48" i="5" a="1"/>
  <c r="D48" i="5" s="1"/>
  <c r="D35" i="5" a="1"/>
  <c r="D35" i="5" s="1"/>
  <c r="AB35" i="5" a="1"/>
  <c r="AB35" i="5" s="1"/>
  <c r="C37" i="5"/>
  <c r="S36" i="5"/>
  <c r="K36" i="5"/>
  <c r="AA36" i="5"/>
  <c r="T18" i="5"/>
  <c r="C20" i="5"/>
  <c r="L18" i="5"/>
  <c r="AB18" i="5"/>
  <c r="K55" i="5" l="1"/>
  <c r="L54" i="5" a="1"/>
  <c r="L54" i="5" s="1"/>
  <c r="C54" i="5"/>
  <c r="D53" i="5" a="1"/>
  <c r="D53" i="5" s="1"/>
  <c r="S55" i="5"/>
  <c r="T54" i="5" a="1"/>
  <c r="T54" i="5" s="1"/>
  <c r="AA54" i="5"/>
  <c r="AB53" i="5" a="1"/>
  <c r="AB53" i="5" s="1"/>
  <c r="K37" i="5"/>
  <c r="L36" i="5" a="1"/>
  <c r="L36" i="5" s="1"/>
  <c r="D37" i="5" a="1"/>
  <c r="D37" i="5" s="1"/>
  <c r="AA37" i="5"/>
  <c r="AB36" i="5" a="1"/>
  <c r="AB36" i="5" s="1"/>
  <c r="S37" i="5"/>
  <c r="T36" i="5" a="1"/>
  <c r="T36" i="5" s="1"/>
  <c r="C38" i="5"/>
  <c r="AA20" i="5"/>
  <c r="K20" i="5"/>
  <c r="S20" i="5"/>
  <c r="C21" i="5"/>
  <c r="D20" i="5" a="1"/>
  <c r="D20" i="5" s="1"/>
  <c r="AA55" i="5" l="1"/>
  <c r="AB54" i="5" a="1"/>
  <c r="AB54" i="5" s="1"/>
  <c r="S56" i="5"/>
  <c r="T55" i="5" a="1"/>
  <c r="T55" i="5" s="1"/>
  <c r="C55" i="5"/>
  <c r="D54" i="5" a="1"/>
  <c r="D54" i="5" s="1"/>
  <c r="K56" i="5"/>
  <c r="L55" i="5" a="1"/>
  <c r="L55" i="5" s="1"/>
  <c r="K38" i="5"/>
  <c r="L37" i="5" a="1"/>
  <c r="L37" i="5" s="1"/>
  <c r="S21" i="5"/>
  <c r="T20" i="5" a="1"/>
  <c r="T20" i="5" s="1"/>
  <c r="K21" i="5"/>
  <c r="L20" i="5" a="1"/>
  <c r="L20" i="5" s="1"/>
  <c r="AA21" i="5"/>
  <c r="AB20" i="5" a="1"/>
  <c r="AB20" i="5" s="1"/>
  <c r="D38" i="5" a="1"/>
  <c r="D38" i="5" s="1"/>
  <c r="AA38" i="5"/>
  <c r="AB37" i="5" a="1"/>
  <c r="AB37" i="5" s="1"/>
  <c r="S38" i="5"/>
  <c r="T37" i="5" a="1"/>
  <c r="T37" i="5" s="1"/>
  <c r="C39" i="5"/>
  <c r="C22" i="5"/>
  <c r="D21" i="5" a="1"/>
  <c r="D21" i="5" s="1"/>
  <c r="L56" i="5" l="1" a="1"/>
  <c r="L56" i="5" s="1"/>
  <c r="C56" i="5"/>
  <c r="D55" i="5" a="1"/>
  <c r="D55" i="5" s="1"/>
  <c r="T56" i="5" a="1"/>
  <c r="T56" i="5" s="1"/>
  <c r="AA56" i="5"/>
  <c r="AB55" i="5" a="1"/>
  <c r="AB55" i="5" s="1"/>
  <c r="AA22" i="5"/>
  <c r="AB21" i="5" a="1"/>
  <c r="AB21" i="5" s="1"/>
  <c r="K22" i="5"/>
  <c r="L21" i="5" a="1"/>
  <c r="L21" i="5" s="1"/>
  <c r="S22" i="5"/>
  <c r="T21" i="5" a="1"/>
  <c r="T21" i="5" s="1"/>
  <c r="K39" i="5"/>
  <c r="L38" i="5" a="1"/>
  <c r="L38" i="5" s="1"/>
  <c r="D39" i="5" a="1"/>
  <c r="D39" i="5" s="1"/>
  <c r="AA39" i="5"/>
  <c r="AB38" i="5" a="1"/>
  <c r="AB38" i="5" s="1"/>
  <c r="S39" i="5"/>
  <c r="T38" i="5" a="1"/>
  <c r="T38" i="5" s="1"/>
  <c r="C40" i="5"/>
  <c r="C23" i="5"/>
  <c r="D22" i="5" a="1"/>
  <c r="D22" i="5" s="1"/>
  <c r="AB56" i="5" l="1" a="1"/>
  <c r="AB56" i="5" s="1"/>
  <c r="D56" i="5" a="1"/>
  <c r="D56" i="5" s="1"/>
  <c r="AA23" i="5"/>
  <c r="AB22" i="5" a="1"/>
  <c r="AB22" i="5" s="1"/>
  <c r="K40" i="5"/>
  <c r="L39" i="5" a="1"/>
  <c r="L39" i="5" s="1"/>
  <c r="K23" i="5"/>
  <c r="L22" i="5" a="1"/>
  <c r="L22" i="5" s="1"/>
  <c r="S23" i="5"/>
  <c r="T22" i="5" a="1"/>
  <c r="T22" i="5" s="1"/>
  <c r="D40" i="5" a="1"/>
  <c r="D40" i="5" s="1"/>
  <c r="S40" i="5"/>
  <c r="T39" i="5" a="1"/>
  <c r="T39" i="5" s="1"/>
  <c r="AA40" i="5"/>
  <c r="AB39" i="5" a="1"/>
  <c r="AB39" i="5" s="1"/>
  <c r="C41" i="5"/>
  <c r="C24" i="5"/>
  <c r="D23" i="5" a="1"/>
  <c r="D23" i="5" s="1"/>
  <c r="AA24" i="5" l="1"/>
  <c r="AB23" i="5" a="1"/>
  <c r="AB23" i="5" s="1"/>
  <c r="S24" i="5"/>
  <c r="T23" i="5" a="1"/>
  <c r="T23" i="5" s="1"/>
  <c r="K41" i="5"/>
  <c r="L40" i="5" a="1"/>
  <c r="L40" i="5" s="1"/>
  <c r="K24" i="5"/>
  <c r="L23" i="5" a="1"/>
  <c r="L23" i="5" s="1"/>
  <c r="D41" i="5" a="1"/>
  <c r="D41" i="5" s="1"/>
  <c r="AA41" i="5"/>
  <c r="AB40" i="5" a="1"/>
  <c r="AB40" i="5" s="1"/>
  <c r="S41" i="5"/>
  <c r="T40" i="5" a="1"/>
  <c r="T40" i="5" s="1"/>
  <c r="C42" i="5"/>
  <c r="C25" i="5"/>
  <c r="D24" i="5" a="1"/>
  <c r="D24" i="5" s="1"/>
  <c r="K25" i="5" l="1"/>
  <c r="L24" i="5" a="1"/>
  <c r="L24" i="5" s="1"/>
  <c r="AA25" i="5"/>
  <c r="AB24" i="5" a="1"/>
  <c r="AB24" i="5" s="1"/>
  <c r="S25" i="5"/>
  <c r="T24" i="5" a="1"/>
  <c r="T24" i="5" s="1"/>
  <c r="K42" i="5"/>
  <c r="L41" i="5" a="1"/>
  <c r="L41" i="5" s="1"/>
  <c r="D42" i="5" a="1"/>
  <c r="D42" i="5" s="1"/>
  <c r="AA42" i="5"/>
  <c r="AB41" i="5" a="1"/>
  <c r="AB41" i="5" s="1"/>
  <c r="S42" i="5"/>
  <c r="T41" i="5" a="1"/>
  <c r="T41" i="5" s="1"/>
  <c r="C43" i="5"/>
  <c r="C26" i="5"/>
  <c r="D25" i="5" a="1"/>
  <c r="D25" i="5" s="1"/>
  <c r="S26" i="5" l="1"/>
  <c r="T25" i="5" a="1"/>
  <c r="T25" i="5" s="1"/>
  <c r="K43" i="5"/>
  <c r="L42" i="5" a="1"/>
  <c r="L42" i="5" s="1"/>
  <c r="AA26" i="5"/>
  <c r="AB25" i="5" a="1"/>
  <c r="AB25" i="5" s="1"/>
  <c r="K26" i="5"/>
  <c r="L25" i="5" a="1"/>
  <c r="L25" i="5" s="1"/>
  <c r="D43" i="5" a="1"/>
  <c r="D43" i="5" s="1"/>
  <c r="AA43" i="5"/>
  <c r="AB42" i="5" a="1"/>
  <c r="AB42" i="5" s="1"/>
  <c r="S43" i="5"/>
  <c r="T42" i="5" a="1"/>
  <c r="T42" i="5" s="1"/>
  <c r="C44" i="5"/>
  <c r="C27" i="5"/>
  <c r="D26" i="5" a="1"/>
  <c r="D26" i="5" s="1"/>
  <c r="S27" i="5" l="1"/>
  <c r="T26" i="5" a="1"/>
  <c r="T26" i="5" s="1"/>
  <c r="K27" i="5"/>
  <c r="L26" i="5" a="1"/>
  <c r="L26" i="5" s="1"/>
  <c r="AA27" i="5"/>
  <c r="AB26" i="5" a="1"/>
  <c r="AB26" i="5" s="1"/>
  <c r="K44" i="5"/>
  <c r="L43" i="5" a="1"/>
  <c r="L43" i="5" s="1"/>
  <c r="D44" i="5" a="1"/>
  <c r="D44" i="5" s="1"/>
  <c r="AA44" i="5"/>
  <c r="AB43" i="5" a="1"/>
  <c r="AB43" i="5" s="1"/>
  <c r="S44" i="5"/>
  <c r="T43" i="5" a="1"/>
  <c r="T43" i="5" s="1"/>
  <c r="C45" i="5"/>
  <c r="C28" i="5"/>
  <c r="D27" i="5" a="1"/>
  <c r="D27" i="5" s="1"/>
  <c r="K45" i="5" l="1"/>
  <c r="L44" i="5" a="1"/>
  <c r="L44" i="5" s="1"/>
  <c r="AA28" i="5"/>
  <c r="AB27" i="5" a="1"/>
  <c r="AB27" i="5" s="1"/>
  <c r="K28" i="5"/>
  <c r="L27" i="5" a="1"/>
  <c r="L27" i="5" s="1"/>
  <c r="S28" i="5"/>
  <c r="T27" i="5" a="1"/>
  <c r="T27" i="5" s="1"/>
  <c r="D45" i="5" a="1"/>
  <c r="D45" i="5" s="1"/>
  <c r="AA45" i="5"/>
  <c r="AB44" i="5" a="1"/>
  <c r="AB44" i="5" s="1"/>
  <c r="S45" i="5"/>
  <c r="T44" i="5" a="1"/>
  <c r="T44" i="5" s="1"/>
  <c r="C46" i="5"/>
  <c r="C29" i="5"/>
  <c r="D28" i="5" a="1"/>
  <c r="D28" i="5" s="1"/>
  <c r="K46" i="5" l="1"/>
  <c r="L45" i="5" a="1"/>
  <c r="L45" i="5" s="1"/>
  <c r="S29" i="5"/>
  <c r="T28" i="5" a="1"/>
  <c r="T28" i="5" s="1"/>
  <c r="AA29" i="5"/>
  <c r="AB28" i="5" a="1"/>
  <c r="AB28" i="5" s="1"/>
  <c r="K29" i="5"/>
  <c r="L28" i="5" a="1"/>
  <c r="L28" i="5" s="1"/>
  <c r="AA46" i="5"/>
  <c r="AB45" i="5" a="1"/>
  <c r="AB45" i="5" s="1"/>
  <c r="C47" i="5"/>
  <c r="D46" i="5" a="1"/>
  <c r="D46" i="5" s="1"/>
  <c r="S46" i="5"/>
  <c r="T45" i="5" a="1"/>
  <c r="T45" i="5" s="1"/>
  <c r="C30" i="5"/>
  <c r="D30" i="5" s="1" a="1"/>
  <c r="D30" i="5" s="1"/>
  <c r="D29" i="5" a="1"/>
  <c r="D29" i="5" s="1"/>
  <c r="K30" i="5" l="1"/>
  <c r="L29" i="5" a="1"/>
  <c r="L29" i="5" s="1"/>
  <c r="AA30" i="5"/>
  <c r="AB29" i="5" a="1"/>
  <c r="AB29" i="5" s="1"/>
  <c r="S30" i="5"/>
  <c r="T29" i="5" a="1"/>
  <c r="T29" i="5" s="1"/>
  <c r="K47" i="5"/>
  <c r="L47" i="5" s="1" a="1"/>
  <c r="L47" i="5" s="1"/>
  <c r="L46" i="5" a="1"/>
  <c r="L46" i="5" s="1"/>
  <c r="D47" i="5" a="1"/>
  <c r="D47" i="5" s="1"/>
  <c r="AB46" i="5" a="1"/>
  <c r="AB46" i="5" s="1"/>
  <c r="AA47" i="5"/>
  <c r="AB47" i="5" s="1" a="1"/>
  <c r="AB47" i="5" s="1"/>
  <c r="S47" i="5"/>
  <c r="T47" i="5" s="1" a="1"/>
  <c r="T47" i="5" s="1"/>
  <c r="T46" i="5" a="1"/>
  <c r="T46" i="5" s="1"/>
  <c r="C57"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<sst xmlns="http://schemas.openxmlformats.org/spreadsheetml/2006/main" count="5184" uniqueCount="626">
  <si>
    <t>Overview of workbook</t>
  </si>
  <si>
    <t>Purpose of the tool</t>
  </si>
  <si>
    <t xml:space="preserve">This workbook provides data on the Triple Billion Targets intended to inform the WHO's operational planning processes for the next biennium. Each worksheet contains an overview of country performance against the Triple Billion Targets. It has both aggregate contributions to each billion, and the performance of individual indicators benchmarked against regional progress. </t>
  </si>
  <si>
    <t>The intention is for this tool to be used to complement and support existing review processes at the regional level, taking into account additional data on burden of disease, funding gaps, political priorities and existing Country Strategic Plans.</t>
  </si>
  <si>
    <t>Interpreting the information</t>
  </si>
  <si>
    <t xml:space="preserve">Each worksheet contains three analyses:
</t>
  </si>
  <si>
    <t>Contribution to Billion</t>
  </si>
  <si>
    <t>This shows the overall progress for each billion in terms of % change and number of people reached.</t>
  </si>
  <si>
    <t>Red and green bars show countries that are performing better or worse at the aggregate level. A larger bar shows a higher proportion of the country's population that has been made healthier (green) or less healthy (red) compared with the rest of the region.</t>
  </si>
  <si>
    <t>2018 Baseline value against regional median</t>
  </si>
  <si>
    <t xml:space="preserve">This compares the country's baseline value against the regional median for that indicator. Each indicator is grouped based on the regional quartiles. </t>
  </si>
  <si>
    <t>1st Quartile</t>
  </si>
  <si>
    <t>Indicators in the 3rd and 4th quartile are doing relatively worse. Attention may be needed to improve this indicator and reduce global gaps and inequalities.</t>
  </si>
  <si>
    <t>2nd Quartile</t>
  </si>
  <si>
    <t>3rd Quartile</t>
  </si>
  <si>
    <t>4th Quartile</t>
  </si>
  <si>
    <t>Expected progress between 2018 - 2023</t>
  </si>
  <si>
    <r>
      <t xml:space="preserve">This shows the direction and scale of progress for each indicator. Red bars show negative expected progress over GPW13, while green bars show positive progress. The size of the bar shows the rate of change compared with other countries in the region </t>
    </r>
    <r>
      <rPr>
        <i/>
        <sz val="11"/>
        <color theme="1"/>
        <rFont val="Calibri"/>
        <family val="2"/>
        <scheme val="minor"/>
      </rPr>
      <t>for that indicator</t>
    </r>
    <r>
      <rPr>
        <sz val="11"/>
        <color theme="1"/>
        <rFont val="Calibri"/>
        <family val="2"/>
        <scheme val="minor"/>
      </rPr>
      <t xml:space="preserve">. </t>
    </r>
  </si>
  <si>
    <t>The bar length cannot be compared across indicators - it is benchmarked at the indicator level to other country's progress.</t>
  </si>
  <si>
    <t>Direction of trend</t>
  </si>
  <si>
    <r>
      <t xml:space="preserve">For the aggregate components of the UHC Billion (Financial Hardship and Average Service Coverage), the direction of the trend is shown. This shows the </t>
    </r>
    <r>
      <rPr>
        <i/>
        <sz val="11"/>
        <color theme="1"/>
        <rFont val="Calibri"/>
        <family val="2"/>
      </rPr>
      <t>expected</t>
    </r>
    <r>
      <rPr>
        <sz val="11"/>
        <color theme="1"/>
        <rFont val="Calibri"/>
        <family val="2"/>
      </rPr>
      <t xml:space="preserve"> direction of change from 2018-2023, without the impact of COVID</t>
    </r>
  </si>
  <si>
    <r>
      <t xml:space="preserve">Green arrow represents an </t>
    </r>
    <r>
      <rPr>
        <b/>
        <sz val="11"/>
        <color theme="1"/>
        <rFont val="Calibri"/>
        <family val="2"/>
      </rPr>
      <t>improvement</t>
    </r>
    <r>
      <rPr>
        <sz val="11"/>
        <color theme="1"/>
        <rFont val="Calibri"/>
        <family val="2"/>
      </rPr>
      <t>. This could be increased service coverage or reduced financial hardship</t>
    </r>
  </si>
  <si>
    <r>
      <t xml:space="preserve">Red arrow represents a </t>
    </r>
    <r>
      <rPr>
        <b/>
        <sz val="11"/>
        <color theme="1"/>
        <rFont val="Calibri"/>
        <family val="2"/>
      </rPr>
      <t>worsening</t>
    </r>
    <r>
      <rPr>
        <sz val="11"/>
        <color theme="1"/>
        <rFont val="Calibri"/>
        <family val="2"/>
      </rPr>
      <t>. This could be declining service coverage or increased financial hardship</t>
    </r>
  </si>
  <si>
    <t>Family Planning</t>
  </si>
  <si>
    <t>ANC 4+ Visits</t>
  </si>
  <si>
    <t>Child Immunization</t>
  </si>
  <si>
    <t>Child Pneumonia</t>
  </si>
  <si>
    <t>TB Treatment</t>
  </si>
  <si>
    <t>HIV Treatment</t>
  </si>
  <si>
    <t>ITN Use</t>
  </si>
  <si>
    <t>Basic Sanitation</t>
  </si>
  <si>
    <t>Hypertension</t>
  </si>
  <si>
    <t>Diabetes</t>
  </si>
  <si>
    <t>Tobacco Control</t>
  </si>
  <si>
    <t>Health Workforce Density</t>
  </si>
  <si>
    <t>IHR Core Capacity</t>
  </si>
  <si>
    <t>Adults not obese</t>
  </si>
  <si>
    <t>Children not obese</t>
  </si>
  <si>
    <t>Children not overweight</t>
  </si>
  <si>
    <t>Children not wasted</t>
  </si>
  <si>
    <t>Children not stunted</t>
  </si>
  <si>
    <t>Clean household fuels</t>
  </si>
  <si>
    <t>Ambient air quality</t>
  </si>
  <si>
    <t>Road safety</t>
  </si>
  <si>
    <t>Reduced suicide attempts</t>
  </si>
  <si>
    <t>Safe sanitation</t>
  </si>
  <si>
    <t>Safe drinking water</t>
  </si>
  <si>
    <t>Tobacco non-use</t>
  </si>
  <si>
    <t>Reduced alcohol use</t>
  </si>
  <si>
    <t>Healthy fats</t>
  </si>
  <si>
    <t>cat_adult_obese</t>
  </si>
  <si>
    <t>perc_change_adult_obese</t>
  </si>
  <si>
    <t>cat_child_obese</t>
  </si>
  <si>
    <t>perc_change_child_obese</t>
  </si>
  <si>
    <t>cat_overweight</t>
  </si>
  <si>
    <t>perc_change_overweight</t>
  </si>
  <si>
    <t>cat_wasting</t>
  </si>
  <si>
    <t>perc_change_wasting</t>
  </si>
  <si>
    <t>cat_stunting</t>
  </si>
  <si>
    <t>perc_change_stunting</t>
  </si>
  <si>
    <t>cat_fuel</t>
  </si>
  <si>
    <t>perc_change_fuel</t>
  </si>
  <si>
    <t>cat_pm25</t>
  </si>
  <si>
    <t>perc_change_pm25</t>
  </si>
  <si>
    <t>cat_road</t>
  </si>
  <si>
    <t>perc_change_road</t>
  </si>
  <si>
    <t>cat_suicide</t>
  </si>
  <si>
    <t>perc_change_suicide</t>
  </si>
  <si>
    <t>cat_hpop_sanitation</t>
  </si>
  <si>
    <t>perc_change_hpop_sanitation</t>
  </si>
  <si>
    <t>cat_water</t>
  </si>
  <si>
    <t>perc_change_water</t>
  </si>
  <si>
    <t>cat_hpop_tobacco</t>
  </si>
  <si>
    <t>perc_change_hpop_tobacco</t>
  </si>
  <si>
    <t>cat_alcohol</t>
  </si>
  <si>
    <t>perc_change_alcohol</t>
  </si>
  <si>
    <t>cat_transfats</t>
  </si>
  <si>
    <t>perc_change_transfats</t>
  </si>
  <si>
    <t>Select Region</t>
  </si>
  <si>
    <t>AFR</t>
  </si>
  <si>
    <t>Select Country</t>
  </si>
  <si>
    <t>Senegal</t>
  </si>
  <si>
    <t>Financial Hardship:</t>
  </si>
  <si>
    <t>Worst-Neg</t>
  </si>
  <si>
    <t>Worst-pos</t>
  </si>
  <si>
    <t>C1. Legislation and Financing</t>
  </si>
  <si>
    <t>C2. IHR Coordination</t>
  </si>
  <si>
    <t>C3. Zoonotic Events</t>
  </si>
  <si>
    <t>C4. Food Safety</t>
  </si>
  <si>
    <t>C5. Laboratory</t>
  </si>
  <si>
    <t>C6. Surveillance</t>
  </si>
  <si>
    <t>C7. Human Resources</t>
  </si>
  <si>
    <t>C8. Health Emerg. Framework</t>
  </si>
  <si>
    <t>C9. Health Service Provision</t>
  </si>
  <si>
    <t>C10. Risk Comms</t>
  </si>
  <si>
    <t>C11. Points of Entry (POE)</t>
  </si>
  <si>
    <t>C12. Chemical Events</t>
  </si>
  <si>
    <t>C13. Radiation Emergencies</t>
  </si>
  <si>
    <t>Polio</t>
  </si>
  <si>
    <t>Measles</t>
  </si>
  <si>
    <t>Yellow Fever</t>
  </si>
  <si>
    <t>Meningits</t>
  </si>
  <si>
    <t>Cholera</t>
  </si>
  <si>
    <t>cat_polio</t>
  </si>
  <si>
    <t>perc_change_polio</t>
  </si>
  <si>
    <t>cat_measles</t>
  </si>
  <si>
    <t>perc_change_measles</t>
  </si>
  <si>
    <t>cat_yellow_fever</t>
  </si>
  <si>
    <t>perc_change_yellow_fever</t>
  </si>
  <si>
    <t>cat_meningitis</t>
  </si>
  <si>
    <t>perc_change_meningitis</t>
  </si>
  <si>
    <t>cat_cholera</t>
  </si>
  <si>
    <t>perc_change_cholera</t>
  </si>
  <si>
    <t>Seychelles</t>
  </si>
  <si>
    <t>Best-neg</t>
  </si>
  <si>
    <t>best-pos</t>
  </si>
  <si>
    <t>Country information</t>
  </si>
  <si>
    <t>UHC Billion Indicator Performance</t>
  </si>
  <si>
    <t>UHC Single Measure</t>
  </si>
  <si>
    <t>Financial Hardship</t>
  </si>
  <si>
    <t>Average Service Coverage</t>
  </si>
  <si>
    <t>RMNCH</t>
  </si>
  <si>
    <t>Infectious Diseases</t>
  </si>
  <si>
    <t>Noncommunicable Diseases</t>
  </si>
  <si>
    <t>Health Systems</t>
  </si>
  <si>
    <t>iso3</t>
  </si>
  <si>
    <t>Country</t>
  </si>
  <si>
    <t>Region</t>
  </si>
  <si>
    <t>WB Income Group</t>
  </si>
  <si>
    <t>Total population</t>
  </si>
  <si>
    <t># People</t>
  </si>
  <si>
    <t>Baseline [2018]</t>
  </si>
  <si>
    <t>Baseline [Latest year]</t>
  </si>
  <si>
    <t>Direction of Change</t>
  </si>
  <si>
    <t>cat_fp</t>
  </si>
  <si>
    <t>cat_anc4</t>
  </si>
  <si>
    <t>cat_dtp3</t>
  </si>
  <si>
    <t>cat_pneumo</t>
  </si>
  <si>
    <t>cat_tb</t>
  </si>
  <si>
    <t>cat_art</t>
  </si>
  <si>
    <t>cat_itn</t>
  </si>
  <si>
    <t>cat_uhc_sanitation</t>
  </si>
  <si>
    <t>cat_bp</t>
  </si>
  <si>
    <t>cat_fpg</t>
  </si>
  <si>
    <t>cat_uhc_tobacco</t>
  </si>
  <si>
    <t>cat_beds</t>
  </si>
  <si>
    <t>cat_hwf</t>
  </si>
  <si>
    <t>cat_espar</t>
  </si>
  <si>
    <t>perc_change_espar</t>
  </si>
  <si>
    <t>GAB</t>
  </si>
  <si>
    <t>Gabon</t>
  </si>
  <si>
    <t>UMC</t>
  </si>
  <si>
    <t>GMB</t>
  </si>
  <si>
    <t>Gambia</t>
  </si>
  <si>
    <t>LIC</t>
  </si>
  <si>
    <t>DZA</t>
  </si>
  <si>
    <t>Algeria</t>
  </si>
  <si>
    <t>LMC</t>
  </si>
  <si>
    <t>MWI</t>
  </si>
  <si>
    <t>Malawi</t>
  </si>
  <si>
    <t>NER</t>
  </si>
  <si>
    <t>Niger</t>
  </si>
  <si>
    <t>AGO</t>
  </si>
  <si>
    <t>Angola</t>
  </si>
  <si>
    <t>GNQ</t>
  </si>
  <si>
    <t>Equatorial Guinea</t>
  </si>
  <si>
    <t>ZWE</t>
  </si>
  <si>
    <t>Zimbabwe</t>
  </si>
  <si>
    <t>GNB</t>
  </si>
  <si>
    <t>Guinea-Bissau</t>
  </si>
  <si>
    <t>COG</t>
  </si>
  <si>
    <t>Congo</t>
  </si>
  <si>
    <t>LBR</t>
  </si>
  <si>
    <t>Liberia</t>
  </si>
  <si>
    <t>NGA</t>
  </si>
  <si>
    <t>Nigeria</t>
  </si>
  <si>
    <t>STP</t>
  </si>
  <si>
    <t>Sao Tome and Principe</t>
  </si>
  <si>
    <t>KEN</t>
  </si>
  <si>
    <t>Kenya</t>
  </si>
  <si>
    <t>SWZ</t>
  </si>
  <si>
    <t>Eswatini</t>
  </si>
  <si>
    <t>CIV</t>
  </si>
  <si>
    <t>Côte d'Ivoire</t>
  </si>
  <si>
    <t>MUS</t>
  </si>
  <si>
    <t>Mauritius</t>
  </si>
  <si>
    <t>HIC</t>
  </si>
  <si>
    <t>MLI</t>
  </si>
  <si>
    <t>Mali</t>
  </si>
  <si>
    <t>SYC</t>
  </si>
  <si>
    <t>MDG</t>
  </si>
  <si>
    <t>Madagascar</t>
  </si>
  <si>
    <t>GHA</t>
  </si>
  <si>
    <t>Ghana</t>
  </si>
  <si>
    <t>LSO</t>
  </si>
  <si>
    <t>Lesotho</t>
  </si>
  <si>
    <t>BWA</t>
  </si>
  <si>
    <t>Botswana</t>
  </si>
  <si>
    <t>CPV</t>
  </si>
  <si>
    <t>Cabo Verde</t>
  </si>
  <si>
    <t>SSD</t>
  </si>
  <si>
    <t>South Sudan</t>
  </si>
  <si>
    <t>TZA</t>
  </si>
  <si>
    <t>United Republic of Tanzania</t>
  </si>
  <si>
    <t>GIN</t>
  </si>
  <si>
    <t>Guinea</t>
  </si>
  <si>
    <t>BEN</t>
  </si>
  <si>
    <t>Benin</t>
  </si>
  <si>
    <t>RWA</t>
  </si>
  <si>
    <t>Rwanda</t>
  </si>
  <si>
    <t>BDI</t>
  </si>
  <si>
    <t>Burundi</t>
  </si>
  <si>
    <t>ZAF</t>
  </si>
  <si>
    <t>South Africa</t>
  </si>
  <si>
    <t>CMR</t>
  </si>
  <si>
    <t>Cameroon</t>
  </si>
  <si>
    <t>CAF</t>
  </si>
  <si>
    <t>Central African Republic</t>
  </si>
  <si>
    <t>NAM</t>
  </si>
  <si>
    <t>Namibia</t>
  </si>
  <si>
    <t>ETH</t>
  </si>
  <si>
    <t>Ethiopia</t>
  </si>
  <si>
    <t>SLE</t>
  </si>
  <si>
    <t>Sierra Leone</t>
  </si>
  <si>
    <t>ERI</t>
  </si>
  <si>
    <t>Eritrea</t>
  </si>
  <si>
    <t>TCD</t>
  </si>
  <si>
    <t>Chad</t>
  </si>
  <si>
    <t>MRT</t>
  </si>
  <si>
    <t>Mauritania</t>
  </si>
  <si>
    <t>MOZ</t>
  </si>
  <si>
    <t>Mozambique</t>
  </si>
  <si>
    <t>COD</t>
  </si>
  <si>
    <t>Democratic Republic of the Congo</t>
  </si>
  <si>
    <t>TGO</t>
  </si>
  <si>
    <t>Togo</t>
  </si>
  <si>
    <t>UGA</t>
  </si>
  <si>
    <t>Uganda</t>
  </si>
  <si>
    <t>BFA</t>
  </si>
  <si>
    <t>Burkina Faso</t>
  </si>
  <si>
    <t>COM</t>
  </si>
  <si>
    <t>Comoros</t>
  </si>
  <si>
    <t>ZMB</t>
  </si>
  <si>
    <t>Zambia</t>
  </si>
  <si>
    <t>SEN</t>
  </si>
  <si>
    <t>SUR</t>
  </si>
  <si>
    <t>Suriname</t>
  </si>
  <si>
    <t>AMR</t>
  </si>
  <si>
    <t>ATG</t>
  </si>
  <si>
    <t>Antigua and Barbuda</t>
  </si>
  <si>
    <t>URY</t>
  </si>
  <si>
    <t>Uruguay</t>
  </si>
  <si>
    <t>USA</t>
  </si>
  <si>
    <t>United States of America</t>
  </si>
  <si>
    <t>GRD</t>
  </si>
  <si>
    <t>Grenada</t>
  </si>
  <si>
    <t>BRB</t>
  </si>
  <si>
    <t>Barbados</t>
  </si>
  <si>
    <t>MEX</t>
  </si>
  <si>
    <t>Mexico</t>
  </si>
  <si>
    <t>DMA</t>
  </si>
  <si>
    <t>Dominica</t>
  </si>
  <si>
    <t>GTM</t>
  </si>
  <si>
    <t>Guatemala</t>
  </si>
  <si>
    <t>KNA</t>
  </si>
  <si>
    <t>Saint Kitts and Nevis</t>
  </si>
  <si>
    <t>ARG</t>
  </si>
  <si>
    <t>Argentina</t>
  </si>
  <si>
    <t>CUB</t>
  </si>
  <si>
    <t>Cuba</t>
  </si>
  <si>
    <t>LCA</t>
  </si>
  <si>
    <t>Saint Lucia</t>
  </si>
  <si>
    <t>HTI</t>
  </si>
  <si>
    <t>Haiti</t>
  </si>
  <si>
    <t>CHL</t>
  </si>
  <si>
    <t>Chile</t>
  </si>
  <si>
    <t>CAN</t>
  </si>
  <si>
    <t>Canada</t>
  </si>
  <si>
    <t>ECU</t>
  </si>
  <si>
    <t>Ecuador</t>
  </si>
  <si>
    <t>COL</t>
  </si>
  <si>
    <t>Colombia</t>
  </si>
  <si>
    <t>NIC</t>
  </si>
  <si>
    <t>Nicaragua</t>
  </si>
  <si>
    <t>PER</t>
  </si>
  <si>
    <t>Peru</t>
  </si>
  <si>
    <t>PRY</t>
  </si>
  <si>
    <t>Paraguay</t>
  </si>
  <si>
    <t>BRA</t>
  </si>
  <si>
    <t>Brazil</t>
  </si>
  <si>
    <t>VEN</t>
  </si>
  <si>
    <t>Venezuela (Bolivarian Republic of)</t>
  </si>
  <si>
    <t>DOM</t>
  </si>
  <si>
    <t>Dominican Republic</t>
  </si>
  <si>
    <t>JAM</t>
  </si>
  <si>
    <t>Jamaica</t>
  </si>
  <si>
    <t>TTO</t>
  </si>
  <si>
    <t>Trinidad and Tobago</t>
  </si>
  <si>
    <t>CRI</t>
  </si>
  <si>
    <t>Costa Rica</t>
  </si>
  <si>
    <t>PAN</t>
  </si>
  <si>
    <t>Panama</t>
  </si>
  <si>
    <t>VCT</t>
  </si>
  <si>
    <t>Saint Vincent and the Grenadines</t>
  </si>
  <si>
    <t>BOL</t>
  </si>
  <si>
    <t>Bolivia (Plurinational State of)</t>
  </si>
  <si>
    <t>BHS</t>
  </si>
  <si>
    <t>Bahamas</t>
  </si>
  <si>
    <t>BLZ</t>
  </si>
  <si>
    <t>Belize</t>
  </si>
  <si>
    <t>SLV</t>
  </si>
  <si>
    <t>El Salvador</t>
  </si>
  <si>
    <t>HND</t>
  </si>
  <si>
    <t>Honduras</t>
  </si>
  <si>
    <t>GUY</t>
  </si>
  <si>
    <t>Guyana</t>
  </si>
  <si>
    <t>SDN</t>
  </si>
  <si>
    <t>Sudan</t>
  </si>
  <si>
    <t>EMR</t>
  </si>
  <si>
    <t>OMN</t>
  </si>
  <si>
    <t>Oman</t>
  </si>
  <si>
    <t>JOR</t>
  </si>
  <si>
    <t>Jordan</t>
  </si>
  <si>
    <t>BHR</t>
  </si>
  <si>
    <t>Bahrain</t>
  </si>
  <si>
    <t>SYR</t>
  </si>
  <si>
    <t>Syrian Arab Republic</t>
  </si>
  <si>
    <t>IRQ</t>
  </si>
  <si>
    <t>Iraq</t>
  </si>
  <si>
    <t>IRN</t>
  </si>
  <si>
    <t>Iran (Islamic Republic of)</t>
  </si>
  <si>
    <t>DJI</t>
  </si>
  <si>
    <t>Djibouti</t>
  </si>
  <si>
    <t>YEM</t>
  </si>
  <si>
    <t>Yemen</t>
  </si>
  <si>
    <t>SOM</t>
  </si>
  <si>
    <t>Somalia</t>
  </si>
  <si>
    <t>ARE</t>
  </si>
  <si>
    <t>United Arab Emirates</t>
  </si>
  <si>
    <t>PAK</t>
  </si>
  <si>
    <t>Pakistan</t>
  </si>
  <si>
    <t>LBY</t>
  </si>
  <si>
    <t>Libya</t>
  </si>
  <si>
    <t>MAR</t>
  </si>
  <si>
    <t>Morocco</t>
  </si>
  <si>
    <t>QAT</t>
  </si>
  <si>
    <t>Qatar</t>
  </si>
  <si>
    <t>EGY</t>
  </si>
  <si>
    <t>Egypt</t>
  </si>
  <si>
    <t>TUN</t>
  </si>
  <si>
    <t>Tunisia</t>
  </si>
  <si>
    <t>LBN</t>
  </si>
  <si>
    <t>Lebanon</t>
  </si>
  <si>
    <t>AFG</t>
  </si>
  <si>
    <t>Afghanistan</t>
  </si>
  <si>
    <t>SAU</t>
  </si>
  <si>
    <t>Saudi Arabia</t>
  </si>
  <si>
    <t>KWT</t>
  </si>
  <si>
    <t>Kuwait</t>
  </si>
  <si>
    <t>POL</t>
  </si>
  <si>
    <t>Poland</t>
  </si>
  <si>
    <t>EUR</t>
  </si>
  <si>
    <t>ISR</t>
  </si>
  <si>
    <t>Israel</t>
  </si>
  <si>
    <t>GEO</t>
  </si>
  <si>
    <t>Georgia</t>
  </si>
  <si>
    <t>CYP</t>
  </si>
  <si>
    <t>Cyprus</t>
  </si>
  <si>
    <t>DNK</t>
  </si>
  <si>
    <t>Denmark</t>
  </si>
  <si>
    <t>SVK</t>
  </si>
  <si>
    <t>Slovakia</t>
  </si>
  <si>
    <t>CHE</t>
  </si>
  <si>
    <t>Switzerland</t>
  </si>
  <si>
    <t>TKM</t>
  </si>
  <si>
    <t>Turkmenistan</t>
  </si>
  <si>
    <t>MCO</t>
  </si>
  <si>
    <t>Monaco</t>
  </si>
  <si>
    <t>EST</t>
  </si>
  <si>
    <t>Estonia</t>
  </si>
  <si>
    <t>DEU</t>
  </si>
  <si>
    <t>Germany</t>
  </si>
  <si>
    <t>KGZ</t>
  </si>
  <si>
    <t>Kyrgyzstan</t>
  </si>
  <si>
    <t>FRA</t>
  </si>
  <si>
    <t>France</t>
  </si>
  <si>
    <t>IRL</t>
  </si>
  <si>
    <t>Ireland</t>
  </si>
  <si>
    <t>BEL</t>
  </si>
  <si>
    <t>Belgium</t>
  </si>
  <si>
    <t>SWE</t>
  </si>
  <si>
    <t>Sweden</t>
  </si>
  <si>
    <t>ISL</t>
  </si>
  <si>
    <t>Iceland</t>
  </si>
  <si>
    <t>MKD</t>
  </si>
  <si>
    <t>North Macedonia</t>
  </si>
  <si>
    <t>ROU</t>
  </si>
  <si>
    <t>Romania</t>
  </si>
  <si>
    <t>ITA</t>
  </si>
  <si>
    <t>Italy</t>
  </si>
  <si>
    <t>NLD</t>
  </si>
  <si>
    <t>Netherlands</t>
  </si>
  <si>
    <t>SMR</t>
  </si>
  <si>
    <t>San Marino</t>
  </si>
  <si>
    <t>NOR</t>
  </si>
  <si>
    <t>Norway</t>
  </si>
  <si>
    <t>GBR</t>
  </si>
  <si>
    <t>United Kingdom of Great Britain and Northern Ireland</t>
  </si>
  <si>
    <t>CZE</t>
  </si>
  <si>
    <t>Czechia</t>
  </si>
  <si>
    <t>LUX</t>
  </si>
  <si>
    <t>Luxembourg</t>
  </si>
  <si>
    <t>HRV</t>
  </si>
  <si>
    <t>Croatia</t>
  </si>
  <si>
    <t>PRT</t>
  </si>
  <si>
    <t>Portugal</t>
  </si>
  <si>
    <t>SVN</t>
  </si>
  <si>
    <t>Slovenia</t>
  </si>
  <si>
    <t>RUS</t>
  </si>
  <si>
    <t>Russian Federation</t>
  </si>
  <si>
    <t>BIH</t>
  </si>
  <si>
    <t>Bosnia and Herzegovina</t>
  </si>
  <si>
    <t>MDA</t>
  </si>
  <si>
    <t>Republic of Moldova</t>
  </si>
  <si>
    <t>LTU</t>
  </si>
  <si>
    <t>Lithuania</t>
  </si>
  <si>
    <t>HUN</t>
  </si>
  <si>
    <t>Hungary</t>
  </si>
  <si>
    <t>AND</t>
  </si>
  <si>
    <t>Andorra</t>
  </si>
  <si>
    <t>AUT</t>
  </si>
  <si>
    <t>Austria</t>
  </si>
  <si>
    <t>SRB</t>
  </si>
  <si>
    <t>Serbia</t>
  </si>
  <si>
    <t>UKR</t>
  </si>
  <si>
    <t>Ukraine</t>
  </si>
  <si>
    <t>MLT</t>
  </si>
  <si>
    <t>Malta</t>
  </si>
  <si>
    <t>LVA</t>
  </si>
  <si>
    <t>Latvia</t>
  </si>
  <si>
    <t>AZE</t>
  </si>
  <si>
    <t>Azerbaijan</t>
  </si>
  <si>
    <t>ESP</t>
  </si>
  <si>
    <t>Spain</t>
  </si>
  <si>
    <t>GRC</t>
  </si>
  <si>
    <t>Greece</t>
  </si>
  <si>
    <t>KAZ</t>
  </si>
  <si>
    <t>Kazakhstan</t>
  </si>
  <si>
    <t>BLR</t>
  </si>
  <si>
    <t>Belarus</t>
  </si>
  <si>
    <t>TJK</t>
  </si>
  <si>
    <t>Tajikistan</t>
  </si>
  <si>
    <t>MNE</t>
  </si>
  <si>
    <t>Montenegro</t>
  </si>
  <si>
    <t>BGR</t>
  </si>
  <si>
    <t>Bulgaria</t>
  </si>
  <si>
    <t>TUR</t>
  </si>
  <si>
    <t>Turkey</t>
  </si>
  <si>
    <t>ARM</t>
  </si>
  <si>
    <t>Armenia</t>
  </si>
  <si>
    <t>FIN</t>
  </si>
  <si>
    <t>Finland</t>
  </si>
  <si>
    <t>ALB</t>
  </si>
  <si>
    <t>Albania</t>
  </si>
  <si>
    <t>UZB</t>
  </si>
  <si>
    <t>Uzbekistan</t>
  </si>
  <si>
    <t>TLS</t>
  </si>
  <si>
    <t>Timor-Leste</t>
  </si>
  <si>
    <t>SEAR</t>
  </si>
  <si>
    <t>MDV</t>
  </si>
  <si>
    <t>Maldives</t>
  </si>
  <si>
    <t>MMR</t>
  </si>
  <si>
    <t>Myanmar</t>
  </si>
  <si>
    <t>THA</t>
  </si>
  <si>
    <t>Thailand</t>
  </si>
  <si>
    <t>IDN</t>
  </si>
  <si>
    <t>Indonesia</t>
  </si>
  <si>
    <t>BGD</t>
  </si>
  <si>
    <t>Bangladesh</t>
  </si>
  <si>
    <t>BTN</t>
  </si>
  <si>
    <t>Bhutan</t>
  </si>
  <si>
    <t>LKA</t>
  </si>
  <si>
    <t>Sri Lanka</t>
  </si>
  <si>
    <t>PRK</t>
  </si>
  <si>
    <t>Democratic People's Republic of Korea</t>
  </si>
  <si>
    <t>IND</t>
  </si>
  <si>
    <t>India</t>
  </si>
  <si>
    <t>NPL</t>
  </si>
  <si>
    <t>Nepal</t>
  </si>
  <si>
    <t>PNG</t>
  </si>
  <si>
    <t>Papua New Guinea</t>
  </si>
  <si>
    <t>WPR</t>
  </si>
  <si>
    <t>MYS</t>
  </si>
  <si>
    <t>Malaysia</t>
  </si>
  <si>
    <t>NIU</t>
  </si>
  <si>
    <t>Niue</t>
  </si>
  <si>
    <t>COK</t>
  </si>
  <si>
    <t>Cook Islands</t>
  </si>
  <si>
    <t>TUV</t>
  </si>
  <si>
    <t>Tuvalu</t>
  </si>
  <si>
    <t>NZL</t>
  </si>
  <si>
    <t>New Zealand</t>
  </si>
  <si>
    <t>JPN</t>
  </si>
  <si>
    <t>Japan</t>
  </si>
  <si>
    <t>SLB</t>
  </si>
  <si>
    <t>Solomon Islands</t>
  </si>
  <si>
    <t>BRN</t>
  </si>
  <si>
    <t>Brunei Darussalam</t>
  </si>
  <si>
    <t>MNG</t>
  </si>
  <si>
    <t>Mongolia</t>
  </si>
  <si>
    <t>CHN</t>
  </si>
  <si>
    <t>China</t>
  </si>
  <si>
    <t>AUS</t>
  </si>
  <si>
    <t>Australia</t>
  </si>
  <si>
    <t>MHL</t>
  </si>
  <si>
    <t>Marshall Islands</t>
  </si>
  <si>
    <t>SGP</t>
  </si>
  <si>
    <t>Singapore</t>
  </si>
  <si>
    <t>FJI</t>
  </si>
  <si>
    <t>Fiji</t>
  </si>
  <si>
    <t>PLW</t>
  </si>
  <si>
    <t>Palau</t>
  </si>
  <si>
    <t>TON</t>
  </si>
  <si>
    <t>Tonga</t>
  </si>
  <si>
    <t>WSM</t>
  </si>
  <si>
    <t>Samoa</t>
  </si>
  <si>
    <t>KOR</t>
  </si>
  <si>
    <t>Republic of Korea</t>
  </si>
  <si>
    <t>NRU</t>
  </si>
  <si>
    <t>Nauru</t>
  </si>
  <si>
    <t>KHM</t>
  </si>
  <si>
    <t>Cambodia</t>
  </si>
  <si>
    <t>LAO</t>
  </si>
  <si>
    <t>Lao People's Democratic Republic</t>
  </si>
  <si>
    <t>VUT</t>
  </si>
  <si>
    <t>Vanuatu</t>
  </si>
  <si>
    <t>KIR</t>
  </si>
  <si>
    <t>Kiribati</t>
  </si>
  <si>
    <t>FSM</t>
  </si>
  <si>
    <t>Micronesia (Federated States of)</t>
  </si>
  <si>
    <t>VNM</t>
  </si>
  <si>
    <t>Viet Nam</t>
  </si>
  <si>
    <t>PHL</t>
  </si>
  <si>
    <t>Philippines</t>
  </si>
  <si>
    <t>% population</t>
  </si>
  <si>
    <t>HEP Index</t>
  </si>
  <si>
    <t>Prepare</t>
  </si>
  <si>
    <t>Prevent</t>
  </si>
  <si>
    <t>Detect and Respond</t>
  </si>
  <si>
    <t>COVID-19 vaccine</t>
  </si>
  <si>
    <t>Ebola</t>
  </si>
  <si>
    <t/>
  </si>
  <si>
    <t>Reference Lists</t>
  </si>
  <si>
    <t>Regions</t>
  </si>
  <si>
    <t xml:space="preserve">UHC Billion </t>
  </si>
  <si>
    <t xml:space="preserve">HPOP Billion </t>
  </si>
  <si>
    <t>adult_obese</t>
  </si>
  <si>
    <t>child_obese</t>
  </si>
  <si>
    <t>Hospital Bed Density</t>
  </si>
  <si>
    <t>overweight</t>
  </si>
  <si>
    <t>wasting</t>
  </si>
  <si>
    <t>stunting</t>
  </si>
  <si>
    <t>fuel</t>
  </si>
  <si>
    <t>Country lists</t>
  </si>
  <si>
    <t>pm25</t>
  </si>
  <si>
    <t>road</t>
  </si>
  <si>
    <t>suicide</t>
  </si>
  <si>
    <t>hpop_sanitation</t>
  </si>
  <si>
    <t>water</t>
  </si>
  <si>
    <t>hpop_tobacco</t>
  </si>
  <si>
    <t>alcohol</t>
  </si>
  <si>
    <t>transfats</t>
  </si>
  <si>
    <t>A</t>
  </si>
  <si>
    <t>B</t>
  </si>
  <si>
    <t>Although improving, catastrophic health expenditure remains worse than the regional median, suggesting further work is needed to improve financial protection.</t>
  </si>
  <si>
    <t>C</t>
  </si>
  <si>
    <t>D</t>
  </si>
  <si>
    <t>E</t>
  </si>
  <si>
    <t>There is no data for Financial Hardship for this country, collecting data on catastrophic health expenditure or out of pocket payments would help prioritisation and tracking</t>
  </si>
  <si>
    <t>Baseline worse than regional median (2018)</t>
  </si>
  <si>
    <t>Baseline better than regional median (2018)</t>
  </si>
  <si>
    <t>Indicators with negative trends (2018-2023)</t>
  </si>
  <si>
    <t>Indicators with positive trends (2018-2023)</t>
  </si>
  <si>
    <t>Areas with high baselines and positve trends suggest that strategies currently deployed are producing results that should be sustained</t>
  </si>
  <si>
    <t>Areas with low baselines and negative trends are of particular concern, as they underline unmet priorities for the country</t>
  </si>
  <si>
    <t>Areas with high baselines and negative trends may reveal challenges in current strategies that may result in loosing hard earned gains.</t>
  </si>
  <si>
    <t>UHC BILLION</t>
  </si>
  <si>
    <t>HEALTHIER POPULATIONS BILLION</t>
  </si>
  <si>
    <t>HEALTH EMERGENCIES PROTECTION BILLION</t>
  </si>
  <si>
    <t>Areas with low baselines and positive trends should be supported to continue progress and produce expected results</t>
  </si>
  <si>
    <t>Health Emergencies Protection Billion Indicators</t>
  </si>
  <si>
    <r>
      <t xml:space="preserve">Below we </t>
    </r>
    <r>
      <rPr>
        <b/>
        <i/>
        <u/>
        <sz val="11"/>
        <color theme="4"/>
        <rFont val="Calibri"/>
        <family val="2"/>
        <scheme val="minor"/>
      </rPr>
      <t>summarise the performance of each Triple Billion indicator by</t>
    </r>
    <r>
      <rPr>
        <b/>
        <i/>
        <sz val="11"/>
        <color theme="4"/>
        <rFont val="Calibri"/>
        <family val="2"/>
        <scheme val="minor"/>
      </rPr>
      <t xml:space="preserve"> its baseline and expected progress by 2023. More detail about trends can be found in the regional summaries for each Billion.</t>
    </r>
  </si>
  <si>
    <t>Prepare (IHR)*</t>
  </si>
  <si>
    <t>* More detail on Prepare (IHR) can be found in the hep_regional_summary. This shows the performance of each sub-capacity compared with the regional median.</t>
  </si>
  <si>
    <t>Catastrophic health expenditure is worse than the regional median and worsening, suggesting health financing reforms are needed.</t>
  </si>
  <si>
    <t xml:space="preserve">Catastrophic health expenditure is better than the regional median but worsening suggesting health financing reforms are needed. </t>
  </si>
  <si>
    <t>Catastrophic health expenditure is better than the regional median and improving</t>
  </si>
  <si>
    <t xml:space="preserve">Diabetes </t>
  </si>
  <si>
    <t>Average Service Coverage - Tracer indicators</t>
  </si>
  <si>
    <t>Contribution to Billion [2023]</t>
  </si>
  <si>
    <t>Billion Indicator progress</t>
  </si>
  <si>
    <t>Prepare - IHR Core Capacities</t>
  </si>
  <si>
    <t>Prevent - Pathogens</t>
  </si>
  <si>
    <t>Contribution to Billion - 2023</t>
  </si>
  <si>
    <t>All</t>
  </si>
  <si>
    <t>Select Billion</t>
  </si>
  <si>
    <t>Universal Health Coverage</t>
  </si>
  <si>
    <t>Select Indicator</t>
  </si>
  <si>
    <t>Sort on</t>
  </si>
  <si>
    <t>Projected progress (Ascending)</t>
  </si>
  <si>
    <r>
      <t xml:space="preserve">Below we summarise the performance of countries </t>
    </r>
    <r>
      <rPr>
        <b/>
        <i/>
        <u/>
        <sz val="11"/>
        <color theme="4"/>
        <rFont val="Calibri"/>
        <family val="2"/>
        <scheme val="minor"/>
      </rPr>
      <t>for each indicator included in the Triple Billion targets</t>
    </r>
    <r>
      <rPr>
        <b/>
        <i/>
        <sz val="11"/>
        <color theme="4"/>
        <rFont val="Calibri"/>
        <family val="2"/>
        <scheme val="minor"/>
      </rPr>
      <t>. Each country is classified by its baseline and expected progress by 2023. More detail about trends can be found in the regional summaries for each Billion.</t>
    </r>
  </si>
  <si>
    <r>
      <t xml:space="preserve">Countries with insufficient data 
</t>
    </r>
    <r>
      <rPr>
        <b/>
        <sz val="9"/>
        <color theme="1"/>
        <rFont val="Calibri"/>
        <family val="2"/>
        <scheme val="minor"/>
      </rPr>
      <t>(and/or not classified at risk/priority for Prevent)*</t>
    </r>
  </si>
  <si>
    <t>Countries with negative trends (2018-2023)</t>
  </si>
  <si>
    <t>Countries with positive trends (2018-2023)</t>
  </si>
  <si>
    <t>Baseline value</t>
  </si>
  <si>
    <t>Baseline quartile</t>
  </si>
  <si>
    <t>Progress</t>
  </si>
  <si>
    <t>Category</t>
  </si>
  <si>
    <t>Rank within category based on Country name</t>
  </si>
  <si>
    <t>Rank within category based on progress</t>
  </si>
  <si>
    <t>Rank within category based on baseline value</t>
  </si>
  <si>
    <t>Countries with low baselines and negative trends are of particular concern, as they underline unmet priorities for the indicator</t>
  </si>
  <si>
    <t>Countries with low baselines and positive trends should be supported to continue progress and produce expected results</t>
  </si>
  <si>
    <t>Countries with high baselines and negative trends may reveal challenges in current strategies that may result in loosing hard earned gains.</t>
  </si>
  <si>
    <t>Countries with high baselines and positve trends suggest that strategies currently deployed are producing results that should be sustained</t>
  </si>
  <si>
    <t>Countries with insufficient data need efforts to address data gaps to improve view of progress in the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</si>
</sst>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quot;%&quot;"/>
    <numFmt numFmtId="166" formatCode="#,##0_ ;\-#,##0\ "/>
  </numFmts>
  <fonts count="37"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font>
    <font>
      <sz val="10"/>
      <color theme="1"/>
      <name val="Calibri"/>
      <family val="2"/>
      <scheme val="minor"/>
    </font>
    <font>
      <b/>
      <sz val="9"/>
      <color theme="1"/>
      <name val="Calibri"/>
      <family val="2"/>
      <scheme val="minor"/>
    </font>
    <font>
      <b/>
      <sz val="8"/>
      <color theme="1"/>
      <name val="Calibri"/>
      <family val="2"/>
      <scheme val="minor"/>
    </font>
    <font>
      <sz val="9"/>
      <color theme="1"/>
      <name val="Calibri"/>
      <family val="2"/>
      <scheme val="minor"/>
    </font>
    <font>
      <sz val="11"/>
      <color theme="0"/>
      <name val="Calibri"/>
      <family val="2"/>
      <scheme val="minor"/>
    </font>
    <font>
      <sz val="9"/>
      <color theme="0"/>
      <name val="Calibri"/>
      <family val="2"/>
      <scheme val="minor"/>
    </font>
    <font>
      <i/>
      <sz val="11"/>
      <color theme="1"/>
      <name val="Calibri"/>
      <family val="2"/>
      <scheme val="minor"/>
    </font>
    <font>
      <b/>
      <sz val="8"/>
      <color theme="0"/>
      <name val="Calibri"/>
      <family val="2"/>
      <scheme val="minor"/>
    </font>
    <font>
      <b/>
      <sz val="11"/>
      <color theme="1"/>
      <name val="Calibri"/>
      <family val="2"/>
    </font>
    <font>
      <i/>
      <sz val="11"/>
      <color theme="1"/>
      <name val="Calibri"/>
      <family val="2"/>
    </font>
    <font>
      <sz val="16"/>
      <color theme="1"/>
      <name val="Calibri"/>
      <family val="2"/>
    </font>
    <font>
      <b/>
      <sz val="11"/>
      <color theme="9"/>
      <name val="Calibri"/>
      <family val="2"/>
      <scheme val="minor"/>
    </font>
    <font>
      <sz val="8"/>
      <color theme="0"/>
      <name val="Calibri"/>
      <family val="2"/>
      <scheme val="minor"/>
    </font>
    <font>
      <sz val="8"/>
      <color theme="1"/>
      <name val="Calibri"/>
      <family val="2"/>
      <scheme val="minor"/>
    </font>
    <font>
      <b/>
      <sz val="8"/>
      <color rgb="FFC00000"/>
      <name val="Calibri"/>
      <family val="2"/>
      <scheme val="minor"/>
    </font>
    <font>
      <sz val="11"/>
      <color theme="1"/>
      <name val="Calibri"/>
      <family val="2"/>
      <scheme val="minor"/>
    </font>
    <font>
      <sz val="12"/>
      <color theme="1"/>
      <name val="Calibri"/>
      <family val="2"/>
      <scheme val="minor"/>
    </font>
    <font>
      <sz val="11"/>
      <name val="Calibri"/>
      <family val="2"/>
      <scheme val="minor"/>
    </font>
    <font>
      <sz val="8"/>
      <name val="Calibri"/>
      <family val="2"/>
      <scheme val="minor"/>
    </font>
    <font>
      <b/>
      <i/>
      <sz val="11"/>
      <color theme="4"/>
      <name val="Calibri"/>
      <family val="2"/>
      <scheme val="minor"/>
    </font>
    <font>
      <b/>
      <i/>
      <u/>
      <sz val="11"/>
      <color theme="4"/>
      <name val="Calibri"/>
      <family val="2"/>
      <scheme val="minor"/>
    </font>
    <font>
      <i/>
      <sz val="8"/>
      <color theme="0" tint="-0.499984740745262"/>
      <name val="Calibri"/>
      <family val="2"/>
      <scheme val="minor"/>
    </font>
    <font>
      <b/>
      <sz val="11"/>
      <color rgb="FFC00000"/>
      <name val="Calibri"/>
      <family val="2"/>
      <scheme val="minor"/>
    </font>
    <font>
      <sz val="8"/>
      <color rgb="FFC00000"/>
      <name val="Calibri"/>
      <family val="2"/>
      <scheme val="minor"/>
    </font>
    <font>
      <b/>
      <i/>
      <sz val="8"/>
      <color theme="1"/>
      <name val="Calibri"/>
      <family val="2"/>
      <scheme val="minor"/>
    </font>
    <font>
      <i/>
      <sz val="8"/>
      <color rgb="FFC00000"/>
      <name val="Calibri"/>
      <family val="2"/>
      <scheme val="minor"/>
    </font>
    <font>
      <sz val="8"/>
      <color theme="0"/>
      <name val="Calibri"/>
      <family val="2"/>
    </font>
    <font>
      <b/>
      <sz val="8"/>
      <color theme="9"/>
      <name val="Calibri"/>
      <family val="2"/>
      <scheme val="minor"/>
    </font>
    <font>
      <sz val="11"/>
      <name val="Calibri"/>
      <family val="2"/>
    </font>
    <font>
      <b/>
      <sz val="9"/>
      <color theme="0"/>
      <name val="Calibri"/>
      <family val="2"/>
      <scheme val="minor"/>
    </font>
    <font>
      <sz val="8"/>
      <color theme="4"/>
      <name val="Calibri"/>
      <family val="2"/>
      <scheme val="minor"/>
    </font>
    <font>
      <b/>
      <sz val="8"/>
      <color rgb="FFFF0000"/>
      <name val="Calibri"/>
      <family val="2"/>
      <scheme val="minor"/>
    </font>
    <font>
      <i/>
      <sz val="8"/>
      <color theme="0"/>
      <name val="Calibri"/>
      <family val="2"/>
      <scheme val="minor"/>
    </font>
  </fonts>
  <fills count="13">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theme="4" tint="0.79998168889431442"/>
        <bgColor indexed="64"/>
      </patternFill>
    </fill>
    <fill>
      <patternFill patternType="solid">
        <fgColor rgb="FF008DCA"/>
        <bgColor indexed="64"/>
      </patternFill>
    </fill>
    <fill>
      <patternFill patternType="solid">
        <fgColor rgb="FFB2DCEF"/>
        <bgColor indexed="64"/>
      </patternFill>
    </fill>
    <fill>
      <patternFill patternType="solid">
        <fgColor rgb="FF002D5F"/>
        <bgColor indexed="64"/>
      </patternFill>
    </fill>
    <fill>
      <patternFill patternType="solid">
        <fgColor rgb="FF66819F"/>
        <bgColor indexed="64"/>
      </patternFill>
    </fill>
    <fill>
      <patternFill patternType="solid">
        <fgColor rgb="FF00A173"/>
        <bgColor indexed="64"/>
      </patternFill>
    </fill>
    <fill>
      <patternFill patternType="solid">
        <fgColor rgb="FF66C6AB"/>
        <bgColor indexed="64"/>
      </patternFill>
    </fill>
  </fills>
  <borders count="9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ck">
        <color theme="0"/>
      </right>
      <top/>
      <bottom/>
      <diagonal/>
    </border>
    <border>
      <left/>
      <right style="thin">
        <color theme="0" tint="-0.24994659260841701"/>
      </right>
      <top/>
      <bottom/>
      <diagonal/>
    </border>
    <border>
      <left style="thick">
        <color theme="0"/>
      </left>
      <right/>
      <top/>
      <bottom/>
      <diagonal/>
    </border>
    <border>
      <left style="thin">
        <color theme="0" tint="-0.34998626667073579"/>
      </left>
      <right/>
      <top/>
      <bottom style="thin">
        <color theme="0" tint="-4.9989318521683403E-2"/>
      </bottom>
      <diagonal/>
    </border>
    <border>
      <left/>
      <right style="thin">
        <color theme="0" tint="-0.34998626667073579"/>
      </right>
      <top/>
      <bottom style="thin">
        <color theme="0" tint="-4.9989318521683403E-2"/>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right/>
      <top style="thin">
        <color theme="0" tint="-4.9989318521683403E-2"/>
      </top>
      <bottom/>
      <diagonal/>
    </border>
    <border>
      <left style="thin">
        <color theme="0" tint="-0.499984740745262"/>
      </left>
      <right/>
      <top/>
      <bottom style="thin">
        <color theme="0" tint="-4.9989318521683403E-2"/>
      </bottom>
      <diagonal/>
    </border>
    <border>
      <left/>
      <right style="thin">
        <color theme="0" tint="-0.499984740745262"/>
      </right>
      <top/>
      <bottom style="thin">
        <color theme="0" tint="-4.9989318521683403E-2"/>
      </bottom>
      <diagonal/>
    </border>
    <border>
      <left/>
      <right style="thin">
        <color theme="0" tint="-4.9989318521683403E-2"/>
      </right>
      <top/>
      <bottom style="thin">
        <color theme="0" tint="-4.9989318521683403E-2"/>
      </bottom>
      <diagonal/>
    </border>
    <border>
      <left/>
      <right style="thin">
        <color theme="0" tint="-0.499984740745262"/>
      </right>
      <top/>
      <bottom/>
      <diagonal/>
    </border>
    <border>
      <left style="thin">
        <color theme="0" tint="-0.24994659260841701"/>
      </left>
      <right style="thin">
        <color theme="0" tint="-0.24994659260841701"/>
      </right>
      <top/>
      <bottom/>
      <diagonal/>
    </border>
    <border>
      <left style="thin">
        <color theme="0" tint="-0.24994659260841701"/>
      </left>
      <right style="thin">
        <color theme="0" tint="-0.499984740745262"/>
      </right>
      <top/>
      <bottom/>
      <diagonal/>
    </border>
    <border>
      <left/>
      <right/>
      <top style="thin">
        <color indexed="64"/>
      </top>
      <bottom style="thin">
        <color indexed="64"/>
      </bottom>
      <diagonal/>
    </border>
    <border>
      <left style="thin">
        <color theme="0" tint="-0.34998626667073579"/>
      </left>
      <right/>
      <top/>
      <bottom/>
      <diagonal/>
    </border>
    <border>
      <left/>
      <right/>
      <top/>
      <bottom style="medium">
        <color theme="0" tint="-0.499984740745262"/>
      </bottom>
      <diagonal/>
    </border>
    <border>
      <left style="thin">
        <color theme="0" tint="-0.24994659260841701"/>
      </left>
      <right/>
      <top/>
      <bottom/>
      <diagonal/>
    </border>
    <border>
      <left style="thin">
        <color theme="0" tint="-0.34998626667073579"/>
      </left>
      <right/>
      <top style="thin">
        <color theme="0" tint="-4.9989318521683403E-2"/>
      </top>
      <bottom style="thin">
        <color theme="0" tint="-4.9989318521683403E-2"/>
      </bottom>
      <diagonal/>
    </border>
    <border>
      <left style="thin">
        <color theme="0" tint="-0.34998626667073579"/>
      </left>
      <right/>
      <top style="thin">
        <color theme="0" tint="-4.9989318521683403E-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34998626667073579"/>
      </left>
      <right/>
      <top style="thin">
        <color theme="1" tint="0.34998626667073579"/>
      </top>
      <bottom/>
      <diagonal/>
    </border>
    <border>
      <left/>
      <right/>
      <top style="thin">
        <color theme="1" tint="0.34998626667073579"/>
      </top>
      <bottom/>
      <diagonal/>
    </border>
    <border>
      <left/>
      <right style="thick">
        <color theme="0"/>
      </right>
      <top style="thin">
        <color theme="1" tint="0.34998626667073579"/>
      </top>
      <bottom/>
      <diagonal/>
    </border>
    <border>
      <left style="thick">
        <color theme="0"/>
      </left>
      <right/>
      <top style="thin">
        <color theme="1" tint="0.34998626667073579"/>
      </top>
      <bottom/>
      <diagonal/>
    </border>
    <border>
      <left/>
      <right style="thin">
        <color theme="1" tint="0.34998626667073579"/>
      </right>
      <top style="thin">
        <color theme="1" tint="0.34998626667073579"/>
      </top>
      <bottom/>
      <diagonal/>
    </border>
    <border>
      <left style="thin">
        <color theme="1" tint="0.34998626667073579"/>
      </left>
      <right/>
      <top/>
      <bottom/>
      <diagonal/>
    </border>
    <border>
      <left/>
      <right style="thin">
        <color theme="1" tint="0.34998626667073579"/>
      </right>
      <top/>
      <bottom/>
      <diagonal/>
    </border>
    <border>
      <left style="thin">
        <color theme="0" tint="-0.24994659260841701"/>
      </left>
      <right style="thin">
        <color theme="1" tint="0.34998626667073579"/>
      </right>
      <top/>
      <bottom/>
      <diagonal/>
    </border>
    <border>
      <left style="thin">
        <color theme="1" tint="0.34998626667073579"/>
      </left>
      <right/>
      <top/>
      <bottom style="thin">
        <color theme="1" tint="0.34998626667073579"/>
      </bottom>
      <diagonal/>
    </border>
    <border>
      <left/>
      <right/>
      <top style="thin">
        <color theme="0" tint="-4.9989318521683403E-2"/>
      </top>
      <bottom style="thin">
        <color theme="1" tint="0.34998626667073579"/>
      </bottom>
      <diagonal/>
    </border>
    <border>
      <left style="thin">
        <color theme="0" tint="-0.34998626667073579"/>
      </left>
      <right/>
      <top/>
      <bottom style="thin">
        <color theme="1" tint="0.34998626667073579"/>
      </bottom>
      <diagonal/>
    </border>
    <border>
      <left/>
      <right/>
      <top/>
      <bottom style="thin">
        <color theme="1" tint="0.34998626667073579"/>
      </bottom>
      <diagonal/>
    </border>
    <border>
      <left/>
      <right style="thin">
        <color theme="0" tint="-0.34998626667073579"/>
      </right>
      <top/>
      <bottom style="thin">
        <color theme="1" tint="0.34998626667073579"/>
      </bottom>
      <diagonal/>
    </border>
    <border>
      <left style="thin">
        <color theme="0" tint="-0.499984740745262"/>
      </left>
      <right/>
      <top/>
      <bottom style="thin">
        <color theme="1" tint="0.34998626667073579"/>
      </bottom>
      <diagonal/>
    </border>
    <border>
      <left/>
      <right style="thin">
        <color theme="1" tint="0.34998626667073579"/>
      </right>
      <top/>
      <bottom style="thin">
        <color theme="1" tint="0.34998626667073579"/>
      </bottom>
      <diagonal/>
    </border>
    <border>
      <left/>
      <right/>
      <top/>
      <bottom style="medium">
        <color theme="0" tint="-0.24994659260841701"/>
      </bottom>
      <diagonal/>
    </border>
    <border>
      <left style="thin">
        <color theme="3"/>
      </left>
      <right/>
      <top style="thin">
        <color theme="3"/>
      </top>
      <bottom style="thin">
        <color theme="3" tint="0.59996337778862885"/>
      </bottom>
      <diagonal/>
    </border>
    <border>
      <left/>
      <right/>
      <top style="thin">
        <color theme="3"/>
      </top>
      <bottom style="thin">
        <color theme="3" tint="0.59996337778862885"/>
      </bottom>
      <diagonal/>
    </border>
    <border>
      <left/>
      <right style="thin">
        <color theme="3"/>
      </right>
      <top style="thin">
        <color theme="3"/>
      </top>
      <bottom style="thin">
        <color theme="3" tint="0.59996337778862885"/>
      </bottom>
      <diagonal/>
    </border>
    <border>
      <left style="thin">
        <color theme="3"/>
      </left>
      <right/>
      <top style="thin">
        <color theme="3" tint="0.59996337778862885"/>
      </top>
      <bottom style="thin">
        <color theme="3"/>
      </bottom>
      <diagonal/>
    </border>
    <border>
      <left/>
      <right/>
      <top style="thin">
        <color theme="3" tint="0.59996337778862885"/>
      </top>
      <bottom style="thin">
        <color theme="3"/>
      </bottom>
      <diagonal/>
    </border>
    <border>
      <left/>
      <right style="thin">
        <color theme="3"/>
      </right>
      <top style="thin">
        <color theme="3" tint="0.59996337778862885"/>
      </top>
      <bottom style="thin">
        <color theme="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theme="0" tint="-4.9989318521683403E-2"/>
      </bottom>
      <diagonal/>
    </border>
    <border>
      <left/>
      <right/>
      <top style="thin">
        <color theme="0" tint="-0.14996795556505021"/>
      </top>
      <bottom style="thin">
        <color theme="0" tint="-0.14993743705557422"/>
      </bottom>
      <diagonal/>
    </border>
    <border>
      <left style="thin">
        <color theme="0" tint="-0.499984740745262"/>
      </left>
      <right style="thin">
        <color theme="0" tint="-0.24994659260841701"/>
      </right>
      <top/>
      <bottom style="thin">
        <color theme="0" tint="-4.9989318521683403E-2"/>
      </bottom>
      <diagonal/>
    </border>
    <border>
      <left/>
      <right style="thin">
        <color theme="0" tint="-0.24994659260841701"/>
      </right>
      <top/>
      <bottom style="thin">
        <color theme="0" tint="-4.9989318521683403E-2"/>
      </bottom>
      <diagonal/>
    </border>
    <border>
      <left style="thin">
        <color theme="0" tint="-0.24994659260841701"/>
      </left>
      <right style="thin">
        <color theme="0" tint="-0.24994659260841701"/>
      </right>
      <top/>
      <bottom style="thin">
        <color theme="0" tint="-4.9989318521683403E-2"/>
      </bottom>
      <diagonal/>
    </border>
    <border>
      <left style="thin">
        <color theme="0" tint="-0.24994659260841701"/>
      </left>
      <right/>
      <top/>
      <bottom style="thin">
        <color theme="0" tint="-4.9989318521683403E-2"/>
      </bottom>
      <diagonal/>
    </border>
    <border>
      <left/>
      <right/>
      <top/>
      <bottom style="thin">
        <color indexed="64"/>
      </bottom>
      <diagonal/>
    </border>
    <border>
      <left/>
      <right style="thick">
        <color theme="0"/>
      </right>
      <top/>
      <bottom style="thin">
        <color indexed="64"/>
      </bottom>
      <diagonal/>
    </border>
    <border>
      <left style="thick">
        <color theme="0"/>
      </left>
      <right/>
      <top/>
      <bottom style="thin">
        <color indexed="64"/>
      </bottom>
      <diagonal/>
    </border>
    <border>
      <left style="thin">
        <color theme="0" tint="-0.499984740745262"/>
      </left>
      <right/>
      <top/>
      <bottom style="thin">
        <color indexed="64"/>
      </bottom>
      <diagonal/>
    </border>
    <border>
      <left/>
      <right style="thin">
        <color theme="0" tint="-0.24994659260841701"/>
      </right>
      <top/>
      <bottom style="thin">
        <color indexed="64"/>
      </bottom>
      <diagonal/>
    </border>
    <border>
      <left style="thin">
        <color theme="0" tint="-0.34998626667073579"/>
      </left>
      <right style="thin">
        <color theme="0" tint="-0.34998626667073579"/>
      </right>
      <top/>
      <bottom style="thin">
        <color theme="0" tint="-4.9989318521683403E-2"/>
      </bottom>
      <diagonal/>
    </border>
    <border>
      <left style="thin">
        <color theme="0" tint="-0.34998626667073579"/>
      </left>
      <right style="thin">
        <color theme="0" tint="-0.34998626667073579"/>
      </right>
      <top style="thin">
        <color theme="0" tint="-4.9989318521683403E-2"/>
      </top>
      <bottom style="thin">
        <color theme="0" tint="-4.9989318521683403E-2"/>
      </bottom>
      <diagonal/>
    </border>
    <border>
      <left style="thin">
        <color theme="0" tint="-0.34998626667073579"/>
      </left>
      <right style="thin">
        <color theme="0" tint="-0.34998626667073579"/>
      </right>
      <top style="thin">
        <color theme="0" tint="-4.9989318521683403E-2"/>
      </top>
      <bottom/>
      <diagonal/>
    </border>
    <border>
      <left style="thin">
        <color theme="0" tint="-0.499984740745262"/>
      </left>
      <right/>
      <top style="thin">
        <color theme="0" tint="-4.9989318521683403E-2"/>
      </top>
      <bottom style="thin">
        <color theme="0" tint="-4.9989318521683403E-2"/>
      </bottom>
      <diagonal/>
    </border>
    <border>
      <left style="thin">
        <color theme="0" tint="-0.499984740745262"/>
      </left>
      <right/>
      <top style="thin">
        <color theme="0" tint="-4.9989318521683403E-2"/>
      </top>
      <bottom/>
      <diagonal/>
    </border>
    <border>
      <left/>
      <right style="thin">
        <color theme="0" tint="-0.499984740745262"/>
      </right>
      <top/>
      <bottom style="thin">
        <color theme="1" tint="0.34998626667073579"/>
      </bottom>
      <diagonal/>
    </border>
    <border>
      <left/>
      <right style="thin">
        <color theme="0" tint="-0.499984740745262"/>
      </right>
      <top style="thin">
        <color theme="0" tint="-4.9989318521683403E-2"/>
      </top>
      <bottom style="thin">
        <color theme="0" tint="-4.9989318521683403E-2"/>
      </bottom>
      <diagonal/>
    </border>
    <border>
      <left/>
      <right style="thin">
        <color theme="0" tint="-0.499984740745262"/>
      </right>
      <top style="thin">
        <color theme="0" tint="-4.9989318521683403E-2"/>
      </top>
      <bottom style="thin">
        <color theme="1" tint="0.34998626667073579"/>
      </bottom>
      <diagonal/>
    </border>
    <border>
      <left style="thin">
        <color theme="0" tint="-0.24994659260841701"/>
      </left>
      <right style="thin">
        <color theme="0" tint="-0.499984740745262"/>
      </right>
      <top/>
      <bottom style="thin">
        <color theme="0" tint="-4.9989318521683403E-2"/>
      </bottom>
      <diagonal/>
    </border>
    <border>
      <left style="thin">
        <color theme="0" tint="-0.499984740745262"/>
      </left>
      <right style="thin">
        <color theme="0" tint="-0.24994659260841701"/>
      </right>
      <top/>
      <bottom style="thin">
        <color theme="1" tint="0.34998626667073579"/>
      </bottom>
      <diagonal/>
    </border>
    <border>
      <left style="thin">
        <color theme="0" tint="-0.24994659260841701"/>
      </left>
      <right style="thin">
        <color theme="0" tint="-0.24994659260841701"/>
      </right>
      <top/>
      <bottom style="thin">
        <color theme="1" tint="0.34998626667073579"/>
      </bottom>
      <diagonal/>
    </border>
    <border>
      <left style="thin">
        <color theme="0" tint="-0.24994659260841701"/>
      </left>
      <right style="thin">
        <color theme="0" tint="-0.24994659260841701"/>
      </right>
      <top style="thin">
        <color theme="0" tint="-4.9989318521683403E-2"/>
      </top>
      <bottom style="thin">
        <color theme="1" tint="0.34998626667073579"/>
      </bottom>
      <diagonal/>
    </border>
    <border>
      <left style="thin">
        <color theme="0" tint="-0.24994659260841701"/>
      </left>
      <right style="thin">
        <color theme="0" tint="-0.499984740745262"/>
      </right>
      <top/>
      <bottom style="thin">
        <color theme="1" tint="0.34998626667073579"/>
      </bottom>
      <diagonal/>
    </border>
    <border>
      <left style="thin">
        <color theme="1" tint="0.34998626667073579"/>
      </left>
      <right/>
      <top/>
      <bottom style="thin">
        <color indexed="64"/>
      </bottom>
      <diagonal/>
    </border>
    <border>
      <left style="thin">
        <color theme="0" tint="-0.24994659260841701"/>
      </left>
      <right style="thin">
        <color theme="0" tint="-0.24994659260841701"/>
      </right>
      <top/>
      <bottom style="thin">
        <color indexed="64"/>
      </bottom>
      <diagonal/>
    </border>
    <border>
      <left/>
      <right style="medium">
        <color theme="0"/>
      </right>
      <top/>
      <bottom/>
      <diagonal/>
    </border>
    <border>
      <left/>
      <right style="medium">
        <color theme="0"/>
      </right>
      <top/>
      <bottom style="thin">
        <color indexed="64"/>
      </bottom>
      <diagonal/>
    </border>
    <border>
      <left style="thick">
        <color theme="0"/>
      </left>
      <right style="thin">
        <color theme="0" tint="-0.24994659260841701"/>
      </right>
      <top/>
      <bottom/>
      <diagonal/>
    </border>
    <border>
      <left style="thin">
        <color theme="0" tint="-0.24994659260841701"/>
      </left>
      <right style="thick">
        <color theme="0"/>
      </right>
      <top/>
      <bottom/>
      <diagonal/>
    </border>
    <border>
      <left style="medium">
        <color theme="0"/>
      </left>
      <right/>
      <top/>
      <bottom/>
      <diagonal/>
    </border>
    <border>
      <left style="medium">
        <color theme="0"/>
      </left>
      <right/>
      <top/>
      <bottom style="thin">
        <color indexed="64"/>
      </bottom>
      <diagonal/>
    </border>
    <border>
      <left style="thin">
        <color theme="0" tint="-0.24994659260841701"/>
      </left>
      <right style="medium">
        <color theme="0"/>
      </right>
      <top/>
      <bottom style="thin">
        <color indexed="64"/>
      </bottom>
      <diagonal/>
    </border>
    <border>
      <left style="thin">
        <color theme="0" tint="-0.24994659260841701"/>
      </left>
      <right style="medium">
        <color theme="0"/>
      </right>
      <top/>
      <bottom/>
      <diagonal/>
    </border>
    <border>
      <left/>
      <right/>
      <top style="thin">
        <color indexed="64"/>
      </top>
      <bottom/>
      <diagonal/>
    </border>
    <border>
      <left/>
      <right style="thin">
        <color indexed="64"/>
      </right>
      <top/>
      <bottom style="thin">
        <color theme="0" tint="-4.9989318521683403E-2"/>
      </bottom>
      <diagonal/>
    </border>
  </borders>
  <cellStyleXfs count="3">
    <xf numFmtId="0" fontId="0" fillId="0" borderId="0"/>
    <xf numFmtId="9" fontId="19" fillId="0" borderId="0" applyFont="0" applyFill="0" applyBorder="0" applyAlignment="0" applyProtection="0"/>
    <xf numFmtId="0" fontId="20" fillId="0" borderId="0"/>
  </cellStyleXfs>
  <cellXfs count="302">
    <xf numFmtId="0" fontId="0" fillId="0" borderId="0" xfId="0"/>
    <xf numFmtId="0" fontId="1" fillId="2" borderId="0" xfId="0" applyFont="1" applyFill="1"/>
    <xf numFmtId="0" fontId="2" fillId="3" borderId="0" xfId="0" applyFont="1" applyFill="1"/>
    <xf numFmtId="0" fontId="3" fillId="3" borderId="0" xfId="0" applyFont="1" applyFill="1"/>
    <xf numFmtId="0" fontId="3" fillId="4" borderId="0" xfId="0" applyFont="1" applyFill="1" applyAlignment="1">
      <alignment vertical="top"/>
    </xf>
    <xf numFmtId="0" fontId="3" fillId="4" borderId="0" xfId="0" applyFont="1" applyFill="1" applyAlignment="1">
      <alignment vertical="top" wrapText="1"/>
    </xf>
    <xf numFmtId="164" fontId="2" fillId="4" borderId="0" xfId="0" applyNumberFormat="1" applyFont="1" applyFill="1"/>
    <xf numFmtId="0" fontId="2" fillId="4" borderId="0" xfId="0" applyFont="1" applyFill="1"/>
    <xf numFmtId="0" fontId="3" fillId="4" borderId="0" xfId="0" applyFont="1" applyFill="1" applyAlignment="1">
      <alignment wrapText="1"/>
    </xf>
    <xf numFmtId="0" fontId="4" fillId="4" borderId="1" xfId="0" applyFont="1" applyFill="1" applyBorder="1" applyAlignment="1">
      <alignment horizontal="center" vertical="center"/>
    </xf>
    <xf numFmtId="0" fontId="3" fillId="4" borderId="2" xfId="0" applyFont="1" applyFill="1" applyBorder="1"/>
    <xf numFmtId="0" fontId="4" fillId="4" borderId="3" xfId="0" applyFont="1" applyFill="1" applyBorder="1" applyAlignment="1">
      <alignment horizontal="center" vertical="center"/>
    </xf>
    <xf numFmtId="0" fontId="3" fillId="4" borderId="4" xfId="0" applyFont="1" applyFill="1" applyBorder="1"/>
    <xf numFmtId="0" fontId="4" fillId="4" borderId="5" xfId="0" applyFont="1" applyFill="1" applyBorder="1" applyAlignment="1">
      <alignment horizontal="center" vertical="center"/>
    </xf>
    <xf numFmtId="0" fontId="3" fillId="4" borderId="6" xfId="0" applyFont="1" applyFill="1" applyBorder="1"/>
    <xf numFmtId="0" fontId="3" fillId="4" borderId="0" xfId="0" applyFont="1" applyFill="1"/>
    <xf numFmtId="0" fontId="7" fillId="4" borderId="12" xfId="0" applyFont="1" applyFill="1" applyBorder="1"/>
    <xf numFmtId="3" fontId="7" fillId="4" borderId="12" xfId="0" applyNumberFormat="1" applyFont="1" applyFill="1" applyBorder="1"/>
    <xf numFmtId="0" fontId="8" fillId="4" borderId="0" xfId="0" applyFont="1" applyFill="1"/>
    <xf numFmtId="0" fontId="7" fillId="4" borderId="13" xfId="0" applyFont="1" applyFill="1" applyBorder="1"/>
    <xf numFmtId="3" fontId="7" fillId="4" borderId="13" xfId="0" applyNumberFormat="1" applyFont="1" applyFill="1" applyBorder="1"/>
    <xf numFmtId="0" fontId="7" fillId="4" borderId="14" xfId="0" applyFont="1" applyFill="1" applyBorder="1"/>
    <xf numFmtId="3" fontId="7" fillId="4" borderId="14" xfId="0" applyNumberFormat="1" applyFont="1" applyFill="1" applyBorder="1"/>
    <xf numFmtId="0" fontId="9" fillId="4" borderId="0" xfId="0" applyFont="1" applyFill="1"/>
    <xf numFmtId="0" fontId="6" fillId="3" borderId="0" xfId="0" applyFont="1" applyFill="1" applyAlignment="1">
      <alignment horizontal="center" wrapText="1"/>
    </xf>
    <xf numFmtId="0" fontId="3" fillId="4" borderId="10" xfId="0" applyFont="1" applyFill="1" applyBorder="1" applyAlignment="1" applyProtection="1">
      <alignment horizontal="right" vertical="center"/>
      <protection hidden="1"/>
    </xf>
    <xf numFmtId="165" fontId="7" fillId="4" borderId="12" xfId="0" applyNumberFormat="1" applyFont="1" applyFill="1" applyBorder="1" applyProtection="1">
      <protection hidden="1"/>
    </xf>
    <xf numFmtId="0" fontId="3" fillId="4" borderId="11" xfId="0" applyFont="1" applyFill="1" applyBorder="1" applyAlignment="1" applyProtection="1">
      <alignment horizontal="left"/>
      <protection hidden="1"/>
    </xf>
    <xf numFmtId="0" fontId="7" fillId="4" borderId="15" xfId="0" applyFont="1" applyFill="1" applyBorder="1" applyAlignment="1" applyProtection="1">
      <alignment horizontal="center" vertical="center"/>
      <protection hidden="1"/>
    </xf>
    <xf numFmtId="0" fontId="7" fillId="4" borderId="12" xfId="0" applyFont="1" applyFill="1" applyBorder="1" applyAlignment="1" applyProtection="1">
      <alignment horizontal="center" vertical="center"/>
      <protection hidden="1"/>
    </xf>
    <xf numFmtId="0" fontId="7" fillId="4" borderId="16" xfId="0" applyFont="1" applyFill="1" applyBorder="1" applyProtection="1">
      <protection hidden="1"/>
    </xf>
    <xf numFmtId="0" fontId="0" fillId="4" borderId="0" xfId="0" applyFill="1"/>
    <xf numFmtId="0" fontId="0" fillId="4" borderId="0" xfId="0" applyFill="1" applyBorder="1"/>
    <xf numFmtId="0" fontId="14" fillId="4" borderId="22" xfId="0" applyFont="1" applyFill="1" applyBorder="1" applyAlignment="1" applyProtection="1">
      <alignment horizontal="center" vertical="center"/>
      <protection hidden="1"/>
    </xf>
    <xf numFmtId="0" fontId="7" fillId="4" borderId="12" xfId="0" applyFont="1" applyFill="1" applyBorder="1" applyAlignment="1">
      <alignment horizontal="center"/>
    </xf>
    <xf numFmtId="166" fontId="7" fillId="4" borderId="12" xfId="0" applyNumberFormat="1" applyFont="1" applyFill="1" applyBorder="1"/>
    <xf numFmtId="0" fontId="3" fillId="4" borderId="10" xfId="0" applyFont="1" applyFill="1" applyBorder="1" applyAlignment="1" applyProtection="1">
      <alignment horizontal="center" vertical="center"/>
      <protection hidden="1"/>
    </xf>
    <xf numFmtId="0" fontId="7" fillId="4" borderId="13" xfId="0" applyFont="1" applyFill="1" applyBorder="1" applyAlignment="1">
      <alignment horizontal="center"/>
    </xf>
    <xf numFmtId="166" fontId="7" fillId="4" borderId="13" xfId="0" applyNumberFormat="1" applyFont="1" applyFill="1" applyBorder="1"/>
    <xf numFmtId="0" fontId="3" fillId="4" borderId="25" xfId="0" applyFont="1" applyFill="1" applyBorder="1" applyAlignment="1" applyProtection="1">
      <alignment horizontal="center" vertical="center"/>
      <protection hidden="1"/>
    </xf>
    <xf numFmtId="0" fontId="7" fillId="4" borderId="14" xfId="0" applyFont="1" applyFill="1" applyBorder="1" applyAlignment="1">
      <alignment horizontal="center"/>
    </xf>
    <xf numFmtId="166" fontId="7" fillId="4" borderId="14" xfId="0" applyNumberFormat="1" applyFont="1" applyFill="1" applyBorder="1"/>
    <xf numFmtId="0" fontId="3" fillId="4" borderId="26" xfId="0" applyFont="1" applyFill="1" applyBorder="1" applyAlignment="1" applyProtection="1">
      <alignment horizontal="center" vertical="center"/>
      <protection hidden="1"/>
    </xf>
    <xf numFmtId="0" fontId="2" fillId="3" borderId="27" xfId="0" applyFont="1" applyFill="1" applyBorder="1"/>
    <xf numFmtId="0" fontId="0" fillId="3" borderId="21" xfId="0" applyFill="1" applyBorder="1"/>
    <xf numFmtId="0" fontId="0" fillId="3" borderId="28" xfId="0" applyFill="1" applyBorder="1"/>
    <xf numFmtId="0" fontId="2" fillId="3" borderId="21" xfId="0" applyFont="1" applyFill="1" applyBorder="1"/>
    <xf numFmtId="0" fontId="0" fillId="0" borderId="0" xfId="0" applyAlignment="1">
      <alignment horizontal="right"/>
    </xf>
    <xf numFmtId="0" fontId="0" fillId="0" borderId="0" xfId="0" applyFill="1" applyBorder="1" applyAlignment="1">
      <alignment horizontal="right"/>
    </xf>
    <xf numFmtId="0" fontId="0" fillId="4" borderId="0" xfId="0" applyFont="1" applyFill="1"/>
    <xf numFmtId="0" fontId="6" fillId="3" borderId="35" xfId="0" applyFont="1" applyFill="1" applyBorder="1" applyAlignment="1">
      <alignment horizontal="center" wrapText="1"/>
    </xf>
    <xf numFmtId="0" fontId="3" fillId="4" borderId="35" xfId="0" applyFont="1" applyFill="1" applyBorder="1"/>
    <xf numFmtId="0" fontId="9" fillId="4" borderId="34" xfId="0" applyFont="1" applyFill="1" applyBorder="1"/>
    <xf numFmtId="0" fontId="9" fillId="4" borderId="37" xfId="0" applyFont="1" applyFill="1" applyBorder="1"/>
    <xf numFmtId="0" fontId="7" fillId="4" borderId="38" xfId="0" applyFont="1" applyFill="1" applyBorder="1"/>
    <xf numFmtId="3" fontId="7" fillId="4" borderId="38" xfId="0" applyNumberFormat="1" applyFont="1" applyFill="1" applyBorder="1"/>
    <xf numFmtId="0" fontId="3" fillId="4" borderId="39" xfId="0" applyFont="1" applyFill="1" applyBorder="1" applyAlignment="1" applyProtection="1">
      <alignment horizontal="right" vertical="center"/>
      <protection hidden="1"/>
    </xf>
    <xf numFmtId="165" fontId="7" fillId="4" borderId="40" xfId="0" applyNumberFormat="1" applyFont="1" applyFill="1" applyBorder="1" applyProtection="1">
      <protection hidden="1"/>
    </xf>
    <xf numFmtId="0" fontId="3" fillId="4" borderId="41" xfId="0" applyFont="1" applyFill="1" applyBorder="1" applyAlignment="1" applyProtection="1">
      <alignment horizontal="left"/>
      <protection hidden="1"/>
    </xf>
    <xf numFmtId="0" fontId="7" fillId="4" borderId="42" xfId="0" applyFont="1" applyFill="1" applyBorder="1" applyAlignment="1" applyProtection="1">
      <alignment horizontal="center" vertical="center"/>
      <protection hidden="1"/>
    </xf>
    <xf numFmtId="0" fontId="7" fillId="4" borderId="40" xfId="0" applyFont="1" applyFill="1" applyBorder="1" applyAlignment="1" applyProtection="1">
      <alignment horizontal="center" vertical="center"/>
      <protection hidden="1"/>
    </xf>
    <xf numFmtId="0" fontId="3" fillId="4" borderId="40" xfId="0" applyFont="1" applyFill="1" applyBorder="1"/>
    <xf numFmtId="0" fontId="3" fillId="4" borderId="43" xfId="0" applyFont="1" applyFill="1" applyBorder="1"/>
    <xf numFmtId="0" fontId="0" fillId="0" borderId="0" xfId="0" applyAlignment="1">
      <alignment horizontal="center" wrapText="1"/>
    </xf>
    <xf numFmtId="0" fontId="0" fillId="0" borderId="0" xfId="0" applyAlignment="1">
      <alignment vertical="center"/>
    </xf>
    <xf numFmtId="0" fontId="21" fillId="4" borderId="0" xfId="0" applyFont="1" applyFill="1" applyBorder="1"/>
    <xf numFmtId="0" fontId="14" fillId="4" borderId="0" xfId="0" applyFont="1" applyFill="1" applyBorder="1" applyAlignment="1" applyProtection="1">
      <alignment horizontal="center" vertical="center"/>
      <protection hidden="1"/>
    </xf>
    <xf numFmtId="0" fontId="3" fillId="4" borderId="0" xfId="0" applyFont="1" applyFill="1" applyAlignment="1">
      <alignment horizontal="left" vertical="top" wrapText="1"/>
    </xf>
    <xf numFmtId="0" fontId="6" fillId="3" borderId="8" xfId="0" applyFont="1" applyFill="1" applyBorder="1" applyAlignment="1">
      <alignment horizontal="center" wrapText="1"/>
    </xf>
    <xf numFmtId="0" fontId="0" fillId="0" borderId="0" xfId="0" applyAlignment="1">
      <alignment horizontal="center"/>
    </xf>
    <xf numFmtId="0" fontId="0" fillId="4" borderId="0" xfId="0" applyFont="1" applyFill="1" applyBorder="1"/>
    <xf numFmtId="0" fontId="0" fillId="4" borderId="12" xfId="0" applyFill="1" applyBorder="1"/>
    <xf numFmtId="0" fontId="7" fillId="4" borderId="0" xfId="0" applyFont="1" applyFill="1" applyBorder="1"/>
    <xf numFmtId="0" fontId="7" fillId="4" borderId="0" xfId="0" applyFont="1" applyFill="1"/>
    <xf numFmtId="0" fontId="30" fillId="4" borderId="12" xfId="0" applyFont="1" applyFill="1" applyBorder="1" applyAlignment="1" applyProtection="1">
      <alignment horizontal="right" vertical="center"/>
      <protection hidden="1"/>
    </xf>
    <xf numFmtId="0" fontId="30" fillId="4" borderId="12" xfId="0" applyFont="1" applyFill="1" applyBorder="1" applyAlignment="1" applyProtection="1">
      <alignment horizontal="left"/>
      <protection hidden="1"/>
    </xf>
    <xf numFmtId="0" fontId="25" fillId="4" borderId="0" xfId="0" applyFont="1" applyFill="1" applyBorder="1"/>
    <xf numFmtId="0" fontId="25" fillId="4" borderId="12" xfId="0" applyFont="1" applyFill="1" applyBorder="1"/>
    <xf numFmtId="0" fontId="21" fillId="4" borderId="0" xfId="0" applyFont="1" applyFill="1"/>
    <xf numFmtId="0" fontId="7" fillId="4" borderId="57" xfId="0" applyFont="1" applyFill="1" applyBorder="1" applyProtection="1">
      <protection hidden="1"/>
    </xf>
    <xf numFmtId="0" fontId="7" fillId="4" borderId="59" xfId="0" applyFont="1" applyFill="1" applyBorder="1" applyAlignment="1" applyProtection="1">
      <alignment horizontal="center" vertical="center"/>
      <protection hidden="1"/>
    </xf>
    <xf numFmtId="0" fontId="32" fillId="5" borderId="0" xfId="0" applyFont="1" applyFill="1" applyBorder="1" applyAlignment="1">
      <alignment vertical="center"/>
    </xf>
    <xf numFmtId="3" fontId="7" fillId="4" borderId="65" xfId="0" applyNumberFormat="1" applyFont="1" applyFill="1" applyBorder="1"/>
    <xf numFmtId="3" fontId="7" fillId="4" borderId="66" xfId="0" applyNumberFormat="1" applyFont="1" applyFill="1" applyBorder="1"/>
    <xf numFmtId="3" fontId="7" fillId="4" borderId="67" xfId="0" applyNumberFormat="1" applyFont="1" applyFill="1" applyBorder="1"/>
    <xf numFmtId="0" fontId="3" fillId="4" borderId="15" xfId="0" applyFont="1" applyFill="1" applyBorder="1" applyAlignment="1" applyProtection="1">
      <alignment horizontal="center" vertical="center"/>
      <protection hidden="1"/>
    </xf>
    <xf numFmtId="0" fontId="3" fillId="4" borderId="68" xfId="0" applyFont="1" applyFill="1" applyBorder="1" applyAlignment="1" applyProtection="1">
      <alignment horizontal="center" vertical="center"/>
      <protection hidden="1"/>
    </xf>
    <xf numFmtId="0" fontId="3" fillId="4" borderId="69" xfId="0" applyFont="1" applyFill="1" applyBorder="1" applyAlignment="1" applyProtection="1">
      <alignment horizontal="center" vertical="center"/>
      <protection hidden="1"/>
    </xf>
    <xf numFmtId="165" fontId="7" fillId="4" borderId="15" xfId="0" applyNumberFormat="1" applyFont="1" applyFill="1" applyBorder="1"/>
    <xf numFmtId="165" fontId="7" fillId="4" borderId="68" xfId="0" applyNumberFormat="1" applyFont="1" applyFill="1" applyBorder="1"/>
    <xf numFmtId="165" fontId="7" fillId="4" borderId="69" xfId="0" applyNumberFormat="1" applyFont="1" applyFill="1" applyBorder="1"/>
    <xf numFmtId="0" fontId="6" fillId="3" borderId="0" xfId="0" applyFont="1" applyFill="1" applyBorder="1" applyAlignment="1">
      <alignment horizontal="center" vertical="center" wrapText="1"/>
    </xf>
    <xf numFmtId="0" fontId="6" fillId="3" borderId="35" xfId="0" applyFont="1" applyFill="1" applyBorder="1" applyAlignment="1">
      <alignment horizontal="center" vertical="center" wrapText="1"/>
    </xf>
    <xf numFmtId="0" fontId="3" fillId="4" borderId="16" xfId="0" applyFont="1" applyFill="1" applyBorder="1" applyAlignment="1" applyProtection="1">
      <alignment horizontal="left"/>
      <protection hidden="1"/>
    </xf>
    <xf numFmtId="0" fontId="3" fillId="4" borderId="42" xfId="0" applyFont="1" applyFill="1" applyBorder="1" applyAlignment="1" applyProtection="1">
      <alignment horizontal="center" vertical="center"/>
      <protection hidden="1"/>
    </xf>
    <xf numFmtId="0" fontId="3" fillId="4" borderId="70" xfId="0" applyFont="1" applyFill="1" applyBorder="1" applyAlignment="1" applyProtection="1">
      <alignment horizontal="left"/>
      <protection hidden="1"/>
    </xf>
    <xf numFmtId="0" fontId="7" fillId="4" borderId="68" xfId="0" applyFont="1" applyFill="1" applyBorder="1" applyAlignment="1" applyProtection="1">
      <alignment horizontal="center" vertical="center"/>
      <protection hidden="1"/>
    </xf>
    <xf numFmtId="9" fontId="7" fillId="4" borderId="15" xfId="1" applyFont="1" applyFill="1" applyBorder="1" applyProtection="1">
      <protection hidden="1"/>
    </xf>
    <xf numFmtId="3" fontId="7" fillId="4" borderId="16" xfId="0" applyNumberFormat="1" applyFont="1" applyFill="1" applyBorder="1"/>
    <xf numFmtId="3" fontId="7" fillId="4" borderId="71" xfId="0" applyNumberFormat="1" applyFont="1" applyFill="1" applyBorder="1"/>
    <xf numFmtId="9" fontId="7" fillId="4" borderId="42" xfId="1" applyFont="1" applyFill="1" applyBorder="1" applyProtection="1">
      <protection hidden="1"/>
    </xf>
    <xf numFmtId="3" fontId="7" fillId="4" borderId="72" xfId="0" applyNumberFormat="1" applyFont="1" applyFill="1" applyBorder="1"/>
    <xf numFmtId="0" fontId="7" fillId="4" borderId="56" xfId="0" applyFont="1" applyFill="1" applyBorder="1" applyAlignment="1" applyProtection="1">
      <alignment horizontal="center" vertical="center"/>
      <protection hidden="1"/>
    </xf>
    <xf numFmtId="0" fontId="7" fillId="4" borderId="58" xfId="0" applyFont="1" applyFill="1" applyBorder="1" applyAlignment="1" applyProtection="1">
      <alignment horizontal="center" vertical="center"/>
      <protection hidden="1"/>
    </xf>
    <xf numFmtId="0" fontId="7" fillId="4" borderId="73" xfId="0" applyFont="1" applyFill="1" applyBorder="1" applyAlignment="1" applyProtection="1">
      <alignment horizontal="center" vertical="center"/>
      <protection hidden="1"/>
    </xf>
    <xf numFmtId="0" fontId="7" fillId="4" borderId="74" xfId="0" applyFont="1" applyFill="1" applyBorder="1" applyAlignment="1" applyProtection="1">
      <alignment horizontal="center" vertical="center"/>
      <protection hidden="1"/>
    </xf>
    <xf numFmtId="0" fontId="7" fillId="4" borderId="75" xfId="0" applyFont="1" applyFill="1" applyBorder="1" applyAlignment="1" applyProtection="1">
      <alignment horizontal="center" vertical="center"/>
      <protection hidden="1"/>
    </xf>
    <xf numFmtId="0" fontId="7" fillId="4" borderId="76" xfId="0" applyFont="1" applyFill="1" applyBorder="1" applyAlignment="1" applyProtection="1">
      <alignment horizontal="center" vertical="center"/>
      <protection hidden="1"/>
    </xf>
    <xf numFmtId="0" fontId="7" fillId="4" borderId="77" xfId="0" applyFont="1" applyFill="1" applyBorder="1" applyAlignment="1" applyProtection="1">
      <alignment horizontal="center" vertical="center"/>
      <protection hidden="1"/>
    </xf>
    <xf numFmtId="0" fontId="6" fillId="6" borderId="45" xfId="0" applyFont="1" applyFill="1" applyBorder="1" applyProtection="1">
      <protection locked="0"/>
    </xf>
    <xf numFmtId="0" fontId="17" fillId="6" borderId="46" xfId="0" applyFont="1" applyFill="1" applyBorder="1" applyProtection="1">
      <protection locked="0"/>
    </xf>
    <xf numFmtId="0" fontId="0" fillId="6" borderId="46" xfId="0" applyFont="1" applyFill="1" applyBorder="1" applyProtection="1">
      <protection locked="0"/>
    </xf>
    <xf numFmtId="0" fontId="6" fillId="6" borderId="48" xfId="0" applyFont="1" applyFill="1" applyBorder="1" applyProtection="1">
      <protection locked="0"/>
    </xf>
    <xf numFmtId="0" fontId="17" fillId="6" borderId="49" xfId="0" applyFont="1" applyFill="1" applyBorder="1" applyProtection="1">
      <protection locked="0"/>
    </xf>
    <xf numFmtId="0" fontId="0" fillId="6" borderId="49" xfId="0" applyFont="1" applyFill="1" applyBorder="1" applyProtection="1">
      <protection locked="0"/>
    </xf>
    <xf numFmtId="0" fontId="16" fillId="4" borderId="3" xfId="0" applyFont="1" applyFill="1" applyBorder="1" applyProtection="1">
      <protection hidden="1"/>
    </xf>
    <xf numFmtId="0" fontId="27" fillId="4" borderId="0" xfId="0" applyFont="1" applyFill="1" applyBorder="1" applyProtection="1">
      <protection hidden="1"/>
    </xf>
    <xf numFmtId="0" fontId="17" fillId="4" borderId="0" xfId="0" applyFont="1" applyFill="1" applyBorder="1" applyProtection="1">
      <protection hidden="1"/>
    </xf>
    <xf numFmtId="0" fontId="16" fillId="4" borderId="0" xfId="0" applyFont="1" applyFill="1" applyBorder="1" applyProtection="1">
      <protection hidden="1"/>
    </xf>
    <xf numFmtId="0" fontId="22" fillId="4" borderId="0" xfId="0" applyFont="1" applyFill="1" applyBorder="1" applyProtection="1">
      <protection hidden="1"/>
    </xf>
    <xf numFmtId="0" fontId="28" fillId="4" borderId="55" xfId="0" applyFont="1" applyFill="1" applyBorder="1" applyAlignment="1" applyProtection="1">
      <alignment vertical="center"/>
      <protection hidden="1"/>
    </xf>
    <xf numFmtId="0" fontId="17" fillId="4" borderId="55" xfId="0" applyFont="1" applyFill="1" applyBorder="1" applyAlignment="1" applyProtection="1">
      <alignment vertical="center"/>
      <protection hidden="1"/>
    </xf>
    <xf numFmtId="0" fontId="17" fillId="4" borderId="55" xfId="0" applyFont="1" applyFill="1" applyBorder="1" applyProtection="1">
      <protection hidden="1"/>
    </xf>
    <xf numFmtId="0" fontId="29" fillId="4" borderId="55" xfId="0" applyFont="1" applyFill="1" applyBorder="1" applyAlignment="1" applyProtection="1">
      <alignment vertical="center" wrapText="1"/>
      <protection hidden="1"/>
    </xf>
    <xf numFmtId="0" fontId="16" fillId="4" borderId="12" xfId="0" applyFont="1" applyFill="1" applyBorder="1" applyProtection="1">
      <protection hidden="1"/>
    </xf>
    <xf numFmtId="0" fontId="17" fillId="4" borderId="12" xfId="0" applyFont="1" applyFill="1" applyBorder="1" applyProtection="1">
      <protection hidden="1"/>
    </xf>
    <xf numFmtId="0" fontId="17" fillId="4" borderId="0" xfId="0" applyFont="1" applyFill="1" applyProtection="1">
      <protection hidden="1"/>
    </xf>
    <xf numFmtId="0" fontId="27" fillId="4" borderId="12" xfId="0" applyFont="1" applyFill="1" applyBorder="1" applyProtection="1">
      <protection hidden="1"/>
    </xf>
    <xf numFmtId="0" fontId="16" fillId="4" borderId="54" xfId="0" applyFont="1" applyFill="1" applyBorder="1" applyProtection="1">
      <protection hidden="1"/>
    </xf>
    <xf numFmtId="0" fontId="23" fillId="4" borderId="0" xfId="0" applyFont="1" applyFill="1" applyAlignment="1">
      <alignment horizontal="left" wrapText="1"/>
    </xf>
    <xf numFmtId="0" fontId="3" fillId="4" borderId="11" xfId="0" applyFont="1" applyFill="1" applyBorder="1" applyAlignment="1" applyProtection="1">
      <alignment horizontal="center"/>
      <protection hidden="1"/>
    </xf>
    <xf numFmtId="0" fontId="3" fillId="4" borderId="12" xfId="0" applyFont="1" applyFill="1" applyBorder="1" applyAlignment="1" applyProtection="1">
      <alignment horizontal="center"/>
      <protection hidden="1"/>
    </xf>
    <xf numFmtId="0" fontId="7" fillId="4" borderId="57" xfId="0" applyFont="1" applyFill="1" applyBorder="1" applyAlignment="1" applyProtection="1">
      <alignment horizontal="center"/>
      <protection hidden="1"/>
    </xf>
    <xf numFmtId="0" fontId="7" fillId="4" borderId="16" xfId="0" applyFont="1" applyFill="1" applyBorder="1" applyAlignment="1" applyProtection="1">
      <alignment horizontal="center"/>
      <protection hidden="1"/>
    </xf>
    <xf numFmtId="0" fontId="7" fillId="4" borderId="17" xfId="0" applyFont="1" applyFill="1" applyBorder="1" applyAlignment="1" applyProtection="1">
      <alignment horizontal="center"/>
      <protection hidden="1"/>
    </xf>
    <xf numFmtId="0" fontId="1" fillId="7" borderId="0" xfId="0" applyFont="1" applyFill="1"/>
    <xf numFmtId="0" fontId="1" fillId="7" borderId="7" xfId="0" applyFont="1" applyFill="1" applyBorder="1"/>
    <xf numFmtId="0" fontId="6" fillId="8" borderId="63" xfId="0" applyFont="1" applyFill="1" applyBorder="1" applyAlignment="1">
      <alignment horizontal="center" wrapText="1"/>
    </xf>
    <xf numFmtId="0" fontId="6" fillId="8" borderId="64" xfId="0" applyFont="1" applyFill="1" applyBorder="1" applyAlignment="1">
      <alignment horizontal="center" wrapText="1"/>
    </xf>
    <xf numFmtId="0" fontId="1" fillId="9" borderId="29" xfId="0" applyFont="1" applyFill="1" applyBorder="1"/>
    <xf numFmtId="0" fontId="1" fillId="9" borderId="30" xfId="0" applyFont="1" applyFill="1" applyBorder="1"/>
    <xf numFmtId="0" fontId="1" fillId="9" borderId="31" xfId="0" applyFont="1" applyFill="1" applyBorder="1"/>
    <xf numFmtId="0" fontId="8" fillId="10" borderId="34" xfId="0" applyFont="1" applyFill="1" applyBorder="1" applyAlignment="1">
      <alignment horizontal="center"/>
    </xf>
    <xf numFmtId="0" fontId="8" fillId="10" borderId="78" xfId="0" applyFont="1" applyFill="1" applyBorder="1" applyAlignment="1">
      <alignment horizontal="center"/>
    </xf>
    <xf numFmtId="0" fontId="33" fillId="10" borderId="0" xfId="0" applyFont="1" applyFill="1" applyBorder="1" applyAlignment="1">
      <alignment horizontal="center"/>
    </xf>
    <xf numFmtId="0" fontId="33" fillId="10" borderId="0" xfId="0" applyFont="1" applyFill="1" applyBorder="1" applyAlignment="1">
      <alignment horizontal="center" wrapText="1"/>
    </xf>
    <xf numFmtId="0" fontId="11" fillId="10" borderId="19" xfId="0" applyFont="1" applyFill="1" applyBorder="1" applyAlignment="1">
      <alignment wrapText="1"/>
    </xf>
    <xf numFmtId="0" fontId="11" fillId="10" borderId="8" xfId="0" applyFont="1" applyFill="1" applyBorder="1" applyAlignment="1">
      <alignment wrapText="1"/>
    </xf>
    <xf numFmtId="0" fontId="11" fillId="10" borderId="60" xfId="0" applyFont="1" applyFill="1" applyBorder="1" applyAlignment="1">
      <alignment horizontal="center" wrapText="1"/>
    </xf>
    <xf numFmtId="0" fontId="11" fillId="10" borderId="64" xfId="0" applyFont="1" applyFill="1" applyBorder="1" applyAlignment="1">
      <alignment horizontal="center" wrapText="1"/>
    </xf>
    <xf numFmtId="0" fontId="1" fillId="11" borderId="0" xfId="0" applyFont="1" applyFill="1" applyBorder="1" applyAlignment="1">
      <alignment vertical="center"/>
    </xf>
    <xf numFmtId="0" fontId="1" fillId="11" borderId="7" xfId="0" applyFont="1" applyFill="1" applyBorder="1" applyAlignment="1">
      <alignment vertical="center"/>
    </xf>
    <xf numFmtId="0" fontId="8" fillId="12" borderId="0" xfId="0" applyFont="1" applyFill="1" applyBorder="1"/>
    <xf numFmtId="0" fontId="5" fillId="12" borderId="0" xfId="0" applyFont="1" applyFill="1" applyBorder="1"/>
    <xf numFmtId="0" fontId="8" fillId="12" borderId="0" xfId="0" applyFont="1" applyFill="1" applyBorder="1" applyAlignment="1">
      <alignment horizontal="center" wrapText="1"/>
    </xf>
    <xf numFmtId="0" fontId="8" fillId="12" borderId="60" xfId="0" applyFont="1" applyFill="1" applyBorder="1" applyAlignment="1">
      <alignment horizontal="center"/>
    </xf>
    <xf numFmtId="0" fontId="6" fillId="12" borderId="63" xfId="0" applyFont="1" applyFill="1" applyBorder="1" applyAlignment="1">
      <alignment horizontal="center" wrapText="1"/>
    </xf>
    <xf numFmtId="0" fontId="6" fillId="12" borderId="64" xfId="0" applyFont="1" applyFill="1" applyBorder="1" applyAlignment="1">
      <alignment horizontal="center" wrapText="1"/>
    </xf>
    <xf numFmtId="0" fontId="5" fillId="12" borderId="7" xfId="0" applyFont="1" applyFill="1" applyBorder="1"/>
    <xf numFmtId="0" fontId="5" fillId="12" borderId="9" xfId="0" applyFont="1" applyFill="1" applyBorder="1" applyAlignment="1">
      <alignment horizontal="center" wrapText="1"/>
    </xf>
    <xf numFmtId="0" fontId="5" fillId="12" borderId="62" xfId="0" applyFont="1" applyFill="1" applyBorder="1" applyAlignment="1">
      <alignment horizontal="center" wrapText="1"/>
    </xf>
    <xf numFmtId="0" fontId="6" fillId="12" borderId="60" xfId="0" applyFont="1" applyFill="1" applyBorder="1" applyAlignment="1">
      <alignment horizontal="center" wrapText="1"/>
    </xf>
    <xf numFmtId="0" fontId="6" fillId="12" borderId="62" xfId="0" applyFont="1" applyFill="1" applyBorder="1" applyAlignment="1">
      <alignment horizontal="center" wrapText="1"/>
    </xf>
    <xf numFmtId="0" fontId="6" fillId="12" borderId="61" xfId="0" applyFont="1" applyFill="1" applyBorder="1" applyAlignment="1">
      <alignment horizontal="center" wrapText="1"/>
    </xf>
    <xf numFmtId="0" fontId="5" fillId="12" borderId="9" xfId="0" applyFont="1" applyFill="1" applyBorder="1"/>
    <xf numFmtId="0" fontId="33" fillId="10" borderId="80" xfId="0" applyFont="1" applyFill="1" applyBorder="1" applyAlignment="1">
      <alignment horizontal="center"/>
    </xf>
    <xf numFmtId="0" fontId="33" fillId="10" borderId="84" xfId="0" applyFont="1" applyFill="1" applyBorder="1" applyAlignment="1">
      <alignment horizontal="center"/>
    </xf>
    <xf numFmtId="0" fontId="11" fillId="10" borderId="87" xfId="0" applyFont="1" applyFill="1" applyBorder="1" applyAlignment="1">
      <alignment wrapText="1"/>
    </xf>
    <xf numFmtId="0" fontId="6" fillId="8" borderId="60" xfId="0" applyFont="1" applyFill="1" applyBorder="1" applyAlignment="1">
      <alignment horizontal="center" wrapText="1"/>
    </xf>
    <xf numFmtId="0" fontId="33" fillId="10" borderId="0" xfId="0" applyFont="1" applyFill="1" applyBorder="1" applyAlignment="1">
      <alignment wrapText="1"/>
    </xf>
    <xf numFmtId="0" fontId="33" fillId="10" borderId="8" xfId="0" applyFont="1" applyFill="1" applyBorder="1" applyAlignment="1">
      <alignment wrapText="1"/>
    </xf>
    <xf numFmtId="0" fontId="33" fillId="10" borderId="24" xfId="0" applyFont="1" applyFill="1" applyBorder="1" applyAlignment="1">
      <alignment wrapText="1"/>
    </xf>
    <xf numFmtId="0" fontId="33" fillId="10" borderId="18" xfId="0" applyFont="1" applyFill="1" applyBorder="1" applyAlignment="1">
      <alignment wrapText="1"/>
    </xf>
    <xf numFmtId="0" fontId="1" fillId="2" borderId="4" xfId="0" applyFont="1" applyFill="1" applyBorder="1"/>
    <xf numFmtId="0" fontId="1" fillId="2" borderId="0" xfId="0" applyFont="1" applyFill="1" applyAlignment="1">
      <alignment horizontal="center" vertical="center"/>
    </xf>
    <xf numFmtId="0" fontId="0" fillId="4" borderId="4" xfId="0" applyFill="1" applyBorder="1"/>
    <xf numFmtId="0" fontId="0" fillId="4" borderId="0" xfId="0" applyFill="1" applyAlignment="1">
      <alignment horizontal="center" vertical="center"/>
    </xf>
    <xf numFmtId="0" fontId="6" fillId="6" borderId="1" xfId="0" applyFont="1" applyFill="1" applyBorder="1" applyAlignment="1" applyProtection="1">
      <alignment vertical="center"/>
      <protection locked="0"/>
    </xf>
    <xf numFmtId="0" fontId="17" fillId="6" borderId="88" xfId="0" applyFont="1" applyFill="1" applyBorder="1" applyAlignment="1" applyProtection="1">
      <alignment vertical="center"/>
      <protection locked="0"/>
    </xf>
    <xf numFmtId="0" fontId="0" fillId="6" borderId="88" xfId="0" applyFill="1" applyBorder="1" applyAlignment="1" applyProtection="1">
      <alignment vertical="center"/>
      <protection locked="0"/>
    </xf>
    <xf numFmtId="0" fontId="17" fillId="4" borderId="0" xfId="0" applyFont="1" applyFill="1" applyAlignment="1">
      <alignment wrapText="1"/>
    </xf>
    <xf numFmtId="0" fontId="6" fillId="6" borderId="3" xfId="0" applyFont="1" applyFill="1" applyBorder="1" applyAlignment="1" applyProtection="1">
      <alignment vertical="center"/>
      <protection locked="0"/>
    </xf>
    <xf numFmtId="0" fontId="17" fillId="6" borderId="0" xfId="0" applyFont="1" applyFill="1" applyAlignment="1" applyProtection="1">
      <alignment vertical="center"/>
      <protection locked="0"/>
    </xf>
    <xf numFmtId="0" fontId="0" fillId="6" borderId="0" xfId="0" applyFill="1" applyAlignment="1" applyProtection="1">
      <alignment vertical="center"/>
      <protection locked="0"/>
    </xf>
    <xf numFmtId="0" fontId="17" fillId="4" borderId="0" xfId="0" applyFont="1" applyFill="1" applyAlignment="1">
      <alignment vertical="center" wrapText="1"/>
    </xf>
    <xf numFmtId="0" fontId="6" fillId="6" borderId="5" xfId="0" applyFont="1" applyFill="1" applyBorder="1" applyAlignment="1" applyProtection="1">
      <alignment vertical="center"/>
      <protection locked="0"/>
    </xf>
    <xf numFmtId="0" fontId="17" fillId="6" borderId="60" xfId="0" applyFont="1" applyFill="1" applyBorder="1" applyAlignment="1" applyProtection="1">
      <alignment vertical="center"/>
      <protection locked="0"/>
    </xf>
    <xf numFmtId="0" fontId="0" fillId="6" borderId="60" xfId="0" applyFill="1" applyBorder="1" applyAlignment="1" applyProtection="1">
      <alignment vertical="center"/>
      <protection locked="0"/>
    </xf>
    <xf numFmtId="0" fontId="17" fillId="4" borderId="0" xfId="0" applyFont="1" applyFill="1" applyAlignment="1">
      <alignment vertical="center"/>
    </xf>
    <xf numFmtId="0" fontId="34" fillId="4" borderId="0" xfId="0" applyFont="1" applyFill="1" applyAlignment="1">
      <alignment horizontal="left"/>
    </xf>
    <xf numFmtId="0" fontId="35" fillId="4" borderId="0" xfId="0" applyFont="1" applyFill="1"/>
    <xf numFmtId="0" fontId="22" fillId="4" borderId="0" xfId="0" applyFont="1" applyFill="1" applyAlignment="1">
      <alignment horizontal="center" vertical="center"/>
    </xf>
    <xf numFmtId="0" fontId="22" fillId="4" borderId="0" xfId="0" applyFont="1" applyFill="1" applyAlignment="1">
      <alignment horizontal="center" vertical="center" wrapText="1"/>
    </xf>
    <xf numFmtId="0" fontId="25" fillId="4" borderId="0" xfId="0" applyFont="1" applyFill="1"/>
    <xf numFmtId="0" fontId="21" fillId="4" borderId="0" xfId="0" applyFont="1" applyFill="1" applyAlignment="1">
      <alignment horizontal="center" vertical="center"/>
    </xf>
    <xf numFmtId="0" fontId="0" fillId="4" borderId="89" xfId="0" applyFill="1" applyBorder="1"/>
    <xf numFmtId="0" fontId="36" fillId="4" borderId="0" xfId="0" applyFont="1" applyFill="1" applyAlignment="1">
      <alignment horizontal="center" wrapText="1"/>
    </xf>
    <xf numFmtId="0" fontId="25" fillId="4" borderId="0" xfId="0" applyFont="1" applyFill="1" applyAlignment="1">
      <alignment horizontal="center" wrapText="1"/>
    </xf>
    <xf numFmtId="0" fontId="21" fillId="4" borderId="4" xfId="0" applyFont="1" applyFill="1" applyBorder="1"/>
    <xf numFmtId="0" fontId="3" fillId="4" borderId="0" xfId="0" applyFont="1" applyFill="1" applyAlignment="1">
      <alignment horizontal="left" vertical="top" wrapText="1"/>
    </xf>
    <xf numFmtId="0" fontId="3" fillId="4" borderId="0" xfId="0" applyFont="1" applyFill="1" applyAlignment="1">
      <alignment horizontal="left" wrapText="1"/>
    </xf>
    <xf numFmtId="0" fontId="3" fillId="4" borderId="3" xfId="0" applyFont="1" applyFill="1" applyBorder="1" applyAlignment="1">
      <alignment horizontal="left" vertical="top" wrapText="1"/>
    </xf>
    <xf numFmtId="0" fontId="2" fillId="4" borderId="3" xfId="0" applyFont="1" applyFill="1" applyBorder="1" applyAlignment="1">
      <alignment horizontal="center" vertical="center" wrapText="1"/>
    </xf>
    <xf numFmtId="0" fontId="2" fillId="4" borderId="0" xfId="0" applyFont="1" applyFill="1" applyAlignment="1">
      <alignment horizontal="center" vertical="center" wrapText="1"/>
    </xf>
    <xf numFmtId="0" fontId="26" fillId="4" borderId="44" xfId="0" applyFont="1" applyFill="1" applyBorder="1" applyAlignment="1">
      <alignment horizontal="center" wrapText="1"/>
    </xf>
    <xf numFmtId="0" fontId="2" fillId="4" borderId="44" xfId="0" applyFont="1" applyFill="1" applyBorder="1" applyAlignment="1">
      <alignment horizontal="center" wrapText="1"/>
    </xf>
    <xf numFmtId="0" fontId="15" fillId="4" borderId="44" xfId="0" applyFont="1" applyFill="1" applyBorder="1" applyAlignment="1">
      <alignment horizontal="center" wrapText="1"/>
    </xf>
    <xf numFmtId="0" fontId="25" fillId="4" borderId="0" xfId="0" applyFont="1" applyFill="1" applyAlignment="1">
      <alignment horizontal="center" wrapText="1"/>
    </xf>
    <xf numFmtId="0" fontId="25" fillId="4" borderId="12" xfId="0" applyFont="1" applyFill="1" applyBorder="1" applyAlignment="1">
      <alignment horizontal="center" wrapText="1"/>
    </xf>
    <xf numFmtId="0" fontId="2" fillId="6" borderId="88" xfId="0" applyFont="1" applyFill="1" applyBorder="1" applyAlignment="1" applyProtection="1">
      <alignment horizontal="center" vertical="center"/>
      <protection locked="0"/>
    </xf>
    <xf numFmtId="0" fontId="2" fillId="6" borderId="2" xfId="0" applyFont="1" applyFill="1" applyBorder="1" applyAlignment="1" applyProtection="1">
      <alignment horizontal="center" vertical="center"/>
      <protection locked="0"/>
    </xf>
    <xf numFmtId="0" fontId="2" fillId="6" borderId="0" xfId="0" applyFont="1" applyFill="1" applyAlignment="1" applyProtection="1">
      <alignment horizontal="center" vertical="center"/>
      <protection locked="0"/>
    </xf>
    <xf numFmtId="0" fontId="2" fillId="6" borderId="4" xfId="0" applyFont="1" applyFill="1" applyBorder="1" applyAlignment="1" applyProtection="1">
      <alignment horizontal="center" vertical="center"/>
      <protection locked="0"/>
    </xf>
    <xf numFmtId="0" fontId="2" fillId="6" borderId="60" xfId="0" applyFont="1" applyFill="1" applyBorder="1" applyAlignment="1" applyProtection="1">
      <alignment horizontal="center" vertical="center"/>
      <protection locked="0"/>
    </xf>
    <xf numFmtId="0" fontId="2" fillId="6" borderId="6" xfId="0" applyFont="1" applyFill="1" applyBorder="1" applyAlignment="1" applyProtection="1">
      <alignment horizontal="center" vertical="center"/>
      <protection locked="0"/>
    </xf>
    <xf numFmtId="0" fontId="23" fillId="4" borderId="0" xfId="0" applyFont="1" applyFill="1" applyAlignment="1">
      <alignment horizontal="left" wrapText="1"/>
    </xf>
    <xf numFmtId="0" fontId="26" fillId="4" borderId="23" xfId="0" applyFont="1" applyFill="1" applyBorder="1" applyAlignment="1">
      <alignment horizontal="center"/>
    </xf>
    <xf numFmtId="0" fontId="15" fillId="4" borderId="23" xfId="0" applyFont="1" applyFill="1" applyBorder="1" applyAlignment="1">
      <alignment horizontal="center"/>
    </xf>
    <xf numFmtId="0" fontId="22" fillId="4" borderId="12" xfId="0" applyFont="1" applyFill="1" applyBorder="1" applyAlignment="1" applyProtection="1">
      <alignment horizontal="left"/>
      <protection hidden="1"/>
    </xf>
    <xf numFmtId="0" fontId="25" fillId="4" borderId="0" xfId="0" applyFont="1" applyFill="1" applyBorder="1" applyAlignment="1">
      <alignment horizontal="center" wrapText="1"/>
    </xf>
    <xf numFmtId="0" fontId="29" fillId="4" borderId="55" xfId="0" applyFont="1" applyFill="1" applyBorder="1" applyAlignment="1" applyProtection="1">
      <alignment horizontal="left" vertical="center" wrapText="1"/>
      <protection hidden="1"/>
    </xf>
    <xf numFmtId="0" fontId="5" fillId="3" borderId="51" xfId="0" applyFont="1" applyFill="1" applyBorder="1" applyAlignment="1">
      <alignment horizontal="center" vertical="center" textRotation="90"/>
    </xf>
    <xf numFmtId="0" fontId="5" fillId="3" borderId="52" xfId="0" applyFont="1" applyFill="1" applyBorder="1" applyAlignment="1">
      <alignment horizontal="center" vertical="center" textRotation="90"/>
    </xf>
    <xf numFmtId="0" fontId="5" fillId="3" borderId="53" xfId="0" applyFont="1" applyFill="1" applyBorder="1" applyAlignment="1">
      <alignment horizontal="center" vertical="center" textRotation="90"/>
    </xf>
    <xf numFmtId="0" fontId="18" fillId="4" borderId="44" xfId="0" applyFont="1" applyFill="1" applyBorder="1" applyAlignment="1" applyProtection="1">
      <alignment horizontal="center" wrapText="1"/>
      <protection hidden="1"/>
    </xf>
    <xf numFmtId="0" fontId="6" fillId="4" borderId="44" xfId="0" applyFont="1" applyFill="1" applyBorder="1" applyAlignment="1" applyProtection="1">
      <alignment horizontal="center" wrapText="1"/>
      <protection hidden="1"/>
    </xf>
    <xf numFmtId="0" fontId="31" fillId="4" borderId="44" xfId="0" applyFont="1" applyFill="1" applyBorder="1" applyAlignment="1" applyProtection="1">
      <alignment horizontal="center" wrapText="1"/>
      <protection hidden="1"/>
    </xf>
    <xf numFmtId="0" fontId="2" fillId="6" borderId="46" xfId="0" applyFont="1" applyFill="1" applyBorder="1" applyAlignment="1" applyProtection="1">
      <alignment horizontal="left"/>
      <protection locked="0"/>
    </xf>
    <xf numFmtId="0" fontId="2" fillId="6" borderId="47" xfId="0" applyFont="1" applyFill="1" applyBorder="1" applyAlignment="1" applyProtection="1">
      <alignment horizontal="left"/>
      <protection locked="0"/>
    </xf>
    <xf numFmtId="0" fontId="2" fillId="6" borderId="49" xfId="0" applyFont="1" applyFill="1" applyBorder="1" applyAlignment="1" applyProtection="1">
      <alignment horizontal="left"/>
      <protection locked="0"/>
    </xf>
    <xf numFmtId="0" fontId="2" fillId="6" borderId="50" xfId="0" applyFont="1" applyFill="1" applyBorder="1" applyAlignment="1" applyProtection="1">
      <alignment horizontal="left"/>
      <protection locked="0"/>
    </xf>
    <xf numFmtId="0" fontId="5" fillId="3" borderId="51" xfId="0" applyFont="1" applyFill="1" applyBorder="1" applyAlignment="1">
      <alignment horizontal="center" vertical="center" textRotation="90" wrapText="1"/>
    </xf>
    <xf numFmtId="0" fontId="5" fillId="3" borderId="52" xfId="0" applyFont="1" applyFill="1" applyBorder="1" applyAlignment="1">
      <alignment horizontal="center" vertical="center" textRotation="90" wrapText="1"/>
    </xf>
    <xf numFmtId="0" fontId="5" fillId="3" borderId="53" xfId="0" applyFont="1" applyFill="1" applyBorder="1" applyAlignment="1">
      <alignment horizontal="center" vertical="center" textRotation="90" wrapText="1"/>
    </xf>
    <xf numFmtId="0" fontId="5" fillId="12" borderId="0" xfId="0" applyFont="1" applyFill="1" applyBorder="1" applyAlignment="1">
      <alignment horizontal="center" wrapText="1"/>
    </xf>
    <xf numFmtId="0" fontId="5" fillId="12" borderId="60" xfId="0" applyFont="1" applyFill="1" applyBorder="1" applyAlignment="1">
      <alignment horizontal="center" wrapText="1"/>
    </xf>
    <xf numFmtId="0" fontId="5" fillId="12" borderId="7" xfId="0" applyFont="1" applyFill="1" applyBorder="1" applyAlignment="1">
      <alignment horizontal="center" wrapText="1"/>
    </xf>
    <xf numFmtId="0" fontId="5" fillId="12" borderId="61" xfId="0" applyFont="1" applyFill="1" applyBorder="1" applyAlignment="1">
      <alignment horizontal="center" wrapText="1"/>
    </xf>
    <xf numFmtId="0" fontId="5" fillId="12" borderId="18" xfId="0" applyFont="1" applyFill="1" applyBorder="1" applyAlignment="1">
      <alignment horizontal="center" wrapText="1"/>
    </xf>
    <xf numFmtId="0" fontId="5" fillId="12" borderId="82" xfId="0" applyFont="1" applyFill="1" applyBorder="1" applyAlignment="1">
      <alignment horizontal="center" wrapText="1"/>
    </xf>
    <xf numFmtId="0" fontId="5" fillId="12" borderId="19" xfId="0" applyFont="1" applyFill="1" applyBorder="1" applyAlignment="1">
      <alignment horizontal="center" wrapText="1"/>
    </xf>
    <xf numFmtId="0" fontId="5" fillId="12" borderId="8" xfId="0" applyFont="1" applyFill="1" applyBorder="1" applyAlignment="1">
      <alignment horizontal="center" wrapText="1"/>
    </xf>
    <xf numFmtId="0" fontId="5" fillId="12" borderId="83" xfId="0" applyFont="1" applyFill="1" applyBorder="1" applyAlignment="1">
      <alignment horizontal="center" wrapText="1"/>
    </xf>
    <xf numFmtId="0" fontId="5" fillId="12" borderId="20" xfId="0" applyFont="1" applyFill="1" applyBorder="1" applyAlignment="1">
      <alignment horizontal="center" wrapText="1"/>
    </xf>
    <xf numFmtId="0" fontId="5" fillId="12" borderId="9" xfId="0" applyFont="1" applyFill="1" applyBorder="1" applyAlignment="1">
      <alignment horizontal="center" wrapText="1"/>
    </xf>
    <xf numFmtId="0" fontId="1" fillId="11" borderId="9"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6" fillId="12" borderId="9" xfId="0" applyFont="1" applyFill="1" applyBorder="1" applyAlignment="1">
      <alignment horizontal="center" wrapText="1"/>
    </xf>
    <xf numFmtId="0" fontId="6" fillId="12" borderId="62" xfId="0" applyFont="1" applyFill="1" applyBorder="1" applyAlignment="1">
      <alignment horizontal="center" wrapText="1"/>
    </xf>
    <xf numFmtId="0" fontId="6" fillId="12" borderId="7" xfId="0" applyFont="1" applyFill="1" applyBorder="1" applyAlignment="1">
      <alignment horizontal="center" wrapText="1"/>
    </xf>
    <xf numFmtId="0" fontId="6" fillId="12" borderId="61" xfId="0" applyFont="1" applyFill="1" applyBorder="1" applyAlignment="1">
      <alignment horizontal="center" wrapText="1"/>
    </xf>
    <xf numFmtId="0" fontId="5" fillId="12" borderId="62" xfId="0" applyFont="1" applyFill="1" applyBorder="1" applyAlignment="1">
      <alignment horizontal="center" wrapText="1"/>
    </xf>
    <xf numFmtId="0" fontId="33" fillId="10" borderId="19" xfId="0" applyFont="1" applyFill="1" applyBorder="1" applyAlignment="1">
      <alignment horizontal="center" wrapText="1"/>
    </xf>
    <xf numFmtId="0" fontId="33" fillId="10" borderId="79" xfId="0" applyFont="1" applyFill="1" applyBorder="1" applyAlignment="1">
      <alignment horizontal="center" wrapText="1"/>
    </xf>
    <xf numFmtId="0" fontId="33" fillId="10" borderId="87" xfId="0" applyFont="1" applyFill="1" applyBorder="1" applyAlignment="1">
      <alignment horizontal="center" wrapText="1"/>
    </xf>
    <xf numFmtId="0" fontId="33" fillId="10" borderId="86" xfId="0" applyFont="1" applyFill="1" applyBorder="1" applyAlignment="1">
      <alignment horizontal="center" wrapText="1"/>
    </xf>
    <xf numFmtId="0" fontId="33" fillId="10" borderId="8" xfId="0" applyFont="1" applyFill="1" applyBorder="1" applyAlignment="1">
      <alignment horizontal="center" wrapText="1"/>
    </xf>
    <xf numFmtId="0" fontId="33" fillId="10" borderId="64" xfId="0" applyFont="1" applyFill="1" applyBorder="1" applyAlignment="1">
      <alignment horizontal="center" wrapText="1"/>
    </xf>
    <xf numFmtId="0" fontId="11" fillId="10" borderId="80" xfId="0" applyFont="1" applyFill="1" applyBorder="1" applyAlignment="1">
      <alignment horizontal="center" wrapText="1"/>
    </xf>
    <xf numFmtId="0" fontId="11" fillId="10" borderId="81" xfId="0" applyFont="1" applyFill="1" applyBorder="1" applyAlignment="1">
      <alignment horizontal="center" wrapText="1"/>
    </xf>
    <xf numFmtId="0" fontId="1" fillId="9" borderId="32" xfId="0" applyFont="1" applyFill="1" applyBorder="1" applyAlignment="1">
      <alignment horizontal="left"/>
    </xf>
    <xf numFmtId="0" fontId="1" fillId="9" borderId="30" xfId="0" applyFont="1" applyFill="1" applyBorder="1" applyAlignment="1">
      <alignment horizontal="left"/>
    </xf>
    <xf numFmtId="0" fontId="1" fillId="9" borderId="31" xfId="0" applyFont="1" applyFill="1" applyBorder="1" applyAlignment="1">
      <alignment horizontal="left"/>
    </xf>
    <xf numFmtId="0" fontId="11" fillId="10" borderId="0" xfId="0" applyFont="1" applyFill="1" applyBorder="1" applyAlignment="1">
      <alignment horizontal="center" wrapText="1"/>
    </xf>
    <xf numFmtId="0" fontId="11" fillId="10" borderId="60" xfId="0" applyFont="1" applyFill="1" applyBorder="1" applyAlignment="1">
      <alignment horizontal="center" wrapText="1"/>
    </xf>
    <xf numFmtId="0" fontId="11" fillId="10" borderId="7" xfId="0" applyFont="1" applyFill="1" applyBorder="1" applyAlignment="1">
      <alignment horizontal="center" wrapText="1"/>
    </xf>
    <xf numFmtId="0" fontId="11" fillId="10" borderId="61" xfId="0" applyFont="1" applyFill="1" applyBorder="1" applyAlignment="1">
      <alignment horizontal="center" wrapText="1"/>
    </xf>
    <xf numFmtId="0" fontId="11" fillId="10" borderId="9" xfId="0" applyFont="1" applyFill="1" applyBorder="1" applyAlignment="1">
      <alignment horizontal="center" wrapText="1"/>
    </xf>
    <xf numFmtId="0" fontId="11" fillId="10" borderId="62" xfId="0" applyFont="1" applyFill="1" applyBorder="1" applyAlignment="1">
      <alignment horizontal="center" wrapText="1"/>
    </xf>
    <xf numFmtId="0" fontId="33" fillId="10" borderId="0" xfId="0" applyFont="1" applyFill="1" applyBorder="1" applyAlignment="1">
      <alignment horizontal="center" vertical="center" wrapText="1"/>
    </xf>
    <xf numFmtId="0" fontId="33" fillId="10" borderId="7" xfId="0" applyFont="1" applyFill="1" applyBorder="1" applyAlignment="1">
      <alignment horizontal="center" vertical="center" wrapText="1"/>
    </xf>
    <xf numFmtId="0" fontId="33" fillId="10" borderId="0" xfId="0" applyFont="1" applyFill="1" applyBorder="1" applyAlignment="1">
      <alignment horizontal="center"/>
    </xf>
    <xf numFmtId="0" fontId="33" fillId="10" borderId="60" xfId="0" applyFont="1" applyFill="1" applyBorder="1" applyAlignment="1">
      <alignment horizontal="center"/>
    </xf>
    <xf numFmtId="0" fontId="33" fillId="10" borderId="0" xfId="0" applyFont="1" applyFill="1" applyBorder="1" applyAlignment="1">
      <alignment horizontal="center" wrapText="1"/>
    </xf>
    <xf numFmtId="0" fontId="33" fillId="10" borderId="60" xfId="0" applyFont="1" applyFill="1" applyBorder="1" applyAlignment="1">
      <alignment horizontal="center" wrapText="1"/>
    </xf>
    <xf numFmtId="0" fontId="33" fillId="10" borderId="80" xfId="0" applyFont="1" applyFill="1" applyBorder="1" applyAlignment="1">
      <alignment horizontal="center"/>
    </xf>
    <xf numFmtId="0" fontId="33" fillId="10" borderId="81" xfId="0" applyFont="1" applyFill="1" applyBorder="1" applyAlignment="1">
      <alignment horizontal="center"/>
    </xf>
    <xf numFmtId="0" fontId="1" fillId="9" borderId="33" xfId="0" applyFont="1" applyFill="1" applyBorder="1" applyAlignment="1">
      <alignment horizontal="left"/>
    </xf>
    <xf numFmtId="0" fontId="1" fillId="9" borderId="9" xfId="0" applyFont="1" applyFill="1" applyBorder="1" applyAlignment="1">
      <alignment horizontal="center" wrapText="1"/>
    </xf>
    <xf numFmtId="0" fontId="1" fillId="9" borderId="7" xfId="0" applyFont="1" applyFill="1" applyBorder="1" applyAlignment="1">
      <alignment horizontal="center" wrapText="1"/>
    </xf>
    <xf numFmtId="0" fontId="33" fillId="10" borderId="24" xfId="0" applyFont="1" applyFill="1" applyBorder="1" applyAlignment="1">
      <alignment horizontal="center" wrapText="1"/>
    </xf>
    <xf numFmtId="0" fontId="33" fillId="10" borderId="18" xfId="0" applyFont="1" applyFill="1" applyBorder="1" applyAlignment="1">
      <alignment horizontal="center" wrapText="1"/>
    </xf>
    <xf numFmtId="0" fontId="6" fillId="3" borderId="8"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33" fillId="10" borderId="84" xfId="0" applyFont="1" applyFill="1" applyBorder="1" applyAlignment="1">
      <alignment horizontal="center"/>
    </xf>
    <xf numFmtId="0" fontId="33" fillId="10" borderId="85" xfId="0" applyFont="1" applyFill="1" applyBorder="1" applyAlignment="1">
      <alignment horizontal="center"/>
    </xf>
    <xf numFmtId="0" fontId="33" fillId="10" borderId="9" xfId="0" applyFont="1" applyFill="1" applyBorder="1" applyAlignment="1">
      <alignment horizontal="center" vertical="center" wrapText="1"/>
    </xf>
    <xf numFmtId="0" fontId="33" fillId="10" borderId="80" xfId="0" applyFont="1" applyFill="1" applyBorder="1" applyAlignment="1">
      <alignment horizontal="center" vertical="center" wrapText="1"/>
    </xf>
    <xf numFmtId="0" fontId="5" fillId="8" borderId="7" xfId="0" applyFont="1" applyFill="1" applyBorder="1" applyAlignment="1">
      <alignment horizontal="center"/>
    </xf>
    <xf numFmtId="0" fontId="5" fillId="8" borderId="61" xfId="0" applyFont="1" applyFill="1" applyBorder="1" applyAlignment="1">
      <alignment horizontal="center"/>
    </xf>
    <xf numFmtId="0" fontId="5" fillId="8" borderId="0" xfId="0" applyFont="1" applyFill="1" applyAlignment="1">
      <alignment horizontal="center"/>
    </xf>
    <xf numFmtId="0" fontId="5" fillId="8" borderId="60" xfId="0" applyFont="1" applyFill="1" applyBorder="1" applyAlignment="1">
      <alignment horizontal="center"/>
    </xf>
    <xf numFmtId="0" fontId="5" fillId="8" borderId="0" xfId="0" applyFont="1" applyFill="1" applyBorder="1" applyAlignment="1">
      <alignment horizontal="center"/>
    </xf>
    <xf numFmtId="0" fontId="5" fillId="8" borderId="0" xfId="0" applyFont="1" applyFill="1" applyAlignment="1">
      <alignment horizontal="center" wrapText="1"/>
    </xf>
    <xf numFmtId="0" fontId="5" fillId="8" borderId="60" xfId="0" applyFont="1" applyFill="1" applyBorder="1" applyAlignment="1">
      <alignment horizontal="center" wrapText="1"/>
    </xf>
    <xf numFmtId="0" fontId="1" fillId="7" borderId="9" xfId="0" applyFont="1" applyFill="1" applyBorder="1" applyAlignment="1">
      <alignment horizontal="center" wrapText="1"/>
    </xf>
    <xf numFmtId="0" fontId="1" fillId="7" borderId="7" xfId="0" applyFont="1" applyFill="1" applyBorder="1" applyAlignment="1">
      <alignment horizontal="center" wrapText="1"/>
    </xf>
    <xf numFmtId="0" fontId="5" fillId="8" borderId="24" xfId="0" applyFont="1" applyFill="1" applyBorder="1" applyAlignment="1">
      <alignment horizontal="center" wrapText="1"/>
    </xf>
    <xf numFmtId="0" fontId="5" fillId="8" borderId="8" xfId="0" applyFont="1" applyFill="1" applyBorder="1" applyAlignment="1">
      <alignment horizontal="center" wrapText="1"/>
    </xf>
    <xf numFmtId="0" fontId="5" fillId="8" borderId="18" xfId="0" applyFont="1" applyFill="1" applyBorder="1" applyAlignment="1">
      <alignment horizontal="center" wrapText="1"/>
    </xf>
    <xf numFmtId="0" fontId="5" fillId="8" borderId="0" xfId="0" applyFont="1" applyFill="1" applyBorder="1" applyAlignment="1">
      <alignment horizontal="center" wrapText="1"/>
    </xf>
  </cellXfs>
  <cellStyles count="3">
    <cellStyle name="Normal" xfId="0" builtinId="0"/>
    <cellStyle name="Normal 2" xfId="2" xr:uid="{9E30229A-12F0-4A8C-A646-A32AB7A40FBC}"/>
    <cellStyle name="Percent" xfId="1" builtinId="5"/>
  </cellStyles>
  <dxfs count="1">
    <dxf>
      <font>
        <color theme="9"/>
      </font>
    </dxf>
  </dxfs>
  <tableStyles count="0" defaultTableStyle="TableStyleMedium2" defaultPivotStyle="PivotStyleLight16"/>
  <colors>
    <mruColors>
      <color rgb="FF00A173"/>
      <color rgb="FFFF6D6D"/>
      <color rgb="FF66C6AB"/>
      <color rgb="FF002D5F"/>
      <color rgb="FF66819F"/>
      <color rgb="FF008D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xdr:col>
      <xdr:colOff>171450</xdr:colOff>
      <xdr:row>17</xdr:row>
      <xdr:rowOff>180975</xdr:rowOff>
    </xdr:from>
    <xdr:to>
      <xdr:col>2</xdr:col>
      <xdr:colOff>590550</xdr:colOff>
      <xdr:row>20</xdr:row>
      <xdr:rowOff>0</xdr:rowOff>
    </xdr:to>
    <xdr:grpSp>
      <xdr:nvGrpSpPr>
        <xdr:cNvPr id="2" name="Group 1">
          <a:extLst>
            <a:ext uri="{FF2B5EF4-FFF2-40B4-BE49-F238E27FC236}">
              <a16:creationId xmlns:a16="http://schemas.microsoft.com/office/drawing/2014/main" id="{C5BEBEFF-0229-4F8E-A6DE-8C58D0C320E0}"/>
            </a:ext>
          </a:extLst>
        </xdr:cNvPr>
        <xdr:cNvGrpSpPr/>
      </xdr:nvGrpSpPr>
      <xdr:grpSpPr>
        <a:xfrm>
          <a:off x="285750" y="3330575"/>
          <a:ext cx="628650" cy="377825"/>
          <a:chOff x="361950" y="3848100"/>
          <a:chExt cx="619125" cy="390525"/>
        </a:xfrm>
      </xdr:grpSpPr>
      <xdr:pic>
        <xdr:nvPicPr>
          <xdr:cNvPr id="3" name="Picture 2">
            <a:extLst>
              <a:ext uri="{FF2B5EF4-FFF2-40B4-BE49-F238E27FC236}">
                <a16:creationId xmlns:a16="http://schemas.microsoft.com/office/drawing/2014/main" id="{F0155B47-8287-4059-A1E1-BFB843CC02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3848100"/>
            <a:ext cx="619125" cy="20002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pic>
        <xdr:nvPicPr>
          <xdr:cNvPr id="4" name="Picture 3">
            <a:extLst>
              <a:ext uri="{FF2B5EF4-FFF2-40B4-BE49-F238E27FC236}">
                <a16:creationId xmlns:a16="http://schemas.microsoft.com/office/drawing/2014/main" id="{E2AAF4DA-0E0D-4425-8EED-BAB3FC5C4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1950" y="4038600"/>
            <a:ext cx="619125" cy="20002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2</xdr:col>
      <xdr:colOff>0</xdr:colOff>
      <xdr:row>46</xdr:row>
      <xdr:rowOff>0</xdr:rowOff>
    </xdr:from>
    <xdr:to>
      <xdr:col>2</xdr:col>
      <xdr:colOff>571500</xdr:colOff>
      <xdr:row>48</xdr:row>
      <xdr:rowOff>28575</xdr:rowOff>
    </xdr:to>
    <xdr:pic>
      <xdr:nvPicPr>
        <xdr:cNvPr id="8" name="Picture 7">
          <a:extLst>
            <a:ext uri="{FF2B5EF4-FFF2-40B4-BE49-F238E27FC236}">
              <a16:creationId xmlns:a16="http://schemas.microsoft.com/office/drawing/2014/main" id="{6849140F-14EF-47ED-B613-7931C3BC4DB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4325" y="8743950"/>
          <a:ext cx="5715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133349</xdr:colOff>
      <xdr:row>37</xdr:row>
      <xdr:rowOff>161925</xdr:rowOff>
    </xdr:from>
    <xdr:to>
      <xdr:col>2</xdr:col>
      <xdr:colOff>600074</xdr:colOff>
      <xdr:row>40</xdr:row>
      <xdr:rowOff>0</xdr:rowOff>
    </xdr:to>
    <xdr:pic>
      <xdr:nvPicPr>
        <xdr:cNvPr id="7" name="Picture 6">
          <a:extLst>
            <a:ext uri="{FF2B5EF4-FFF2-40B4-BE49-F238E27FC236}">
              <a16:creationId xmlns:a16="http://schemas.microsoft.com/office/drawing/2014/main" id="{96DC2983-CA57-4603-B86F-6DDB572A1C6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47674" y="7210425"/>
          <a:ext cx="4667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8</xdr:col>
      <xdr:colOff>147430</xdr:colOff>
      <xdr:row>20</xdr:row>
      <xdr:rowOff>0</xdr:rowOff>
    </xdr:from>
    <xdr:ext cx="65" cy="172227"/>
    <xdr:sp macro="" textlink="">
      <xdr:nvSpPr>
        <xdr:cNvPr id="2" name="TextBox 1">
          <a:extLst>
            <a:ext uri="{FF2B5EF4-FFF2-40B4-BE49-F238E27FC236}">
              <a16:creationId xmlns:a16="http://schemas.microsoft.com/office/drawing/2014/main" id="{56F15F28-F196-4840-9C82-9BBE5E60ECAE}"/>
            </a:ext>
          </a:extLst>
        </xdr:cNvPr>
        <xdr:cNvSpPr txBox="1"/>
      </xdr:nvSpPr>
      <xdr:spPr>
        <a:xfrm>
          <a:off x="2450575" y="3514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32</xdr:col>
      <xdr:colOff>147430</xdr:colOff>
      <xdr:row>20</xdr:row>
      <xdr:rowOff>0</xdr:rowOff>
    </xdr:from>
    <xdr:ext cx="65" cy="172227"/>
    <xdr:sp macro="" textlink="">
      <xdr:nvSpPr>
        <xdr:cNvPr id="3" name="TextBox 2">
          <a:extLst>
            <a:ext uri="{FF2B5EF4-FFF2-40B4-BE49-F238E27FC236}">
              <a16:creationId xmlns:a16="http://schemas.microsoft.com/office/drawing/2014/main" id="{D7F85B22-F1FD-4BB9-A4A0-8E182995C851}"/>
            </a:ext>
          </a:extLst>
        </xdr:cNvPr>
        <xdr:cNvSpPr txBox="1"/>
      </xdr:nvSpPr>
      <xdr:spPr>
        <a:xfrm>
          <a:off x="8698975" y="35147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xdr:from>
      <xdr:col>1</xdr:col>
      <xdr:colOff>85725</xdr:colOff>
      <xdr:row>10</xdr:row>
      <xdr:rowOff>133350</xdr:rowOff>
    </xdr:from>
    <xdr:to>
      <xdr:col>33</xdr:col>
      <xdr:colOff>190500</xdr:colOff>
      <xdr:row>10</xdr:row>
      <xdr:rowOff>133350</xdr:rowOff>
    </xdr:to>
    <xdr:cxnSp macro="">
      <xdr:nvCxnSpPr>
        <xdr:cNvPr id="4" name="Straight Arrow Connector 3">
          <a:extLst>
            <a:ext uri="{FF2B5EF4-FFF2-40B4-BE49-F238E27FC236}">
              <a16:creationId xmlns:a16="http://schemas.microsoft.com/office/drawing/2014/main" id="{C875B148-5604-46CD-A479-FFDDD0604C1C}"/>
            </a:ext>
          </a:extLst>
        </xdr:cNvPr>
        <xdr:cNvCxnSpPr/>
      </xdr:nvCxnSpPr>
      <xdr:spPr>
        <a:xfrm>
          <a:off x="201930" y="1758315"/>
          <a:ext cx="8827770" cy="0"/>
        </a:xfrm>
        <a:prstGeom prst="straightConnector1">
          <a:avLst/>
        </a:prstGeom>
        <a:ln w="38100">
          <a:solidFill>
            <a:schemeClr val="tx1"/>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8</xdr:col>
      <xdr:colOff>147430</xdr:colOff>
      <xdr:row>49</xdr:row>
      <xdr:rowOff>0</xdr:rowOff>
    </xdr:from>
    <xdr:ext cx="65" cy="172227"/>
    <xdr:sp macro="" textlink="">
      <xdr:nvSpPr>
        <xdr:cNvPr id="2" name="TextBox 1">
          <a:extLst>
            <a:ext uri="{FF2B5EF4-FFF2-40B4-BE49-F238E27FC236}">
              <a16:creationId xmlns:a16="http://schemas.microsoft.com/office/drawing/2014/main" id="{C47126C4-CDB4-49BD-979B-9A6920C6A338}"/>
            </a:ext>
          </a:extLst>
        </xdr:cNvPr>
        <xdr:cNvSpPr txBox="1"/>
      </xdr:nvSpPr>
      <xdr:spPr>
        <a:xfrm>
          <a:off x="7262191" y="26901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oneCellAnchor>
    <xdr:from>
      <xdr:col>32</xdr:col>
      <xdr:colOff>147430</xdr:colOff>
      <xdr:row>49</xdr:row>
      <xdr:rowOff>0</xdr:rowOff>
    </xdr:from>
    <xdr:ext cx="65" cy="172227"/>
    <xdr:sp macro="" textlink="">
      <xdr:nvSpPr>
        <xdr:cNvPr id="4" name="TextBox 3">
          <a:extLst>
            <a:ext uri="{FF2B5EF4-FFF2-40B4-BE49-F238E27FC236}">
              <a16:creationId xmlns:a16="http://schemas.microsoft.com/office/drawing/2014/main" id="{120CBD40-93AF-43AD-8042-50D01E015FC0}"/>
            </a:ext>
          </a:extLst>
        </xdr:cNvPr>
        <xdr:cNvSpPr txBox="1"/>
      </xdr:nvSpPr>
      <xdr:spPr>
        <a:xfrm>
          <a:off x="7397636" y="264829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GB" sz="1100"/>
        </a:p>
      </xdr:txBody>
    </xdr:sp>
    <xdr:clientData/>
  </xdr:oneCellAnchor>
  <xdr:twoCellAnchor>
    <xdr:from>
      <xdr:col>1</xdr:col>
      <xdr:colOff>85725</xdr:colOff>
      <xdr:row>8</xdr:row>
      <xdr:rowOff>133350</xdr:rowOff>
    </xdr:from>
    <xdr:to>
      <xdr:col>33</xdr:col>
      <xdr:colOff>190500</xdr:colOff>
      <xdr:row>8</xdr:row>
      <xdr:rowOff>133350</xdr:rowOff>
    </xdr:to>
    <xdr:cxnSp macro="">
      <xdr:nvCxnSpPr>
        <xdr:cNvPr id="5" name="Straight Arrow Connector 4">
          <a:extLst>
            <a:ext uri="{FF2B5EF4-FFF2-40B4-BE49-F238E27FC236}">
              <a16:creationId xmlns:a16="http://schemas.microsoft.com/office/drawing/2014/main" id="{CE0242CA-7B7D-40F3-B3A2-649734804874}"/>
            </a:ext>
          </a:extLst>
        </xdr:cNvPr>
        <xdr:cNvCxnSpPr/>
      </xdr:nvCxnSpPr>
      <xdr:spPr>
        <a:xfrm>
          <a:off x="202956" y="1298331"/>
          <a:ext cx="8889756" cy="0"/>
        </a:xfrm>
        <a:prstGeom prst="straightConnector1">
          <a:avLst/>
        </a:prstGeom>
        <a:ln w="38100">
          <a:solidFill>
            <a:schemeClr val="tx1"/>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llio/Downloads/GPW13_UHC-HEP-HPOP_Billion_global_vF3_English%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Indicator view"/>
      <sheetName val="Country view"/>
      <sheetName val="uhc_regional_summary"/>
      <sheetName val="hpop_regional_summary"/>
      <sheetName val="hep_regional_summary"/>
      <sheetName val="Baseline values"/>
      <sheetName val="Reference"/>
    </sheetNames>
    <sheetDataSet>
      <sheetData sheetId="0"/>
      <sheetData sheetId="1"/>
      <sheetData sheetId="2"/>
      <sheetData sheetId="3">
        <row r="2">
          <cell r="B2"/>
          <cell r="C2"/>
          <cell r="D2"/>
          <cell r="E2"/>
          <cell r="F2"/>
          <cell r="G2"/>
          <cell r="H2" t="str">
            <v>UHC Single Measure</v>
          </cell>
          <cell r="I2"/>
          <cell r="J2" t="str">
            <v>Financial Hardship</v>
          </cell>
          <cell r="K2"/>
          <cell r="L2" t="str">
            <v>Average Service Coverage</v>
          </cell>
          <cell r="M2"/>
          <cell r="N2" t="str">
            <v>RMNCH</v>
          </cell>
          <cell r="O2"/>
          <cell r="P2"/>
          <cell r="Q2"/>
          <cell r="R2"/>
          <cell r="S2"/>
          <cell r="T2"/>
          <cell r="U2"/>
          <cell r="V2" t="str">
            <v>Infectious Diseases</v>
          </cell>
          <cell r="W2"/>
          <cell r="X2"/>
          <cell r="Y2"/>
          <cell r="Z2"/>
          <cell r="AA2"/>
          <cell r="AB2"/>
          <cell r="AC2"/>
          <cell r="AD2" t="str">
            <v>Noncommunicable Diseases</v>
          </cell>
          <cell r="AE2"/>
          <cell r="AF2"/>
          <cell r="AG2"/>
          <cell r="AH2"/>
          <cell r="AI2"/>
          <cell r="AJ2" t="str">
            <v>Health Systems</v>
          </cell>
          <cell r="AK2"/>
          <cell r="AL2"/>
          <cell r="AM2"/>
          <cell r="AN2"/>
          <cell r="AO2"/>
        </row>
        <row r="3">
          <cell r="B3" t="str">
            <v>iso3</v>
          </cell>
          <cell r="C3" t="str">
            <v>Country</v>
          </cell>
          <cell r="D3" t="str">
            <v>Region</v>
          </cell>
          <cell r="E3" t="str">
            <v>WB Income Group</v>
          </cell>
          <cell r="F3" t="str">
            <v>Total population</v>
          </cell>
          <cell r="G3" t="str">
            <v># People</v>
          </cell>
          <cell r="H3" t="str">
            <v>Baseline [2018]</v>
          </cell>
          <cell r="I3" t="str">
            <v>Expected Change [2023]</v>
          </cell>
          <cell r="J3" t="str">
            <v>Baseline [Latest year]</v>
          </cell>
          <cell r="K3" t="str">
            <v>Direction of Change</v>
          </cell>
          <cell r="L3" t="str">
            <v>Baseline [2018]</v>
          </cell>
          <cell r="M3" t="str">
            <v>Direction of Change</v>
          </cell>
          <cell r="N3" t="str">
            <v>Family Planning (modern methods)</v>
          </cell>
          <cell r="O3"/>
          <cell r="P3" t="str">
            <v>Antenatal Care,  4+ Visits</v>
          </cell>
          <cell r="Q3"/>
          <cell r="R3" t="str">
            <v>DTP3 Immunization</v>
          </cell>
          <cell r="S3"/>
          <cell r="T3" t="str">
            <v>Care seeking for pneumonia</v>
          </cell>
          <cell r="U3"/>
          <cell r="V3" t="str">
            <v>TB Treatment</v>
          </cell>
          <cell r="W3"/>
          <cell r="X3" t="str">
            <v>HIV ART</v>
          </cell>
          <cell r="Y3"/>
          <cell r="Z3" t="str">
            <v>ITN Use</v>
          </cell>
          <cell r="AA3"/>
          <cell r="AB3" t="str">
            <v>Access to Basic Sanitation</v>
          </cell>
          <cell r="AC3"/>
          <cell r="AD3" t="str">
            <v>Non-raised blood pressure</v>
          </cell>
          <cell r="AE3"/>
          <cell r="AF3" t="str">
            <v>Mean fasting blood glucose</v>
          </cell>
          <cell r="AG3"/>
          <cell r="AH3" t="str">
            <v>Tobacco non-use</v>
          </cell>
          <cell r="AI3"/>
          <cell r="AJ3" t="str">
            <v>Hospital Bed Density</v>
          </cell>
          <cell r="AK3"/>
          <cell r="AL3" t="str">
            <v>Health Workforce Density</v>
          </cell>
          <cell r="AM3"/>
          <cell r="AN3" t="str">
            <v>IHR Core Capacity Index</v>
          </cell>
          <cell r="AO3"/>
        </row>
        <row r="5">
          <cell r="B5" t="str">
            <v>GAB</v>
          </cell>
          <cell r="C5" t="str">
            <v>Gabon</v>
          </cell>
          <cell r="D5" t="str">
            <v>AFR</v>
          </cell>
          <cell r="E5" t="str">
            <v>UMC</v>
          </cell>
          <cell r="F5">
            <v>2400000</v>
          </cell>
          <cell r="G5">
            <v>-41000</v>
          </cell>
          <cell r="H5">
            <v>4</v>
          </cell>
          <cell r="I5">
            <v>-1.7</v>
          </cell>
          <cell r="J5">
            <v>2</v>
          </cell>
          <cell r="K5">
            <v>0.5</v>
          </cell>
          <cell r="L5">
            <v>4</v>
          </cell>
          <cell r="M5">
            <v>-2.1</v>
          </cell>
          <cell r="N5">
            <v>3</v>
          </cell>
          <cell r="O5">
            <v>5.6</v>
          </cell>
          <cell r="P5">
            <v>1</v>
          </cell>
          <cell r="Q5">
            <v>0.2</v>
          </cell>
          <cell r="R5">
            <v>4</v>
          </cell>
          <cell r="S5">
            <v>2.4</v>
          </cell>
          <cell r="T5">
            <v>2</v>
          </cell>
          <cell r="U5">
            <v>2.5</v>
          </cell>
          <cell r="V5">
            <v>4</v>
          </cell>
          <cell r="W5">
            <v>-3.4</v>
          </cell>
          <cell r="X5">
            <v>1</v>
          </cell>
          <cell r="Y5">
            <v>-26.6</v>
          </cell>
          <cell r="Z5">
            <v>4</v>
          </cell>
          <cell r="AA5">
            <v>-8.6</v>
          </cell>
          <cell r="AB5">
            <v>2</v>
          </cell>
          <cell r="AC5">
            <v>3.7</v>
          </cell>
          <cell r="AD5">
            <v>1</v>
          </cell>
          <cell r="AE5">
            <v>3.1</v>
          </cell>
          <cell r="AF5">
            <v>4</v>
          </cell>
          <cell r="AG5">
            <v>-2.2999999999999998</v>
          </cell>
          <cell r="AH5">
            <v>4</v>
          </cell>
          <cell r="AI5">
            <v>1.1000000000000001</v>
          </cell>
          <cell r="AJ5">
            <v>2</v>
          </cell>
          <cell r="AK5">
            <v>-4.9000000000000004</v>
          </cell>
          <cell r="AL5">
            <v>1</v>
          </cell>
          <cell r="AM5">
            <v>0.6</v>
          </cell>
          <cell r="AN5">
            <v>3</v>
          </cell>
          <cell r="AO5">
            <v>-4.4000000000000004</v>
          </cell>
        </row>
        <row r="6">
          <cell r="B6" t="str">
            <v>GMB</v>
          </cell>
          <cell r="C6" t="str">
            <v>Gambia</v>
          </cell>
          <cell r="D6" t="str">
            <v>AFR</v>
          </cell>
          <cell r="E6" t="str">
            <v>LIC</v>
          </cell>
          <cell r="F6">
            <v>2600000</v>
          </cell>
          <cell r="G6">
            <v>-16000</v>
          </cell>
          <cell r="H6">
            <v>4</v>
          </cell>
          <cell r="I6">
            <v>-0.6</v>
          </cell>
          <cell r="J6">
            <v>1</v>
          </cell>
          <cell r="K6">
            <v>0.3</v>
          </cell>
          <cell r="L6">
            <v>4</v>
          </cell>
          <cell r="M6">
            <v>-0.8</v>
          </cell>
          <cell r="N6">
            <v>3</v>
          </cell>
          <cell r="O6">
            <v>7.2</v>
          </cell>
          <cell r="P6">
            <v>2</v>
          </cell>
          <cell r="Q6">
            <v>-0.5</v>
          </cell>
          <cell r="R6">
            <v>1</v>
          </cell>
          <cell r="S6">
            <v>-0.7</v>
          </cell>
          <cell r="T6">
            <v>3</v>
          </cell>
          <cell r="U6">
            <v>8.3000000000000007</v>
          </cell>
          <cell r="V6">
            <v>2</v>
          </cell>
          <cell r="W6">
            <v>6.1</v>
          </cell>
          <cell r="X6">
            <v>4</v>
          </cell>
          <cell r="Y6">
            <v>11.7</v>
          </cell>
          <cell r="Z6">
            <v>3</v>
          </cell>
          <cell r="AA6">
            <v>-34.9</v>
          </cell>
          <cell r="AB6">
            <v>2</v>
          </cell>
          <cell r="AC6">
            <v>-4.3</v>
          </cell>
          <cell r="AD6">
            <v>3</v>
          </cell>
          <cell r="AE6">
            <v>2.4</v>
          </cell>
          <cell r="AF6">
            <v>3</v>
          </cell>
          <cell r="AG6">
            <v>-3.6</v>
          </cell>
          <cell r="AH6">
            <v>3</v>
          </cell>
          <cell r="AI6">
            <v>1.4</v>
          </cell>
          <cell r="AJ6">
            <v>2</v>
          </cell>
          <cell r="AK6">
            <v>-5.2</v>
          </cell>
          <cell r="AL6">
            <v>3</v>
          </cell>
          <cell r="AM6">
            <v>0.8</v>
          </cell>
          <cell r="AN6">
            <v>3</v>
          </cell>
          <cell r="AO6">
            <v>-0.3</v>
          </cell>
        </row>
        <row r="7">
          <cell r="B7" t="str">
            <v>DZA</v>
          </cell>
          <cell r="C7" t="str">
            <v>Algeria</v>
          </cell>
          <cell r="D7" t="str">
            <v>AFR</v>
          </cell>
          <cell r="E7" t="str">
            <v>LMC</v>
          </cell>
          <cell r="F7">
            <v>46000000</v>
          </cell>
          <cell r="G7">
            <v>-240000</v>
          </cell>
          <cell r="H7">
            <v>2</v>
          </cell>
          <cell r="I7">
            <v>-0.5</v>
          </cell>
          <cell r="J7"/>
          <cell r="K7"/>
          <cell r="L7">
            <v>2</v>
          </cell>
          <cell r="M7">
            <v>-1</v>
          </cell>
          <cell r="N7">
            <v>1</v>
          </cell>
          <cell r="O7">
            <v>1.3</v>
          </cell>
          <cell r="P7">
            <v>2</v>
          </cell>
          <cell r="Q7">
            <v>-0.5</v>
          </cell>
          <cell r="R7">
            <v>2</v>
          </cell>
          <cell r="S7">
            <v>0</v>
          </cell>
          <cell r="T7">
            <v>3</v>
          </cell>
          <cell r="U7">
            <v>0.9</v>
          </cell>
          <cell r="V7">
            <v>1</v>
          </cell>
          <cell r="W7">
            <v>0</v>
          </cell>
          <cell r="X7">
            <v>2</v>
          </cell>
          <cell r="Y7">
            <v>13.3</v>
          </cell>
          <cell r="Z7"/>
          <cell r="AA7"/>
          <cell r="AB7">
            <v>1</v>
          </cell>
          <cell r="AC7">
            <v>0.8</v>
          </cell>
          <cell r="AD7">
            <v>1</v>
          </cell>
          <cell r="AE7">
            <v>3.5</v>
          </cell>
          <cell r="AF7">
            <v>3</v>
          </cell>
          <cell r="AG7">
            <v>-2.8</v>
          </cell>
          <cell r="AH7">
            <v>3</v>
          </cell>
          <cell r="AI7">
            <v>0.5</v>
          </cell>
          <cell r="AJ7">
            <v>2</v>
          </cell>
          <cell r="AK7">
            <v>1.5</v>
          </cell>
          <cell r="AL7">
            <v>1</v>
          </cell>
          <cell r="AM7">
            <v>1.7</v>
          </cell>
          <cell r="AN7">
            <v>1</v>
          </cell>
          <cell r="AO7">
            <v>-31.7</v>
          </cell>
        </row>
        <row r="8">
          <cell r="B8" t="str">
            <v>MWI</v>
          </cell>
          <cell r="C8" t="str">
            <v>Malawi</v>
          </cell>
          <cell r="D8" t="str">
            <v>AFR</v>
          </cell>
          <cell r="E8" t="str">
            <v>LIC</v>
          </cell>
          <cell r="F8">
            <v>21000000</v>
          </cell>
          <cell r="G8">
            <v>120000</v>
          </cell>
          <cell r="H8">
            <v>3</v>
          </cell>
          <cell r="I8">
            <v>0.6</v>
          </cell>
          <cell r="J8">
            <v>2</v>
          </cell>
          <cell r="K8">
            <v>0.8</v>
          </cell>
          <cell r="L8">
            <v>3</v>
          </cell>
          <cell r="M8">
            <v>0.1</v>
          </cell>
          <cell r="N8">
            <v>1</v>
          </cell>
          <cell r="O8">
            <v>3.6</v>
          </cell>
          <cell r="P8">
            <v>3</v>
          </cell>
          <cell r="Q8">
            <v>-2.9</v>
          </cell>
          <cell r="R8">
            <v>1</v>
          </cell>
          <cell r="S8">
            <v>-0.7</v>
          </cell>
          <cell r="T8">
            <v>1</v>
          </cell>
          <cell r="U8">
            <v>8.1999999999999993</v>
          </cell>
          <cell r="V8">
            <v>3</v>
          </cell>
          <cell r="W8">
            <v>5.7</v>
          </cell>
          <cell r="X8">
            <v>1</v>
          </cell>
          <cell r="Y8">
            <v>10.4</v>
          </cell>
          <cell r="Z8">
            <v>1</v>
          </cell>
          <cell r="AA8">
            <v>-5.7</v>
          </cell>
          <cell r="AB8">
            <v>3</v>
          </cell>
          <cell r="AC8">
            <v>1.7</v>
          </cell>
          <cell r="AD8">
            <v>3</v>
          </cell>
          <cell r="AE8">
            <v>-1.7</v>
          </cell>
          <cell r="AF8">
            <v>1</v>
          </cell>
          <cell r="AG8">
            <v>0</v>
          </cell>
          <cell r="AH8">
            <v>2</v>
          </cell>
          <cell r="AI8">
            <v>2.2000000000000002</v>
          </cell>
          <cell r="AJ8">
            <v>2</v>
          </cell>
          <cell r="AK8">
            <v>-7.9</v>
          </cell>
          <cell r="AL8">
            <v>4</v>
          </cell>
          <cell r="AM8">
            <v>1.4</v>
          </cell>
          <cell r="AN8">
            <v>2</v>
          </cell>
          <cell r="AO8">
            <v>-8.3000000000000007</v>
          </cell>
        </row>
        <row r="9">
          <cell r="B9" t="str">
            <v>NER</v>
          </cell>
          <cell r="C9" t="str">
            <v>Niger</v>
          </cell>
          <cell r="D9" t="str">
            <v>AFR</v>
          </cell>
          <cell r="E9" t="str">
            <v>LIC</v>
          </cell>
          <cell r="F9">
            <v>27000000</v>
          </cell>
          <cell r="G9">
            <v>170000</v>
          </cell>
          <cell r="H9">
            <v>4</v>
          </cell>
          <cell r="I9">
            <v>0.6</v>
          </cell>
          <cell r="J9">
            <v>2</v>
          </cell>
          <cell r="K9">
            <v>1.5</v>
          </cell>
          <cell r="L9">
            <v>4</v>
          </cell>
          <cell r="M9">
            <v>-0.1</v>
          </cell>
          <cell r="N9">
            <v>2</v>
          </cell>
          <cell r="O9">
            <v>4.2</v>
          </cell>
          <cell r="P9">
            <v>4</v>
          </cell>
          <cell r="Q9">
            <v>0.9</v>
          </cell>
          <cell r="R9">
            <v>3</v>
          </cell>
          <cell r="S9">
            <v>2.4</v>
          </cell>
          <cell r="T9">
            <v>2</v>
          </cell>
          <cell r="U9">
            <v>8.6999999999999993</v>
          </cell>
          <cell r="V9">
            <v>4</v>
          </cell>
          <cell r="W9">
            <v>4</v>
          </cell>
          <cell r="X9">
            <v>2</v>
          </cell>
          <cell r="Y9">
            <v>14.1</v>
          </cell>
          <cell r="Z9">
            <v>1</v>
          </cell>
          <cell r="AA9">
            <v>20.8</v>
          </cell>
          <cell r="AB9">
            <v>4</v>
          </cell>
          <cell r="AC9">
            <v>2.8</v>
          </cell>
          <cell r="AD9">
            <v>4</v>
          </cell>
          <cell r="AE9">
            <v>-0.1</v>
          </cell>
          <cell r="AF9">
            <v>1</v>
          </cell>
          <cell r="AG9">
            <v>0</v>
          </cell>
          <cell r="AH9">
            <v>2</v>
          </cell>
          <cell r="AI9">
            <v>-0.3</v>
          </cell>
          <cell r="AJ9">
            <v>4</v>
          </cell>
          <cell r="AK9">
            <v>-1.3</v>
          </cell>
          <cell r="AL9">
            <v>4</v>
          </cell>
          <cell r="AM9">
            <v>0.5</v>
          </cell>
          <cell r="AN9">
            <v>2</v>
          </cell>
          <cell r="AO9">
            <v>-43.8</v>
          </cell>
        </row>
        <row r="10">
          <cell r="B10" t="str">
            <v>AGO</v>
          </cell>
          <cell r="C10" t="str">
            <v>Angola</v>
          </cell>
          <cell r="D10" t="str">
            <v>AFR</v>
          </cell>
          <cell r="E10" t="str">
            <v>LMC</v>
          </cell>
          <cell r="F10">
            <v>36000000</v>
          </cell>
          <cell r="G10">
            <v>290000</v>
          </cell>
          <cell r="H10">
            <v>4</v>
          </cell>
          <cell r="I10">
            <v>0.8</v>
          </cell>
          <cell r="J10">
            <v>3</v>
          </cell>
          <cell r="K10">
            <v>-0.3</v>
          </cell>
          <cell r="L10">
            <v>4</v>
          </cell>
          <cell r="M10">
            <v>1.2</v>
          </cell>
          <cell r="N10">
            <v>4</v>
          </cell>
          <cell r="O10">
            <v>4.4000000000000004</v>
          </cell>
          <cell r="P10">
            <v>2</v>
          </cell>
          <cell r="Q10">
            <v>3.3</v>
          </cell>
          <cell r="R10">
            <v>4</v>
          </cell>
          <cell r="S10">
            <v>-4.3</v>
          </cell>
          <cell r="T10">
            <v>3</v>
          </cell>
          <cell r="U10">
            <v>1.8</v>
          </cell>
          <cell r="V10">
            <v>2</v>
          </cell>
          <cell r="W10">
            <v>5.8</v>
          </cell>
          <cell r="X10">
            <v>4</v>
          </cell>
          <cell r="Y10">
            <v>7.3</v>
          </cell>
          <cell r="Z10">
            <v>3</v>
          </cell>
          <cell r="AA10">
            <v>-20.399999999999999</v>
          </cell>
          <cell r="AB10">
            <v>1</v>
          </cell>
          <cell r="AC10">
            <v>6.3</v>
          </cell>
          <cell r="AD10">
            <v>3</v>
          </cell>
          <cell r="AE10">
            <v>1.5</v>
          </cell>
          <cell r="AF10">
            <v>4</v>
          </cell>
          <cell r="AG10">
            <v>-4.7</v>
          </cell>
          <cell r="AH10">
            <v>4</v>
          </cell>
          <cell r="AI10">
            <v>1.1000000000000001</v>
          </cell>
          <cell r="AJ10">
            <v>3</v>
          </cell>
          <cell r="AK10">
            <v>-0.6</v>
          </cell>
          <cell r="AL10">
            <v>3</v>
          </cell>
          <cell r="AM10">
            <v>-0.1</v>
          </cell>
          <cell r="AN10">
            <v>1</v>
          </cell>
          <cell r="AO10">
            <v>13.9</v>
          </cell>
        </row>
        <row r="11">
          <cell r="B11" t="str">
            <v>GNQ</v>
          </cell>
          <cell r="C11" t="str">
            <v>Equatorial Guinea</v>
          </cell>
          <cell r="D11" t="str">
            <v>AFR</v>
          </cell>
          <cell r="E11" t="str">
            <v>UMC</v>
          </cell>
          <cell r="F11">
            <v>1500000</v>
          </cell>
          <cell r="G11">
            <v>15000</v>
          </cell>
          <cell r="H11">
            <v>4</v>
          </cell>
          <cell r="I11">
            <v>0.9</v>
          </cell>
          <cell r="J11"/>
          <cell r="K11"/>
          <cell r="L11">
            <v>4</v>
          </cell>
          <cell r="M11">
            <v>0.7</v>
          </cell>
          <cell r="N11">
            <v>4</v>
          </cell>
          <cell r="O11">
            <v>4.5</v>
          </cell>
          <cell r="P11">
            <v>2</v>
          </cell>
          <cell r="Q11">
            <v>-1</v>
          </cell>
          <cell r="R11">
            <v>4</v>
          </cell>
          <cell r="S11">
            <v>0</v>
          </cell>
          <cell r="T11">
            <v>2</v>
          </cell>
          <cell r="U11">
            <v>5.6</v>
          </cell>
          <cell r="V11">
            <v>3</v>
          </cell>
          <cell r="W11">
            <v>7.1</v>
          </cell>
          <cell r="X11">
            <v>4</v>
          </cell>
          <cell r="Y11">
            <v>3.9</v>
          </cell>
          <cell r="Z11">
            <v>4</v>
          </cell>
          <cell r="AA11">
            <v>-10.4</v>
          </cell>
          <cell r="AB11">
            <v>1</v>
          </cell>
          <cell r="AC11">
            <v>2.1</v>
          </cell>
          <cell r="AD11">
            <v>3</v>
          </cell>
          <cell r="AE11">
            <v>0.3</v>
          </cell>
          <cell r="AF11">
            <v>4</v>
          </cell>
          <cell r="AG11">
            <v>-5.0999999999999996</v>
          </cell>
          <cell r="AH11">
            <v>4</v>
          </cell>
          <cell r="AI11">
            <v>1.1000000000000001</v>
          </cell>
          <cell r="AJ11">
            <v>1</v>
          </cell>
          <cell r="AK11">
            <v>-7.7</v>
          </cell>
          <cell r="AL11">
            <v>3</v>
          </cell>
          <cell r="AM11">
            <v>-0.2</v>
          </cell>
          <cell r="AN11">
            <v>4</v>
          </cell>
          <cell r="AO11">
            <v>11.2</v>
          </cell>
        </row>
        <row r="12">
          <cell r="B12" t="str">
            <v>ZWE</v>
          </cell>
          <cell r="C12" t="str">
            <v>Zimbabwe</v>
          </cell>
          <cell r="D12" t="str">
            <v>AFR</v>
          </cell>
          <cell r="E12" t="str">
            <v>LMC</v>
          </cell>
          <cell r="F12">
            <v>16000000</v>
          </cell>
          <cell r="G12">
            <v>140000</v>
          </cell>
          <cell r="H12">
            <v>3</v>
          </cell>
          <cell r="I12">
            <v>0.9</v>
          </cell>
          <cell r="J12">
            <v>1</v>
          </cell>
          <cell r="K12">
            <v>-0.2</v>
          </cell>
          <cell r="L12">
            <v>3</v>
          </cell>
          <cell r="M12">
            <v>1.1000000000000001</v>
          </cell>
          <cell r="N12">
            <v>1</v>
          </cell>
          <cell r="O12">
            <v>0.8</v>
          </cell>
          <cell r="P12">
            <v>2</v>
          </cell>
          <cell r="Q12">
            <v>1.5</v>
          </cell>
          <cell r="R12">
            <v>2</v>
          </cell>
          <cell r="S12">
            <v>0.5</v>
          </cell>
          <cell r="T12">
            <v>3</v>
          </cell>
          <cell r="U12">
            <v>8.1</v>
          </cell>
          <cell r="V12">
            <v>1</v>
          </cell>
          <cell r="W12">
            <v>-11.1</v>
          </cell>
          <cell r="X12">
            <v>1</v>
          </cell>
          <cell r="Y12">
            <v>18.3</v>
          </cell>
          <cell r="Z12">
            <v>4</v>
          </cell>
          <cell r="AA12">
            <v>10.5</v>
          </cell>
          <cell r="AB12">
            <v>2</v>
          </cell>
          <cell r="AC12">
            <v>-3.3</v>
          </cell>
          <cell r="AD12">
            <v>2</v>
          </cell>
          <cell r="AE12">
            <v>0.7</v>
          </cell>
          <cell r="AF12">
            <v>1</v>
          </cell>
          <cell r="AG12">
            <v>0</v>
          </cell>
          <cell r="AH12">
            <v>3</v>
          </cell>
          <cell r="AI12">
            <v>0.9</v>
          </cell>
          <cell r="AJ12">
            <v>1</v>
          </cell>
          <cell r="AK12">
            <v>0</v>
          </cell>
          <cell r="AL12">
            <v>1</v>
          </cell>
          <cell r="AM12">
            <v>0.2</v>
          </cell>
          <cell r="AN12">
            <v>1</v>
          </cell>
          <cell r="AO12">
            <v>-7.4</v>
          </cell>
        </row>
        <row r="13">
          <cell r="B13" t="str">
            <v>GNB</v>
          </cell>
          <cell r="C13" t="str">
            <v>Guinea-Bissau</v>
          </cell>
          <cell r="D13" t="str">
            <v>AFR</v>
          </cell>
          <cell r="E13" t="str">
            <v>LIC</v>
          </cell>
          <cell r="F13">
            <v>2100000</v>
          </cell>
          <cell r="G13">
            <v>20000</v>
          </cell>
          <cell r="H13">
            <v>4</v>
          </cell>
          <cell r="I13">
            <v>1</v>
          </cell>
          <cell r="J13">
            <v>2</v>
          </cell>
          <cell r="K13">
            <v>0.6</v>
          </cell>
          <cell r="L13">
            <v>4</v>
          </cell>
          <cell r="M13">
            <v>0.7</v>
          </cell>
          <cell r="N13">
            <v>2</v>
          </cell>
          <cell r="O13">
            <v>5.0999999999999996</v>
          </cell>
          <cell r="P13">
            <v>1</v>
          </cell>
          <cell r="Q13">
            <v>-9.6999999999999993</v>
          </cell>
          <cell r="R13">
            <v>2</v>
          </cell>
          <cell r="S13">
            <v>-1.1000000000000001</v>
          </cell>
          <cell r="T13">
            <v>3</v>
          </cell>
          <cell r="U13">
            <v>-5</v>
          </cell>
          <cell r="V13">
            <v>4</v>
          </cell>
          <cell r="W13">
            <v>4.7</v>
          </cell>
          <cell r="X13">
            <v>4</v>
          </cell>
          <cell r="Y13">
            <v>25</v>
          </cell>
          <cell r="Z13">
            <v>2</v>
          </cell>
          <cell r="AA13">
            <v>12</v>
          </cell>
          <cell r="AB13">
            <v>3</v>
          </cell>
          <cell r="AC13">
            <v>3.3</v>
          </cell>
          <cell r="AD13">
            <v>4</v>
          </cell>
          <cell r="AE13">
            <v>1.7</v>
          </cell>
          <cell r="AF13">
            <v>1</v>
          </cell>
          <cell r="AG13">
            <v>0</v>
          </cell>
          <cell r="AH13">
            <v>1</v>
          </cell>
          <cell r="AI13">
            <v>0.7</v>
          </cell>
          <cell r="AJ13">
            <v>2</v>
          </cell>
          <cell r="AK13">
            <v>-5.0999999999999996</v>
          </cell>
          <cell r="AL13">
            <v>3</v>
          </cell>
          <cell r="AM13">
            <v>0.9</v>
          </cell>
          <cell r="AN13">
            <v>3</v>
          </cell>
          <cell r="AO13">
            <v>-15.7</v>
          </cell>
        </row>
        <row r="14">
          <cell r="B14" t="str">
            <v>COG</v>
          </cell>
          <cell r="C14" t="str">
            <v>Congo</v>
          </cell>
          <cell r="D14" t="str">
            <v>AFR</v>
          </cell>
          <cell r="E14" t="str">
            <v>LMC</v>
          </cell>
          <cell r="F14">
            <v>5900000</v>
          </cell>
          <cell r="G14">
            <v>59000</v>
          </cell>
          <cell r="H14">
            <v>4</v>
          </cell>
          <cell r="I14">
            <v>1</v>
          </cell>
          <cell r="J14">
            <v>2</v>
          </cell>
          <cell r="K14">
            <v>-0.2</v>
          </cell>
          <cell r="L14">
            <v>4</v>
          </cell>
          <cell r="M14">
            <v>1.3</v>
          </cell>
          <cell r="N14">
            <v>3</v>
          </cell>
          <cell r="O14">
            <v>6.1</v>
          </cell>
          <cell r="P14">
            <v>1</v>
          </cell>
          <cell r="Q14">
            <v>0.7</v>
          </cell>
          <cell r="R14">
            <v>3</v>
          </cell>
          <cell r="S14">
            <v>-0.6</v>
          </cell>
          <cell r="T14">
            <v>3</v>
          </cell>
          <cell r="U14">
            <v>1.5</v>
          </cell>
          <cell r="V14">
            <v>4</v>
          </cell>
          <cell r="W14">
            <v>4.3</v>
          </cell>
          <cell r="X14">
            <v>4</v>
          </cell>
          <cell r="Y14">
            <v>-4</v>
          </cell>
          <cell r="Z14">
            <v>4</v>
          </cell>
          <cell r="AA14">
            <v>49.6</v>
          </cell>
          <cell r="AB14">
            <v>3</v>
          </cell>
          <cell r="AC14">
            <v>3.5</v>
          </cell>
          <cell r="AD14">
            <v>1</v>
          </cell>
          <cell r="AE14">
            <v>2.1</v>
          </cell>
          <cell r="AF14">
            <v>4</v>
          </cell>
          <cell r="AG14">
            <v>-3.3</v>
          </cell>
          <cell r="AH14">
            <v>3</v>
          </cell>
          <cell r="AI14">
            <v>-2.2000000000000002</v>
          </cell>
          <cell r="AJ14">
            <v>2</v>
          </cell>
          <cell r="AK14">
            <v>-4.5999999999999996</v>
          </cell>
          <cell r="AL14">
            <v>3</v>
          </cell>
          <cell r="AM14">
            <v>3.2</v>
          </cell>
          <cell r="AN14">
            <v>2</v>
          </cell>
          <cell r="AO14">
            <v>-25.5</v>
          </cell>
        </row>
        <row r="15">
          <cell r="B15" t="str">
            <v>LBR</v>
          </cell>
          <cell r="C15" t="str">
            <v>Liberia</v>
          </cell>
          <cell r="D15" t="str">
            <v>AFR</v>
          </cell>
          <cell r="E15" t="str">
            <v>LIC</v>
          </cell>
          <cell r="F15">
            <v>5400000</v>
          </cell>
          <cell r="G15">
            <v>58000</v>
          </cell>
          <cell r="H15">
            <v>4</v>
          </cell>
          <cell r="I15">
            <v>1.1000000000000001</v>
          </cell>
          <cell r="J15"/>
          <cell r="K15"/>
          <cell r="L15">
            <v>4</v>
          </cell>
          <cell r="M15">
            <v>0.8</v>
          </cell>
          <cell r="N15">
            <v>3</v>
          </cell>
          <cell r="O15">
            <v>4</v>
          </cell>
          <cell r="P15">
            <v>1</v>
          </cell>
          <cell r="Q15">
            <v>4.4000000000000004</v>
          </cell>
          <cell r="R15">
            <v>3</v>
          </cell>
          <cell r="S15">
            <v>-2.2000000000000002</v>
          </cell>
          <cell r="T15">
            <v>1</v>
          </cell>
          <cell r="U15">
            <v>2</v>
          </cell>
          <cell r="V15">
            <v>4</v>
          </cell>
          <cell r="W15">
            <v>1.9</v>
          </cell>
          <cell r="X15">
            <v>4</v>
          </cell>
          <cell r="Y15">
            <v>21.5</v>
          </cell>
          <cell r="Z15">
            <v>2</v>
          </cell>
          <cell r="AA15">
            <v>-37.799999999999997</v>
          </cell>
          <cell r="AB15">
            <v>4</v>
          </cell>
          <cell r="AC15">
            <v>0.8</v>
          </cell>
          <cell r="AD15">
            <v>2</v>
          </cell>
          <cell r="AE15">
            <v>1.6</v>
          </cell>
          <cell r="AF15">
            <v>4</v>
          </cell>
          <cell r="AG15">
            <v>-14.8</v>
          </cell>
          <cell r="AH15">
            <v>1</v>
          </cell>
          <cell r="AI15">
            <v>0.9</v>
          </cell>
          <cell r="AJ15">
            <v>3</v>
          </cell>
          <cell r="AK15">
            <v>6</v>
          </cell>
          <cell r="AL15">
            <v>4</v>
          </cell>
          <cell r="AM15">
            <v>0.7</v>
          </cell>
          <cell r="AN15">
            <v>2</v>
          </cell>
          <cell r="AO15">
            <v>19.5</v>
          </cell>
        </row>
        <row r="16">
          <cell r="B16" t="str">
            <v>NGA</v>
          </cell>
          <cell r="C16" t="str">
            <v>Nigeria</v>
          </cell>
          <cell r="D16" t="str">
            <v>AFR</v>
          </cell>
          <cell r="E16" t="str">
            <v>LMC</v>
          </cell>
          <cell r="F16">
            <v>220000000</v>
          </cell>
          <cell r="G16">
            <v>4700000</v>
          </cell>
          <cell r="H16">
            <v>4</v>
          </cell>
          <cell r="I16">
            <v>2.1</v>
          </cell>
          <cell r="J16">
            <v>4</v>
          </cell>
          <cell r="K16">
            <v>-0.2</v>
          </cell>
          <cell r="L16">
            <v>4</v>
          </cell>
          <cell r="M16">
            <v>2.7</v>
          </cell>
          <cell r="N16">
            <v>4</v>
          </cell>
          <cell r="O16">
            <v>5.8</v>
          </cell>
          <cell r="P16">
            <v>3</v>
          </cell>
          <cell r="Q16">
            <v>2.9</v>
          </cell>
          <cell r="R16">
            <v>4</v>
          </cell>
          <cell r="S16">
            <v>-0.6</v>
          </cell>
          <cell r="T16">
            <v>4</v>
          </cell>
          <cell r="U16">
            <v>-7.2</v>
          </cell>
          <cell r="V16">
            <v>4</v>
          </cell>
          <cell r="W16">
            <v>2.4</v>
          </cell>
          <cell r="X16">
            <v>2</v>
          </cell>
          <cell r="Y16">
            <v>20</v>
          </cell>
          <cell r="Z16">
            <v>3</v>
          </cell>
          <cell r="AA16">
            <v>4.3</v>
          </cell>
          <cell r="AB16">
            <v>2</v>
          </cell>
          <cell r="AC16">
            <v>3.6</v>
          </cell>
          <cell r="AD16">
            <v>1</v>
          </cell>
          <cell r="AE16">
            <v>3.5</v>
          </cell>
          <cell r="AF16">
            <v>3</v>
          </cell>
          <cell r="AG16">
            <v>-0.8</v>
          </cell>
          <cell r="AH16">
            <v>1</v>
          </cell>
          <cell r="AI16">
            <v>0.5</v>
          </cell>
          <cell r="AJ16">
            <v>4</v>
          </cell>
          <cell r="AK16">
            <v>-1.1000000000000001</v>
          </cell>
          <cell r="AL16">
            <v>2</v>
          </cell>
          <cell r="AM16">
            <v>1.3</v>
          </cell>
          <cell r="AN16">
            <v>1</v>
          </cell>
          <cell r="AO16">
            <v>5.7</v>
          </cell>
        </row>
        <row r="17">
          <cell r="B17" t="str">
            <v>STP</v>
          </cell>
          <cell r="C17" t="str">
            <v>Sao Tome and Principe</v>
          </cell>
          <cell r="D17" t="str">
            <v>AFR</v>
          </cell>
          <cell r="E17" t="str">
            <v>LMC</v>
          </cell>
          <cell r="F17">
            <v>230000</v>
          </cell>
          <cell r="G17">
            <v>5000</v>
          </cell>
          <cell r="H17">
            <v>3</v>
          </cell>
          <cell r="I17">
            <v>2.2000000000000002</v>
          </cell>
          <cell r="J17">
            <v>3</v>
          </cell>
          <cell r="K17">
            <v>0.4</v>
          </cell>
          <cell r="L17">
            <v>3</v>
          </cell>
          <cell r="M17">
            <v>2.1</v>
          </cell>
          <cell r="N17">
            <v>2</v>
          </cell>
          <cell r="O17">
            <v>4.8</v>
          </cell>
          <cell r="P17">
            <v>1</v>
          </cell>
          <cell r="Q17">
            <v>3.9</v>
          </cell>
          <cell r="R17">
            <v>1</v>
          </cell>
          <cell r="S17">
            <v>0.3</v>
          </cell>
          <cell r="T17">
            <v>1</v>
          </cell>
          <cell r="U17">
            <v>5.7</v>
          </cell>
          <cell r="V17">
            <v>3</v>
          </cell>
          <cell r="W17">
            <v>0</v>
          </cell>
          <cell r="X17">
            <v>3</v>
          </cell>
          <cell r="Y17">
            <v>18.2</v>
          </cell>
          <cell r="Z17"/>
          <cell r="AA17"/>
          <cell r="AB17">
            <v>2</v>
          </cell>
          <cell r="AC17">
            <v>7.3</v>
          </cell>
          <cell r="AD17">
            <v>1</v>
          </cell>
          <cell r="AE17">
            <v>3.4</v>
          </cell>
          <cell r="AF17">
            <v>3</v>
          </cell>
          <cell r="AG17">
            <v>-0.1</v>
          </cell>
          <cell r="AH17">
            <v>1</v>
          </cell>
          <cell r="AI17">
            <v>0</v>
          </cell>
          <cell r="AJ17">
            <v>1</v>
          </cell>
          <cell r="AK17">
            <v>0</v>
          </cell>
          <cell r="AL17">
            <v>1</v>
          </cell>
          <cell r="AM17">
            <v>3</v>
          </cell>
          <cell r="AN17">
            <v>3</v>
          </cell>
          <cell r="AO17">
            <v>-18.2</v>
          </cell>
        </row>
        <row r="18">
          <cell r="B18" t="str">
            <v>KEN</v>
          </cell>
          <cell r="C18" t="str">
            <v>Kenya</v>
          </cell>
          <cell r="D18" t="str">
            <v>AFR</v>
          </cell>
          <cell r="E18" t="str">
            <v>LMC</v>
          </cell>
          <cell r="F18">
            <v>57000000</v>
          </cell>
          <cell r="G18">
            <v>1200000</v>
          </cell>
          <cell r="H18">
            <v>3</v>
          </cell>
          <cell r="I18">
            <v>2.2000000000000002</v>
          </cell>
          <cell r="J18">
            <v>2</v>
          </cell>
          <cell r="K18">
            <v>0.6</v>
          </cell>
          <cell r="L18">
            <v>3</v>
          </cell>
          <cell r="M18">
            <v>1.9</v>
          </cell>
          <cell r="N18">
            <v>1</v>
          </cell>
          <cell r="O18">
            <v>0.1</v>
          </cell>
          <cell r="P18">
            <v>2</v>
          </cell>
          <cell r="Q18">
            <v>4.2</v>
          </cell>
          <cell r="R18">
            <v>1</v>
          </cell>
          <cell r="S18">
            <v>-2.8</v>
          </cell>
          <cell r="T18">
            <v>2</v>
          </cell>
          <cell r="U18">
            <v>3.3</v>
          </cell>
          <cell r="V18">
            <v>2</v>
          </cell>
          <cell r="W18">
            <v>-3</v>
          </cell>
          <cell r="X18">
            <v>1</v>
          </cell>
          <cell r="Y18">
            <v>6.9</v>
          </cell>
          <cell r="Z18">
            <v>2</v>
          </cell>
          <cell r="AA18">
            <v>-6.2</v>
          </cell>
          <cell r="AB18">
            <v>3</v>
          </cell>
          <cell r="AC18">
            <v>-1.3</v>
          </cell>
          <cell r="AD18">
            <v>2</v>
          </cell>
          <cell r="AE18">
            <v>-0.6</v>
          </cell>
          <cell r="AF18">
            <v>1</v>
          </cell>
          <cell r="AG18">
            <v>-0.6</v>
          </cell>
          <cell r="AH18">
            <v>2</v>
          </cell>
          <cell r="AI18">
            <v>1.3</v>
          </cell>
          <cell r="AJ18">
            <v>2</v>
          </cell>
          <cell r="AK18">
            <v>-2.9</v>
          </cell>
          <cell r="AL18">
            <v>2</v>
          </cell>
          <cell r="AM18">
            <v>1.7</v>
          </cell>
          <cell r="AN18">
            <v>3</v>
          </cell>
          <cell r="AO18">
            <v>22.8</v>
          </cell>
        </row>
        <row r="19">
          <cell r="B19" t="str">
            <v>SWZ</v>
          </cell>
          <cell r="C19" t="str">
            <v>Eswatini</v>
          </cell>
          <cell r="D19" t="str">
            <v>AFR</v>
          </cell>
          <cell r="E19" t="str">
            <v>LMC</v>
          </cell>
          <cell r="F19">
            <v>1200000</v>
          </cell>
          <cell r="G19">
            <v>31000</v>
          </cell>
          <cell r="H19">
            <v>3</v>
          </cell>
          <cell r="I19">
            <v>2.6</v>
          </cell>
          <cell r="J19">
            <v>4</v>
          </cell>
          <cell r="K19">
            <v>0</v>
          </cell>
          <cell r="L19">
            <v>3</v>
          </cell>
          <cell r="M19">
            <v>2.9</v>
          </cell>
          <cell r="N19">
            <v>1</v>
          </cell>
          <cell r="O19">
            <v>2.1</v>
          </cell>
          <cell r="P19">
            <v>1</v>
          </cell>
          <cell r="Q19">
            <v>-0.4</v>
          </cell>
          <cell r="R19">
            <v>2</v>
          </cell>
          <cell r="S19">
            <v>0</v>
          </cell>
          <cell r="T19">
            <v>2</v>
          </cell>
          <cell r="U19">
            <v>-0.2</v>
          </cell>
          <cell r="V19">
            <v>2</v>
          </cell>
          <cell r="W19">
            <v>9.5</v>
          </cell>
          <cell r="X19">
            <v>1</v>
          </cell>
          <cell r="Y19">
            <v>11.4</v>
          </cell>
          <cell r="Z19"/>
          <cell r="AA19"/>
          <cell r="AB19">
            <v>1</v>
          </cell>
          <cell r="AC19">
            <v>2.2999999999999998</v>
          </cell>
          <cell r="AD19">
            <v>3</v>
          </cell>
          <cell r="AE19">
            <v>0</v>
          </cell>
          <cell r="AF19">
            <v>3</v>
          </cell>
          <cell r="AG19">
            <v>-3</v>
          </cell>
          <cell r="AH19">
            <v>2</v>
          </cell>
          <cell r="AI19">
            <v>0.2</v>
          </cell>
          <cell r="AJ19">
            <v>1</v>
          </cell>
          <cell r="AK19">
            <v>0</v>
          </cell>
          <cell r="AL19">
            <v>1</v>
          </cell>
          <cell r="AM19">
            <v>3.6</v>
          </cell>
          <cell r="AN19">
            <v>2</v>
          </cell>
          <cell r="AO19">
            <v>9.9</v>
          </cell>
        </row>
        <row r="20">
          <cell r="B20" t="str">
            <v>CIV</v>
          </cell>
          <cell r="C20" t="str">
            <v>Côte d'Ivoire</v>
          </cell>
          <cell r="D20" t="str">
            <v>AFR</v>
          </cell>
          <cell r="E20" t="str">
            <v>LMC</v>
          </cell>
          <cell r="F20">
            <v>28000000</v>
          </cell>
          <cell r="G20">
            <v>730000</v>
          </cell>
          <cell r="H20">
            <v>4</v>
          </cell>
          <cell r="I20">
            <v>2.6</v>
          </cell>
          <cell r="J20">
            <v>3</v>
          </cell>
          <cell r="K20">
            <v>0.8</v>
          </cell>
          <cell r="L20">
            <v>4</v>
          </cell>
          <cell r="M20">
            <v>2.4</v>
          </cell>
          <cell r="N20">
            <v>3</v>
          </cell>
          <cell r="O20">
            <v>6.9</v>
          </cell>
          <cell r="P20">
            <v>3</v>
          </cell>
          <cell r="Q20">
            <v>4.7</v>
          </cell>
          <cell r="R20">
            <v>3</v>
          </cell>
          <cell r="S20">
            <v>-1</v>
          </cell>
          <cell r="T20">
            <v>4</v>
          </cell>
          <cell r="U20">
            <v>2</v>
          </cell>
          <cell r="V20">
            <v>3</v>
          </cell>
          <cell r="W20">
            <v>1.1000000000000001</v>
          </cell>
          <cell r="X20">
            <v>2</v>
          </cell>
          <cell r="Y20">
            <v>22.1</v>
          </cell>
          <cell r="Z20">
            <v>1</v>
          </cell>
          <cell r="AA20">
            <v>-7</v>
          </cell>
          <cell r="AB20">
            <v>2</v>
          </cell>
          <cell r="AC20">
            <v>4.0999999999999996</v>
          </cell>
          <cell r="AD20">
            <v>2</v>
          </cell>
          <cell r="AE20">
            <v>2.2000000000000002</v>
          </cell>
          <cell r="AF20">
            <v>1</v>
          </cell>
          <cell r="AG20">
            <v>0</v>
          </cell>
          <cell r="AH20">
            <v>2</v>
          </cell>
          <cell r="AI20">
            <v>1.3</v>
          </cell>
          <cell r="AJ20">
            <v>4</v>
          </cell>
          <cell r="AK20">
            <v>0.3</v>
          </cell>
          <cell r="AL20">
            <v>3</v>
          </cell>
          <cell r="AM20">
            <v>0.8</v>
          </cell>
          <cell r="AN20">
            <v>2</v>
          </cell>
          <cell r="AO20">
            <v>0</v>
          </cell>
        </row>
        <row r="21">
          <cell r="B21" t="str">
            <v>MUS</v>
          </cell>
          <cell r="C21" t="str">
            <v>Mauritius</v>
          </cell>
          <cell r="D21" t="str">
            <v>AFR</v>
          </cell>
          <cell r="E21" t="str">
            <v>HIC</v>
          </cell>
          <cell r="F21">
            <v>1300000</v>
          </cell>
          <cell r="G21">
            <v>35000</v>
          </cell>
          <cell r="H21">
            <v>3</v>
          </cell>
          <cell r="I21">
            <v>2.7</v>
          </cell>
          <cell r="J21">
            <v>3</v>
          </cell>
          <cell r="K21">
            <v>0.9</v>
          </cell>
          <cell r="L21">
            <v>3</v>
          </cell>
          <cell r="M21">
            <v>2.2999999999999998</v>
          </cell>
          <cell r="N21">
            <v>2</v>
          </cell>
          <cell r="O21">
            <v>5.4</v>
          </cell>
          <cell r="P21">
            <v>1</v>
          </cell>
          <cell r="Q21">
            <v>-0.2</v>
          </cell>
          <cell r="R21">
            <v>1</v>
          </cell>
          <cell r="S21">
            <v>-1.1000000000000001</v>
          </cell>
          <cell r="T21">
            <v>1</v>
          </cell>
          <cell r="U21">
            <v>8.1</v>
          </cell>
          <cell r="V21">
            <v>1</v>
          </cell>
          <cell r="W21">
            <v>0</v>
          </cell>
          <cell r="X21">
            <v>4</v>
          </cell>
          <cell r="Y21">
            <v>9</v>
          </cell>
          <cell r="Z21"/>
          <cell r="AA21"/>
          <cell r="AB21">
            <v>1</v>
          </cell>
          <cell r="AC21">
            <v>0.9</v>
          </cell>
          <cell r="AD21">
            <v>1</v>
          </cell>
          <cell r="AE21">
            <v>0.6</v>
          </cell>
          <cell r="AF21">
            <v>4</v>
          </cell>
          <cell r="AG21">
            <v>-3.9</v>
          </cell>
          <cell r="AH21">
            <v>4</v>
          </cell>
          <cell r="AI21">
            <v>1.8</v>
          </cell>
          <cell r="AJ21">
            <v>1</v>
          </cell>
          <cell r="AK21">
            <v>0</v>
          </cell>
          <cell r="AL21">
            <v>1</v>
          </cell>
          <cell r="AM21">
            <v>5</v>
          </cell>
          <cell r="AN21">
            <v>1</v>
          </cell>
          <cell r="AO21">
            <v>4.5</v>
          </cell>
        </row>
        <row r="22">
          <cell r="B22" t="str">
            <v>MLI</v>
          </cell>
          <cell r="C22" t="str">
            <v>Mali</v>
          </cell>
          <cell r="D22" t="str">
            <v>AFR</v>
          </cell>
          <cell r="E22" t="str">
            <v>LIC</v>
          </cell>
          <cell r="F22">
            <v>22000000</v>
          </cell>
          <cell r="G22">
            <v>640000</v>
          </cell>
          <cell r="H22">
            <v>4</v>
          </cell>
          <cell r="I22">
            <v>2.9</v>
          </cell>
          <cell r="J22">
            <v>2</v>
          </cell>
          <cell r="K22">
            <v>0.4</v>
          </cell>
          <cell r="L22">
            <v>4</v>
          </cell>
          <cell r="M22">
            <v>2.8</v>
          </cell>
          <cell r="N22">
            <v>3</v>
          </cell>
          <cell r="O22">
            <v>5.6</v>
          </cell>
          <cell r="P22">
            <v>4</v>
          </cell>
          <cell r="Q22">
            <v>2.6</v>
          </cell>
          <cell r="R22">
            <v>3</v>
          </cell>
          <cell r="S22">
            <v>-0.2</v>
          </cell>
          <cell r="T22">
            <v>4</v>
          </cell>
          <cell r="U22">
            <v>-7.5</v>
          </cell>
          <cell r="V22">
            <v>2</v>
          </cell>
          <cell r="W22">
            <v>-0.3</v>
          </cell>
          <cell r="X22">
            <v>4</v>
          </cell>
          <cell r="Y22">
            <v>16.2</v>
          </cell>
          <cell r="Z22">
            <v>1</v>
          </cell>
          <cell r="AA22">
            <v>21.5</v>
          </cell>
          <cell r="AB22">
            <v>2</v>
          </cell>
          <cell r="AC22">
            <v>8.4</v>
          </cell>
          <cell r="AD22">
            <v>4</v>
          </cell>
          <cell r="AE22">
            <v>0.1</v>
          </cell>
          <cell r="AF22">
            <v>1</v>
          </cell>
          <cell r="AG22">
            <v>-1.3</v>
          </cell>
          <cell r="AH22">
            <v>2</v>
          </cell>
          <cell r="AI22">
            <v>0</v>
          </cell>
          <cell r="AJ22">
            <v>4</v>
          </cell>
          <cell r="AK22">
            <v>-3.5</v>
          </cell>
          <cell r="AL22">
            <v>4</v>
          </cell>
          <cell r="AM22">
            <v>0.6</v>
          </cell>
          <cell r="AN22">
            <v>1</v>
          </cell>
          <cell r="AO22">
            <v>3.2</v>
          </cell>
        </row>
        <row r="23">
          <cell r="B23" t="str">
            <v>SYC</v>
          </cell>
          <cell r="C23" t="str">
            <v>Seychelles</v>
          </cell>
          <cell r="D23" t="str">
            <v>AFR</v>
          </cell>
          <cell r="E23" t="str">
            <v>HIC</v>
          </cell>
          <cell r="F23">
            <v>100000</v>
          </cell>
          <cell r="G23">
            <v>3100</v>
          </cell>
          <cell r="H23">
            <v>1</v>
          </cell>
          <cell r="I23">
            <v>3.1</v>
          </cell>
          <cell r="J23">
            <v>2</v>
          </cell>
          <cell r="K23">
            <v>0</v>
          </cell>
          <cell r="L23">
            <v>2</v>
          </cell>
          <cell r="M23">
            <v>3.2</v>
          </cell>
          <cell r="N23">
            <v>2</v>
          </cell>
          <cell r="O23">
            <v>4.2</v>
          </cell>
          <cell r="P23">
            <v>1</v>
          </cell>
          <cell r="Q23">
            <v>-0.5</v>
          </cell>
          <cell r="R23">
            <v>1</v>
          </cell>
          <cell r="S23">
            <v>-0.9</v>
          </cell>
          <cell r="T23">
            <v>1</v>
          </cell>
          <cell r="U23">
            <v>3.7</v>
          </cell>
          <cell r="V23">
            <v>1</v>
          </cell>
          <cell r="W23">
            <v>0</v>
          </cell>
          <cell r="X23">
            <v>2</v>
          </cell>
          <cell r="Y23">
            <v>11.5</v>
          </cell>
          <cell r="Z23"/>
          <cell r="AA23"/>
          <cell r="AB23">
            <v>1</v>
          </cell>
          <cell r="AC23">
            <v>0</v>
          </cell>
          <cell r="AD23">
            <v>1</v>
          </cell>
          <cell r="AE23">
            <v>1.9</v>
          </cell>
          <cell r="AF23">
            <v>4</v>
          </cell>
          <cell r="AG23">
            <v>-1.1000000000000001</v>
          </cell>
          <cell r="AH23">
            <v>4</v>
          </cell>
          <cell r="AI23">
            <v>0.8</v>
          </cell>
          <cell r="AJ23">
            <v>1</v>
          </cell>
          <cell r="AK23">
            <v>0</v>
          </cell>
          <cell r="AL23">
            <v>1</v>
          </cell>
          <cell r="AM23">
            <v>1.3</v>
          </cell>
          <cell r="AN23">
            <v>2</v>
          </cell>
          <cell r="AO23">
            <v>19</v>
          </cell>
        </row>
        <row r="24">
          <cell r="B24" t="str">
            <v>MDG</v>
          </cell>
          <cell r="C24" t="str">
            <v>Madagascar</v>
          </cell>
          <cell r="D24" t="str">
            <v>AFR</v>
          </cell>
          <cell r="E24" t="str">
            <v>LIC</v>
          </cell>
          <cell r="F24">
            <v>30000000</v>
          </cell>
          <cell r="G24">
            <v>920000</v>
          </cell>
          <cell r="H24">
            <v>4</v>
          </cell>
          <cell r="I24">
            <v>3.1</v>
          </cell>
          <cell r="J24">
            <v>1</v>
          </cell>
          <cell r="K24">
            <v>0.6</v>
          </cell>
          <cell r="L24">
            <v>4</v>
          </cell>
          <cell r="M24">
            <v>2.9</v>
          </cell>
          <cell r="N24">
            <v>2</v>
          </cell>
          <cell r="O24">
            <v>5.3</v>
          </cell>
          <cell r="P24">
            <v>3</v>
          </cell>
          <cell r="Q24">
            <v>3.4</v>
          </cell>
          <cell r="R24">
            <v>3</v>
          </cell>
          <cell r="S24">
            <v>1.4</v>
          </cell>
          <cell r="T24">
            <v>4</v>
          </cell>
          <cell r="U24">
            <v>-2</v>
          </cell>
          <cell r="V24">
            <v>3</v>
          </cell>
          <cell r="W24">
            <v>4</v>
          </cell>
          <cell r="X24">
            <v>4</v>
          </cell>
          <cell r="Y24">
            <v>16</v>
          </cell>
          <cell r="Z24">
            <v>2</v>
          </cell>
          <cell r="AA24">
            <v>-23</v>
          </cell>
          <cell r="AB24">
            <v>4</v>
          </cell>
          <cell r="AC24">
            <v>2.4</v>
          </cell>
          <cell r="AD24">
            <v>2</v>
          </cell>
          <cell r="AE24">
            <v>0.3</v>
          </cell>
          <cell r="AF24">
            <v>1</v>
          </cell>
          <cell r="AG24">
            <v>0</v>
          </cell>
          <cell r="AH24">
            <v>4</v>
          </cell>
          <cell r="AI24">
            <v>2.2999999999999998</v>
          </cell>
          <cell r="AJ24">
            <v>4</v>
          </cell>
          <cell r="AK24">
            <v>-1.4</v>
          </cell>
          <cell r="AL24">
            <v>4</v>
          </cell>
          <cell r="AM24">
            <v>-0.1</v>
          </cell>
          <cell r="AN24">
            <v>4</v>
          </cell>
          <cell r="AO24">
            <v>27.5</v>
          </cell>
        </row>
        <row r="25">
          <cell r="B25" t="str">
            <v>GHA</v>
          </cell>
          <cell r="C25" t="str">
            <v>Ghana</v>
          </cell>
          <cell r="D25" t="str">
            <v>AFR</v>
          </cell>
          <cell r="E25" t="str">
            <v>LMC</v>
          </cell>
          <cell r="F25">
            <v>33000000</v>
          </cell>
          <cell r="G25">
            <v>1100000</v>
          </cell>
          <cell r="H25">
            <v>4</v>
          </cell>
          <cell r="I25">
            <v>3.2</v>
          </cell>
          <cell r="J25">
            <v>1</v>
          </cell>
          <cell r="K25">
            <v>1.2</v>
          </cell>
          <cell r="L25">
            <v>4</v>
          </cell>
          <cell r="M25">
            <v>2.6</v>
          </cell>
          <cell r="N25">
            <v>3</v>
          </cell>
          <cell r="O25">
            <v>5.9</v>
          </cell>
          <cell r="P25">
            <v>1</v>
          </cell>
          <cell r="Q25">
            <v>3</v>
          </cell>
          <cell r="R25">
            <v>1</v>
          </cell>
          <cell r="S25">
            <v>0.1</v>
          </cell>
          <cell r="T25">
            <v>3</v>
          </cell>
          <cell r="U25">
            <v>5.6</v>
          </cell>
          <cell r="V25">
            <v>4</v>
          </cell>
          <cell r="W25">
            <v>2</v>
          </cell>
          <cell r="X25">
            <v>4</v>
          </cell>
          <cell r="Y25">
            <v>33.9</v>
          </cell>
          <cell r="Z25">
            <v>1</v>
          </cell>
          <cell r="AA25">
            <v>-30.5</v>
          </cell>
          <cell r="AB25">
            <v>4</v>
          </cell>
          <cell r="AC25">
            <v>4.0999999999999996</v>
          </cell>
          <cell r="AD25">
            <v>1</v>
          </cell>
          <cell r="AE25">
            <v>2.9</v>
          </cell>
          <cell r="AF25">
            <v>1</v>
          </cell>
          <cell r="AG25">
            <v>0</v>
          </cell>
          <cell r="AH25">
            <v>1</v>
          </cell>
          <cell r="AI25">
            <v>0.5</v>
          </cell>
          <cell r="AJ25">
            <v>3</v>
          </cell>
          <cell r="AK25">
            <v>0.1</v>
          </cell>
          <cell r="AL25">
            <v>1</v>
          </cell>
          <cell r="AM25">
            <v>5.7</v>
          </cell>
          <cell r="AN25">
            <v>2</v>
          </cell>
          <cell r="AO25">
            <v>4.5</v>
          </cell>
        </row>
        <row r="26">
          <cell r="B26" t="str">
            <v>LSO</v>
          </cell>
          <cell r="C26" t="str">
            <v>Lesotho</v>
          </cell>
          <cell r="D26" t="str">
            <v>AFR</v>
          </cell>
          <cell r="E26" t="str">
            <v>LMC</v>
          </cell>
          <cell r="F26">
            <v>2200000</v>
          </cell>
          <cell r="G26">
            <v>72000</v>
          </cell>
          <cell r="H26">
            <v>3</v>
          </cell>
          <cell r="I26">
            <v>3.3</v>
          </cell>
          <cell r="J26">
            <v>2</v>
          </cell>
          <cell r="K26">
            <v>0.2</v>
          </cell>
          <cell r="L26">
            <v>4</v>
          </cell>
          <cell r="M26">
            <v>3.3</v>
          </cell>
          <cell r="N26">
            <v>1</v>
          </cell>
          <cell r="O26">
            <v>2.6</v>
          </cell>
          <cell r="P26">
            <v>2</v>
          </cell>
          <cell r="Q26">
            <v>2.6</v>
          </cell>
          <cell r="R26">
            <v>3</v>
          </cell>
          <cell r="S26">
            <v>0</v>
          </cell>
          <cell r="T26">
            <v>2</v>
          </cell>
          <cell r="U26">
            <v>7.7</v>
          </cell>
          <cell r="V26">
            <v>4</v>
          </cell>
          <cell r="W26">
            <v>-0.4</v>
          </cell>
          <cell r="X26">
            <v>2</v>
          </cell>
          <cell r="Y26">
            <v>9.6</v>
          </cell>
          <cell r="Z26"/>
          <cell r="AA26"/>
          <cell r="AB26">
            <v>2</v>
          </cell>
          <cell r="AC26">
            <v>10</v>
          </cell>
          <cell r="AD26">
            <v>3</v>
          </cell>
          <cell r="AE26">
            <v>0.1</v>
          </cell>
          <cell r="AF26">
            <v>1</v>
          </cell>
          <cell r="AG26">
            <v>0</v>
          </cell>
          <cell r="AH26">
            <v>4</v>
          </cell>
          <cell r="AI26">
            <v>-3.1</v>
          </cell>
          <cell r="AJ26">
            <v>2</v>
          </cell>
          <cell r="AK26">
            <v>-4.3</v>
          </cell>
          <cell r="AL26">
            <v>1</v>
          </cell>
          <cell r="AM26">
            <v>2</v>
          </cell>
          <cell r="AN26">
            <v>4</v>
          </cell>
          <cell r="AO26">
            <v>15.7</v>
          </cell>
        </row>
        <row r="27">
          <cell r="B27" t="str">
            <v>BWA</v>
          </cell>
          <cell r="C27" t="str">
            <v>Botswana</v>
          </cell>
          <cell r="D27" t="str">
            <v>AFR</v>
          </cell>
          <cell r="E27" t="str">
            <v>UMC</v>
          </cell>
          <cell r="F27">
            <v>2500000</v>
          </cell>
          <cell r="G27">
            <v>85000</v>
          </cell>
          <cell r="H27">
            <v>2</v>
          </cell>
          <cell r="I27">
            <v>3.4</v>
          </cell>
          <cell r="J27">
            <v>1</v>
          </cell>
          <cell r="K27">
            <v>0.2</v>
          </cell>
          <cell r="L27">
            <v>3</v>
          </cell>
          <cell r="M27">
            <v>3.4</v>
          </cell>
          <cell r="N27">
            <v>1</v>
          </cell>
          <cell r="O27">
            <v>0.9</v>
          </cell>
          <cell r="P27">
            <v>2</v>
          </cell>
          <cell r="Q27">
            <v>0.1</v>
          </cell>
          <cell r="R27">
            <v>1</v>
          </cell>
          <cell r="S27">
            <v>0</v>
          </cell>
          <cell r="T27">
            <v>4</v>
          </cell>
          <cell r="U27">
            <v>2.4</v>
          </cell>
          <cell r="V27">
            <v>1</v>
          </cell>
          <cell r="W27">
            <v>-22</v>
          </cell>
          <cell r="X27">
            <v>1</v>
          </cell>
          <cell r="Y27">
            <v>10.6</v>
          </cell>
          <cell r="Z27"/>
          <cell r="AA27"/>
          <cell r="AB27">
            <v>1</v>
          </cell>
          <cell r="AC27">
            <v>5.7</v>
          </cell>
          <cell r="AD27">
            <v>3</v>
          </cell>
          <cell r="AE27">
            <v>1.8</v>
          </cell>
          <cell r="AF27">
            <v>4</v>
          </cell>
          <cell r="AG27">
            <v>-3.6</v>
          </cell>
          <cell r="AH27">
            <v>4</v>
          </cell>
          <cell r="AI27">
            <v>1</v>
          </cell>
          <cell r="AJ27">
            <v>1</v>
          </cell>
          <cell r="AK27">
            <v>0</v>
          </cell>
          <cell r="AL27">
            <v>1</v>
          </cell>
          <cell r="AM27">
            <v>0.7</v>
          </cell>
          <cell r="AN27">
            <v>4</v>
          </cell>
          <cell r="AO27">
            <v>43.6</v>
          </cell>
        </row>
        <row r="28">
          <cell r="B28" t="str">
            <v>CPV</v>
          </cell>
          <cell r="C28" t="str">
            <v>Cabo Verde</v>
          </cell>
          <cell r="D28" t="str">
            <v>AFR</v>
          </cell>
          <cell r="E28" t="str">
            <v>LMC</v>
          </cell>
          <cell r="F28">
            <v>570000</v>
          </cell>
          <cell r="G28">
            <v>20000</v>
          </cell>
          <cell r="H28">
            <v>2</v>
          </cell>
          <cell r="I28">
            <v>3.5</v>
          </cell>
          <cell r="J28">
            <v>1</v>
          </cell>
          <cell r="K28">
            <v>0.5</v>
          </cell>
          <cell r="L28">
            <v>2</v>
          </cell>
          <cell r="M28">
            <v>3.2</v>
          </cell>
          <cell r="N28">
            <v>1</v>
          </cell>
          <cell r="O28">
            <v>2</v>
          </cell>
          <cell r="P28">
            <v>1</v>
          </cell>
          <cell r="Q28">
            <v>0.4</v>
          </cell>
          <cell r="R28">
            <v>1</v>
          </cell>
          <cell r="S28">
            <v>-1.4</v>
          </cell>
          <cell r="T28">
            <v>1</v>
          </cell>
          <cell r="U28">
            <v>3.1</v>
          </cell>
          <cell r="V28">
            <v>1</v>
          </cell>
          <cell r="W28">
            <v>0</v>
          </cell>
          <cell r="X28">
            <v>1</v>
          </cell>
          <cell r="Y28">
            <v>11.7</v>
          </cell>
          <cell r="Z28"/>
          <cell r="AA28"/>
          <cell r="AB28">
            <v>1</v>
          </cell>
          <cell r="AC28">
            <v>7</v>
          </cell>
          <cell r="AD28">
            <v>3</v>
          </cell>
          <cell r="AE28">
            <v>3.2</v>
          </cell>
          <cell r="AF28">
            <v>4</v>
          </cell>
          <cell r="AG28">
            <v>-3.9</v>
          </cell>
          <cell r="AH28">
            <v>1</v>
          </cell>
          <cell r="AI28">
            <v>0.7</v>
          </cell>
          <cell r="AJ28">
            <v>1</v>
          </cell>
          <cell r="AK28">
            <v>0</v>
          </cell>
          <cell r="AL28">
            <v>2</v>
          </cell>
          <cell r="AM28">
            <v>1.7</v>
          </cell>
          <cell r="AN28">
            <v>2</v>
          </cell>
          <cell r="AO28">
            <v>15.3</v>
          </cell>
        </row>
        <row r="29">
          <cell r="B29" t="str">
            <v>SSD</v>
          </cell>
          <cell r="C29" t="str">
            <v>South Sudan</v>
          </cell>
          <cell r="D29" t="str">
            <v>AFR</v>
          </cell>
          <cell r="E29" t="str">
            <v>LIC</v>
          </cell>
          <cell r="F29">
            <v>12000000</v>
          </cell>
          <cell r="G29">
            <v>420000</v>
          </cell>
          <cell r="H29">
            <v>4</v>
          </cell>
          <cell r="I29">
            <v>3.5</v>
          </cell>
          <cell r="J29">
            <v>3</v>
          </cell>
          <cell r="K29">
            <v>0.6</v>
          </cell>
          <cell r="L29">
            <v>4</v>
          </cell>
          <cell r="M29">
            <v>3.5</v>
          </cell>
          <cell r="N29">
            <v>4</v>
          </cell>
          <cell r="O29">
            <v>3.7</v>
          </cell>
          <cell r="P29">
            <v>4</v>
          </cell>
          <cell r="Q29">
            <v>0.7</v>
          </cell>
          <cell r="R29">
            <v>4</v>
          </cell>
          <cell r="S29">
            <v>-1.4</v>
          </cell>
          <cell r="T29">
            <v>3</v>
          </cell>
          <cell r="U29">
            <v>7.7</v>
          </cell>
          <cell r="V29">
            <v>3</v>
          </cell>
          <cell r="W29">
            <v>6.4</v>
          </cell>
          <cell r="X29">
            <v>4</v>
          </cell>
          <cell r="Y29">
            <v>13.7</v>
          </cell>
          <cell r="Z29">
            <v>3</v>
          </cell>
          <cell r="AA29">
            <v>33.4</v>
          </cell>
          <cell r="AB29">
            <v>4</v>
          </cell>
          <cell r="AC29">
            <v>6.4</v>
          </cell>
          <cell r="AD29">
            <v>1</v>
          </cell>
          <cell r="AE29">
            <v>2.2999999999999998</v>
          </cell>
          <cell r="AF29">
            <v>3</v>
          </cell>
          <cell r="AG29">
            <v>-5.2</v>
          </cell>
          <cell r="AH29">
            <v>2</v>
          </cell>
          <cell r="AI29">
            <v>1.3</v>
          </cell>
          <cell r="AJ29">
            <v>3</v>
          </cell>
          <cell r="AK29">
            <v>-2.5</v>
          </cell>
          <cell r="AL29">
            <v>3</v>
          </cell>
          <cell r="AM29">
            <v>0.7</v>
          </cell>
          <cell r="AN29">
            <v>3</v>
          </cell>
          <cell r="AO29">
            <v>-7.3</v>
          </cell>
        </row>
        <row r="30">
          <cell r="B30" t="str">
            <v>TZA</v>
          </cell>
          <cell r="C30" t="str">
            <v>United Republic of Tanzania</v>
          </cell>
          <cell r="D30" t="str">
            <v>AFR</v>
          </cell>
          <cell r="E30" t="str">
            <v>LMC</v>
          </cell>
          <cell r="F30">
            <v>65000000</v>
          </cell>
          <cell r="G30">
            <v>2300000</v>
          </cell>
          <cell r="H30">
            <v>4</v>
          </cell>
          <cell r="I30">
            <v>3.5</v>
          </cell>
          <cell r="J30">
            <v>2</v>
          </cell>
          <cell r="K30">
            <v>0.3</v>
          </cell>
          <cell r="L30">
            <v>4</v>
          </cell>
          <cell r="M30">
            <v>3.4</v>
          </cell>
          <cell r="N30">
            <v>2</v>
          </cell>
          <cell r="O30">
            <v>6</v>
          </cell>
          <cell r="P30">
            <v>3</v>
          </cell>
          <cell r="Q30">
            <v>0.3</v>
          </cell>
          <cell r="R30">
            <v>2</v>
          </cell>
          <cell r="S30">
            <v>1.1000000000000001</v>
          </cell>
          <cell r="T30">
            <v>1</v>
          </cell>
          <cell r="U30">
            <v>0.9</v>
          </cell>
          <cell r="V30">
            <v>4</v>
          </cell>
          <cell r="W30">
            <v>6.6</v>
          </cell>
          <cell r="X30">
            <v>2</v>
          </cell>
          <cell r="Y30">
            <v>24.3</v>
          </cell>
          <cell r="Z30">
            <v>3</v>
          </cell>
          <cell r="AA30">
            <v>-6</v>
          </cell>
          <cell r="AB30">
            <v>3</v>
          </cell>
          <cell r="AC30">
            <v>9.9</v>
          </cell>
          <cell r="AD30">
            <v>2</v>
          </cell>
          <cell r="AE30">
            <v>-0.3</v>
          </cell>
          <cell r="AF30">
            <v>1</v>
          </cell>
          <cell r="AG30">
            <v>0.1</v>
          </cell>
          <cell r="AH30">
            <v>3</v>
          </cell>
          <cell r="AI30">
            <v>1.8</v>
          </cell>
          <cell r="AJ30">
            <v>2</v>
          </cell>
          <cell r="AK30">
            <v>-2.5</v>
          </cell>
          <cell r="AL30">
            <v>4</v>
          </cell>
          <cell r="AM30">
            <v>0.6</v>
          </cell>
          <cell r="AN30">
            <v>2</v>
          </cell>
          <cell r="AO30">
            <v>9.1999999999999993</v>
          </cell>
        </row>
        <row r="31">
          <cell r="B31" t="str">
            <v>GIN</v>
          </cell>
          <cell r="C31" t="str">
            <v>Guinea</v>
          </cell>
          <cell r="D31" t="str">
            <v>AFR</v>
          </cell>
          <cell r="E31" t="str">
            <v>LIC</v>
          </cell>
          <cell r="F31">
            <v>14000000</v>
          </cell>
          <cell r="G31">
            <v>530000</v>
          </cell>
          <cell r="H31">
            <v>4</v>
          </cell>
          <cell r="I31">
            <v>3.7</v>
          </cell>
          <cell r="J31">
            <v>3</v>
          </cell>
          <cell r="K31">
            <v>1.2</v>
          </cell>
          <cell r="L31">
            <v>4</v>
          </cell>
          <cell r="M31">
            <v>3.5</v>
          </cell>
          <cell r="N31">
            <v>4</v>
          </cell>
          <cell r="O31">
            <v>6.1</v>
          </cell>
          <cell r="P31">
            <v>4</v>
          </cell>
          <cell r="Q31">
            <v>-2.2999999999999998</v>
          </cell>
          <cell r="R31">
            <v>4</v>
          </cell>
          <cell r="S31">
            <v>0</v>
          </cell>
          <cell r="T31">
            <v>1</v>
          </cell>
          <cell r="U31">
            <v>-14.2</v>
          </cell>
          <cell r="V31">
            <v>2</v>
          </cell>
          <cell r="W31">
            <v>7.8</v>
          </cell>
          <cell r="X31">
            <v>3</v>
          </cell>
          <cell r="Y31">
            <v>35.200000000000003</v>
          </cell>
          <cell r="Z31">
            <v>4</v>
          </cell>
          <cell r="AA31">
            <v>44.1</v>
          </cell>
          <cell r="AB31">
            <v>3</v>
          </cell>
          <cell r="AC31">
            <v>4.7</v>
          </cell>
          <cell r="AD31">
            <v>4</v>
          </cell>
          <cell r="AE31">
            <v>0.2</v>
          </cell>
          <cell r="AF31">
            <v>1</v>
          </cell>
          <cell r="AG31">
            <v>0</v>
          </cell>
          <cell r="AH31">
            <v>1</v>
          </cell>
          <cell r="AI31">
            <v>0.7</v>
          </cell>
          <cell r="AJ31">
            <v>4</v>
          </cell>
          <cell r="AK31">
            <v>-1</v>
          </cell>
          <cell r="AL31">
            <v>4</v>
          </cell>
          <cell r="AM31">
            <v>0.2</v>
          </cell>
          <cell r="AN31">
            <v>1</v>
          </cell>
          <cell r="AO31">
            <v>-19.3</v>
          </cell>
        </row>
        <row r="32">
          <cell r="B32" t="str">
            <v>BEN</v>
          </cell>
          <cell r="C32" t="str">
            <v>Benin</v>
          </cell>
          <cell r="D32" t="str">
            <v>AFR</v>
          </cell>
          <cell r="E32" t="str">
            <v>LMC</v>
          </cell>
          <cell r="F32">
            <v>13000000</v>
          </cell>
          <cell r="G32">
            <v>540000</v>
          </cell>
          <cell r="H32">
            <v>4</v>
          </cell>
          <cell r="I32">
            <v>4.0999999999999996</v>
          </cell>
          <cell r="J32">
            <v>3</v>
          </cell>
          <cell r="K32">
            <v>0.7</v>
          </cell>
          <cell r="L32">
            <v>4</v>
          </cell>
          <cell r="M32">
            <v>4.2</v>
          </cell>
          <cell r="N32">
            <v>4</v>
          </cell>
          <cell r="O32">
            <v>6.3</v>
          </cell>
          <cell r="P32">
            <v>3</v>
          </cell>
          <cell r="Q32">
            <v>-1.9</v>
          </cell>
          <cell r="R32">
            <v>3</v>
          </cell>
          <cell r="S32">
            <v>0</v>
          </cell>
          <cell r="T32">
            <v>4</v>
          </cell>
          <cell r="U32">
            <v>-3.7</v>
          </cell>
          <cell r="V32">
            <v>2</v>
          </cell>
          <cell r="W32">
            <v>3.7</v>
          </cell>
          <cell r="X32">
            <v>2</v>
          </cell>
          <cell r="Y32">
            <v>24.2</v>
          </cell>
          <cell r="Z32">
            <v>1</v>
          </cell>
          <cell r="AA32">
            <v>28.8</v>
          </cell>
          <cell r="AB32">
            <v>4</v>
          </cell>
          <cell r="AC32">
            <v>3.1</v>
          </cell>
          <cell r="AD32">
            <v>2</v>
          </cell>
          <cell r="AE32">
            <v>2.4</v>
          </cell>
          <cell r="AF32">
            <v>1</v>
          </cell>
          <cell r="AG32">
            <v>0</v>
          </cell>
          <cell r="AH32">
            <v>1</v>
          </cell>
          <cell r="AI32">
            <v>1.4</v>
          </cell>
          <cell r="AJ32">
            <v>3</v>
          </cell>
          <cell r="AK32">
            <v>0.4</v>
          </cell>
          <cell r="AL32">
            <v>4</v>
          </cell>
          <cell r="AM32">
            <v>0.5</v>
          </cell>
          <cell r="AN32">
            <v>3</v>
          </cell>
          <cell r="AO32">
            <v>0</v>
          </cell>
        </row>
        <row r="33">
          <cell r="B33" t="str">
            <v>RWA</v>
          </cell>
          <cell r="C33" t="str">
            <v>Rwanda</v>
          </cell>
          <cell r="D33" t="str">
            <v>AFR</v>
          </cell>
          <cell r="E33" t="str">
            <v>LIC</v>
          </cell>
          <cell r="F33">
            <v>14000000</v>
          </cell>
          <cell r="G33">
            <v>580000</v>
          </cell>
          <cell r="H33">
            <v>3</v>
          </cell>
          <cell r="I33">
            <v>4.0999999999999996</v>
          </cell>
          <cell r="J33">
            <v>1</v>
          </cell>
          <cell r="K33">
            <v>0.2</v>
          </cell>
          <cell r="L33">
            <v>3</v>
          </cell>
          <cell r="M33">
            <v>4.0999999999999996</v>
          </cell>
          <cell r="N33">
            <v>1</v>
          </cell>
          <cell r="O33">
            <v>5</v>
          </cell>
          <cell r="P33">
            <v>3</v>
          </cell>
          <cell r="Q33">
            <v>13.6</v>
          </cell>
          <cell r="R33">
            <v>1</v>
          </cell>
          <cell r="S33">
            <v>0.8</v>
          </cell>
          <cell r="T33">
            <v>2</v>
          </cell>
          <cell r="U33">
            <v>11.4</v>
          </cell>
          <cell r="V33">
            <v>1</v>
          </cell>
          <cell r="W33">
            <v>0</v>
          </cell>
          <cell r="X33">
            <v>1</v>
          </cell>
          <cell r="Y33">
            <v>8.9</v>
          </cell>
          <cell r="Z33">
            <v>4</v>
          </cell>
          <cell r="AA33">
            <v>-4.5999999999999996</v>
          </cell>
          <cell r="AB33">
            <v>1</v>
          </cell>
          <cell r="AC33">
            <v>5.3</v>
          </cell>
          <cell r="AD33">
            <v>1</v>
          </cell>
          <cell r="AE33">
            <v>-0.1</v>
          </cell>
          <cell r="AF33">
            <v>1</v>
          </cell>
          <cell r="AG33">
            <v>0</v>
          </cell>
          <cell r="AH33">
            <v>3</v>
          </cell>
          <cell r="AI33">
            <v>1.4</v>
          </cell>
          <cell r="AJ33">
            <v>3</v>
          </cell>
          <cell r="AK33">
            <v>2.9</v>
          </cell>
          <cell r="AL33">
            <v>2</v>
          </cell>
          <cell r="AM33">
            <v>0.7</v>
          </cell>
          <cell r="AN33">
            <v>1</v>
          </cell>
          <cell r="AO33">
            <v>13.5</v>
          </cell>
        </row>
        <row r="34">
          <cell r="B34" t="str">
            <v>BDI</v>
          </cell>
          <cell r="C34" t="str">
            <v>Burundi</v>
          </cell>
          <cell r="D34" t="str">
            <v>AFR</v>
          </cell>
          <cell r="E34" t="str">
            <v>LIC</v>
          </cell>
          <cell r="F34">
            <v>13000000</v>
          </cell>
          <cell r="G34">
            <v>550000</v>
          </cell>
          <cell r="H34">
            <v>4</v>
          </cell>
          <cell r="I34">
            <v>4.3</v>
          </cell>
          <cell r="J34">
            <v>2</v>
          </cell>
          <cell r="K34">
            <v>-1.5</v>
          </cell>
          <cell r="L34">
            <v>4</v>
          </cell>
          <cell r="M34">
            <v>5.7</v>
          </cell>
          <cell r="N34">
            <v>3</v>
          </cell>
          <cell r="O34">
            <v>7.4</v>
          </cell>
          <cell r="P34">
            <v>4</v>
          </cell>
          <cell r="Q34">
            <v>-1.9</v>
          </cell>
          <cell r="R34">
            <v>2</v>
          </cell>
          <cell r="S34">
            <v>2.1</v>
          </cell>
          <cell r="T34">
            <v>2</v>
          </cell>
          <cell r="U34">
            <v>5.4</v>
          </cell>
          <cell r="V34">
            <v>3</v>
          </cell>
          <cell r="W34">
            <v>-3.5</v>
          </cell>
          <cell r="X34">
            <v>1</v>
          </cell>
          <cell r="Y34">
            <v>20.100000000000001</v>
          </cell>
          <cell r="Z34">
            <v>4</v>
          </cell>
          <cell r="AA34">
            <v>-22</v>
          </cell>
          <cell r="AB34">
            <v>2</v>
          </cell>
          <cell r="AC34">
            <v>-0.1</v>
          </cell>
          <cell r="AD34">
            <v>4</v>
          </cell>
          <cell r="AE34">
            <v>-2.5</v>
          </cell>
          <cell r="AF34">
            <v>1</v>
          </cell>
          <cell r="AG34">
            <v>0</v>
          </cell>
          <cell r="AH34">
            <v>2</v>
          </cell>
          <cell r="AI34">
            <v>1.5</v>
          </cell>
          <cell r="AJ34">
            <v>3</v>
          </cell>
          <cell r="AK34">
            <v>-5.9</v>
          </cell>
          <cell r="AL34">
            <v>3</v>
          </cell>
          <cell r="AM34">
            <v>0.9</v>
          </cell>
          <cell r="AN34">
            <v>4</v>
          </cell>
          <cell r="AO34">
            <v>68.7</v>
          </cell>
        </row>
        <row r="35">
          <cell r="B35" t="str">
            <v>ZAF</v>
          </cell>
          <cell r="C35" t="str">
            <v>South Africa</v>
          </cell>
          <cell r="D35" t="str">
            <v>AFR</v>
          </cell>
          <cell r="E35" t="str">
            <v>UMC</v>
          </cell>
          <cell r="F35">
            <v>61000000</v>
          </cell>
          <cell r="G35">
            <v>2700000</v>
          </cell>
          <cell r="H35">
            <v>2</v>
          </cell>
          <cell r="I35">
            <v>4.4000000000000004</v>
          </cell>
          <cell r="J35">
            <v>1</v>
          </cell>
          <cell r="K35">
            <v>0</v>
          </cell>
          <cell r="L35">
            <v>3</v>
          </cell>
          <cell r="M35">
            <v>4.5</v>
          </cell>
          <cell r="N35">
            <v>1</v>
          </cell>
          <cell r="O35">
            <v>1.4</v>
          </cell>
          <cell r="P35">
            <v>1</v>
          </cell>
          <cell r="Q35">
            <v>-0.8</v>
          </cell>
          <cell r="R35">
            <v>4</v>
          </cell>
          <cell r="S35">
            <v>1.8</v>
          </cell>
          <cell r="T35">
            <v>2</v>
          </cell>
          <cell r="U35">
            <v>1.4</v>
          </cell>
          <cell r="V35">
            <v>3</v>
          </cell>
          <cell r="W35">
            <v>0</v>
          </cell>
          <cell r="X35">
            <v>2</v>
          </cell>
          <cell r="Y35">
            <v>16.5</v>
          </cell>
          <cell r="Z35"/>
          <cell r="AA35"/>
          <cell r="AB35">
            <v>1</v>
          </cell>
          <cell r="AC35">
            <v>4</v>
          </cell>
          <cell r="AD35">
            <v>1</v>
          </cell>
          <cell r="AE35">
            <v>2.6</v>
          </cell>
          <cell r="AF35">
            <v>4</v>
          </cell>
          <cell r="AG35">
            <v>-2.1</v>
          </cell>
          <cell r="AH35">
            <v>4</v>
          </cell>
          <cell r="AI35">
            <v>1.2</v>
          </cell>
          <cell r="AJ35">
            <v>1</v>
          </cell>
          <cell r="AK35">
            <v>0</v>
          </cell>
          <cell r="AL35">
            <v>2</v>
          </cell>
          <cell r="AM35">
            <v>3</v>
          </cell>
          <cell r="AN35">
            <v>1</v>
          </cell>
          <cell r="AO35">
            <v>26</v>
          </cell>
        </row>
        <row r="36">
          <cell r="B36" t="str">
            <v>CMR</v>
          </cell>
          <cell r="C36" t="str">
            <v>Cameroon</v>
          </cell>
          <cell r="D36" t="str">
            <v>AFR</v>
          </cell>
          <cell r="E36" t="str">
            <v>LMC</v>
          </cell>
          <cell r="F36">
            <v>29000000</v>
          </cell>
          <cell r="G36">
            <v>1300000</v>
          </cell>
          <cell r="H36">
            <v>4</v>
          </cell>
          <cell r="I36">
            <v>4.7</v>
          </cell>
          <cell r="J36">
            <v>3</v>
          </cell>
          <cell r="K36">
            <v>1</v>
          </cell>
          <cell r="L36">
            <v>4</v>
          </cell>
          <cell r="M36">
            <v>4.5999999999999996</v>
          </cell>
          <cell r="N36">
            <v>3</v>
          </cell>
          <cell r="O36">
            <v>3.9</v>
          </cell>
          <cell r="P36">
            <v>2</v>
          </cell>
          <cell r="Q36">
            <v>1.2</v>
          </cell>
          <cell r="R36">
            <v>4</v>
          </cell>
          <cell r="S36">
            <v>3.6</v>
          </cell>
          <cell r="T36">
            <v>4</v>
          </cell>
          <cell r="U36">
            <v>0.9</v>
          </cell>
          <cell r="V36">
            <v>4</v>
          </cell>
          <cell r="W36">
            <v>2.8</v>
          </cell>
          <cell r="X36">
            <v>3</v>
          </cell>
          <cell r="Y36">
            <v>22.8</v>
          </cell>
          <cell r="Z36">
            <v>2</v>
          </cell>
          <cell r="AA36">
            <v>22.6</v>
          </cell>
          <cell r="AB36">
            <v>2</v>
          </cell>
          <cell r="AC36">
            <v>-0.1</v>
          </cell>
          <cell r="AD36">
            <v>1</v>
          </cell>
          <cell r="AE36">
            <v>2.9</v>
          </cell>
          <cell r="AF36">
            <v>4</v>
          </cell>
          <cell r="AG36">
            <v>-7.4</v>
          </cell>
          <cell r="AH36">
            <v>2</v>
          </cell>
          <cell r="AI36">
            <v>0</v>
          </cell>
          <cell r="AJ36">
            <v>2</v>
          </cell>
          <cell r="AK36">
            <v>-3.9</v>
          </cell>
          <cell r="AL36">
            <v>2</v>
          </cell>
          <cell r="AM36">
            <v>0.6</v>
          </cell>
          <cell r="AN36">
            <v>3</v>
          </cell>
          <cell r="AO36">
            <v>20.399999999999999</v>
          </cell>
        </row>
        <row r="37">
          <cell r="B37" t="str">
            <v>CAF</v>
          </cell>
          <cell r="C37" t="str">
            <v>Central African Republic</v>
          </cell>
          <cell r="D37" t="str">
            <v>AFR</v>
          </cell>
          <cell r="E37" t="str">
            <v>LIC</v>
          </cell>
          <cell r="F37">
            <v>5100000</v>
          </cell>
          <cell r="G37">
            <v>250000</v>
          </cell>
          <cell r="H37">
            <v>4</v>
          </cell>
          <cell r="I37">
            <v>4.9000000000000004</v>
          </cell>
          <cell r="J37">
            <v>3</v>
          </cell>
          <cell r="K37">
            <v>1</v>
          </cell>
          <cell r="L37">
            <v>4</v>
          </cell>
          <cell r="M37">
            <v>5</v>
          </cell>
          <cell r="N37">
            <v>4</v>
          </cell>
          <cell r="O37">
            <v>4.9000000000000004</v>
          </cell>
          <cell r="P37">
            <v>4</v>
          </cell>
          <cell r="Q37">
            <v>-5.8</v>
          </cell>
          <cell r="R37">
            <v>4</v>
          </cell>
          <cell r="S37">
            <v>0</v>
          </cell>
          <cell r="T37">
            <v>4</v>
          </cell>
          <cell r="U37">
            <v>1.7</v>
          </cell>
          <cell r="V37">
            <v>4</v>
          </cell>
          <cell r="W37">
            <v>3.8</v>
          </cell>
          <cell r="X37">
            <v>3</v>
          </cell>
          <cell r="Y37">
            <v>25.8</v>
          </cell>
          <cell r="Z37">
            <v>1</v>
          </cell>
          <cell r="AA37">
            <v>-2.4</v>
          </cell>
          <cell r="AB37">
            <v>3</v>
          </cell>
          <cell r="AC37">
            <v>2.5</v>
          </cell>
          <cell r="AD37">
            <v>4</v>
          </cell>
          <cell r="AE37">
            <v>0.3</v>
          </cell>
          <cell r="AF37">
            <v>4</v>
          </cell>
          <cell r="AG37">
            <v>-12.8</v>
          </cell>
          <cell r="AH37">
            <v>4</v>
          </cell>
          <cell r="AI37">
            <v>1.1000000000000001</v>
          </cell>
          <cell r="AJ37">
            <v>2</v>
          </cell>
          <cell r="AK37">
            <v>-8.1999999999999993</v>
          </cell>
          <cell r="AL37">
            <v>4</v>
          </cell>
          <cell r="AM37">
            <v>0.4</v>
          </cell>
          <cell r="AN37">
            <v>4</v>
          </cell>
          <cell r="AO37">
            <v>55.7</v>
          </cell>
        </row>
        <row r="38">
          <cell r="B38" t="str">
            <v>NAM</v>
          </cell>
          <cell r="C38" t="str">
            <v>Namibia</v>
          </cell>
          <cell r="D38" t="str">
            <v>AFR</v>
          </cell>
          <cell r="E38" t="str">
            <v>UMC</v>
          </cell>
          <cell r="F38">
            <v>2700000</v>
          </cell>
          <cell r="G38">
            <v>140000</v>
          </cell>
          <cell r="H38">
            <v>3</v>
          </cell>
          <cell r="I38">
            <v>5.0999999999999996</v>
          </cell>
          <cell r="J38">
            <v>1</v>
          </cell>
          <cell r="K38">
            <v>0.1</v>
          </cell>
          <cell r="L38">
            <v>3</v>
          </cell>
          <cell r="M38">
            <v>5.2</v>
          </cell>
          <cell r="N38">
            <v>1</v>
          </cell>
          <cell r="O38">
            <v>2.1</v>
          </cell>
          <cell r="P38">
            <v>2</v>
          </cell>
          <cell r="Q38">
            <v>1.8</v>
          </cell>
          <cell r="R38">
            <v>2</v>
          </cell>
          <cell r="S38">
            <v>-1.8</v>
          </cell>
          <cell r="T38">
            <v>1</v>
          </cell>
          <cell r="U38">
            <v>3.2</v>
          </cell>
          <cell r="V38">
            <v>2</v>
          </cell>
          <cell r="W38">
            <v>3.5</v>
          </cell>
          <cell r="X38">
            <v>1</v>
          </cell>
          <cell r="Y38">
            <v>17.399999999999999</v>
          </cell>
          <cell r="Z38"/>
          <cell r="AA38"/>
          <cell r="AB38">
            <v>2</v>
          </cell>
          <cell r="AC38">
            <v>1.8</v>
          </cell>
          <cell r="AD38">
            <v>2</v>
          </cell>
          <cell r="AE38">
            <v>2.2000000000000002</v>
          </cell>
          <cell r="AF38">
            <v>3</v>
          </cell>
          <cell r="AG38">
            <v>-0.5</v>
          </cell>
          <cell r="AH38">
            <v>3</v>
          </cell>
          <cell r="AI38">
            <v>0.8</v>
          </cell>
          <cell r="AJ38">
            <v>1</v>
          </cell>
          <cell r="AK38">
            <v>0</v>
          </cell>
          <cell r="AL38">
            <v>1</v>
          </cell>
          <cell r="AM38">
            <v>0.9</v>
          </cell>
          <cell r="AN38">
            <v>2</v>
          </cell>
          <cell r="AO38">
            <v>32.5</v>
          </cell>
        </row>
        <row r="39">
          <cell r="B39" t="str">
            <v>ETH</v>
          </cell>
          <cell r="C39" t="str">
            <v>Ethiopia</v>
          </cell>
          <cell r="D39" t="str">
            <v>AFR</v>
          </cell>
          <cell r="E39" t="str">
            <v>LIC</v>
          </cell>
          <cell r="F39">
            <v>120000000</v>
          </cell>
          <cell r="G39">
            <v>6300000</v>
          </cell>
          <cell r="H39">
            <v>4</v>
          </cell>
          <cell r="I39">
            <v>5.0999999999999996</v>
          </cell>
          <cell r="J39">
            <v>2</v>
          </cell>
          <cell r="K39">
            <v>0.8</v>
          </cell>
          <cell r="L39">
            <v>4</v>
          </cell>
          <cell r="M39">
            <v>4.8</v>
          </cell>
          <cell r="N39">
            <v>2</v>
          </cell>
          <cell r="O39">
            <v>5.3</v>
          </cell>
          <cell r="P39">
            <v>4</v>
          </cell>
          <cell r="Q39">
            <v>10.9</v>
          </cell>
          <cell r="R39">
            <v>4</v>
          </cell>
          <cell r="S39">
            <v>0.1</v>
          </cell>
          <cell r="T39">
            <v>4</v>
          </cell>
          <cell r="U39">
            <v>5.5</v>
          </cell>
          <cell r="V39">
            <v>1</v>
          </cell>
          <cell r="W39">
            <v>2.2000000000000002</v>
          </cell>
          <cell r="X39">
            <v>2</v>
          </cell>
          <cell r="Y39">
            <v>18.7</v>
          </cell>
          <cell r="Z39">
            <v>4</v>
          </cell>
          <cell r="AA39">
            <v>5.6</v>
          </cell>
          <cell r="AB39">
            <v>4</v>
          </cell>
          <cell r="AC39">
            <v>1.5</v>
          </cell>
          <cell r="AD39">
            <v>4</v>
          </cell>
          <cell r="AE39">
            <v>-1.9</v>
          </cell>
          <cell r="AF39">
            <v>1</v>
          </cell>
          <cell r="AG39">
            <v>0</v>
          </cell>
          <cell r="AH39">
            <v>1</v>
          </cell>
          <cell r="AI39">
            <v>0.4</v>
          </cell>
          <cell r="AJ39">
            <v>4</v>
          </cell>
          <cell r="AK39">
            <v>0.3</v>
          </cell>
          <cell r="AL39">
            <v>3</v>
          </cell>
          <cell r="AM39">
            <v>0.9</v>
          </cell>
          <cell r="AN39">
            <v>1</v>
          </cell>
          <cell r="AO39">
            <v>20.6</v>
          </cell>
        </row>
        <row r="40">
          <cell r="B40" t="str">
            <v>SLE</v>
          </cell>
          <cell r="C40" t="str">
            <v>Sierra Leone</v>
          </cell>
          <cell r="D40" t="str">
            <v>AFR</v>
          </cell>
          <cell r="E40" t="str">
            <v>LIC</v>
          </cell>
          <cell r="F40">
            <v>8500000</v>
          </cell>
          <cell r="G40">
            <v>460000</v>
          </cell>
          <cell r="H40">
            <v>4</v>
          </cell>
          <cell r="I40">
            <v>5.5</v>
          </cell>
          <cell r="J40">
            <v>4</v>
          </cell>
          <cell r="K40">
            <v>3.2</v>
          </cell>
          <cell r="L40">
            <v>4</v>
          </cell>
          <cell r="M40">
            <v>5.6</v>
          </cell>
          <cell r="N40">
            <v>3</v>
          </cell>
          <cell r="O40">
            <v>5.8</v>
          </cell>
          <cell r="P40">
            <v>1</v>
          </cell>
          <cell r="Q40">
            <v>5.4</v>
          </cell>
          <cell r="R40">
            <v>1</v>
          </cell>
          <cell r="S40">
            <v>-1.3</v>
          </cell>
          <cell r="T40">
            <v>1</v>
          </cell>
          <cell r="U40">
            <v>6.7</v>
          </cell>
          <cell r="V40">
            <v>1</v>
          </cell>
          <cell r="W40">
            <v>2</v>
          </cell>
          <cell r="X40">
            <v>4</v>
          </cell>
          <cell r="Y40">
            <v>24.8</v>
          </cell>
          <cell r="Z40">
            <v>2</v>
          </cell>
          <cell r="AA40">
            <v>4.2</v>
          </cell>
          <cell r="AB40">
            <v>4</v>
          </cell>
          <cell r="AC40">
            <v>2</v>
          </cell>
          <cell r="AD40">
            <v>4</v>
          </cell>
          <cell r="AE40">
            <v>1.8</v>
          </cell>
          <cell r="AF40">
            <v>1</v>
          </cell>
          <cell r="AG40">
            <v>-1.7</v>
          </cell>
          <cell r="AH40">
            <v>4</v>
          </cell>
          <cell r="AI40">
            <v>2.9</v>
          </cell>
          <cell r="AJ40">
            <v>4</v>
          </cell>
          <cell r="AK40">
            <v>-0.3</v>
          </cell>
          <cell r="AL40">
            <v>3</v>
          </cell>
          <cell r="AM40">
            <v>0.4</v>
          </cell>
          <cell r="AN40">
            <v>3</v>
          </cell>
          <cell r="AO40">
            <v>27.5</v>
          </cell>
        </row>
        <row r="41">
          <cell r="B41" t="str">
            <v>ERI</v>
          </cell>
          <cell r="C41" t="str">
            <v>Eritrea</v>
          </cell>
          <cell r="D41" t="str">
            <v>AFR</v>
          </cell>
          <cell r="E41" t="str">
            <v>LIC</v>
          </cell>
          <cell r="F41">
            <v>3700000</v>
          </cell>
          <cell r="G41">
            <v>210000</v>
          </cell>
          <cell r="H41">
            <v>4</v>
          </cell>
          <cell r="I41">
            <v>5.6</v>
          </cell>
          <cell r="J41"/>
          <cell r="K41"/>
          <cell r="L41">
            <v>4</v>
          </cell>
          <cell r="M41">
            <v>5.7</v>
          </cell>
          <cell r="N41">
            <v>4</v>
          </cell>
          <cell r="O41">
            <v>5.0999999999999996</v>
          </cell>
          <cell r="P41">
            <v>2</v>
          </cell>
          <cell r="Q41">
            <v>1.8</v>
          </cell>
          <cell r="R41">
            <v>1</v>
          </cell>
          <cell r="S41">
            <v>0</v>
          </cell>
          <cell r="T41">
            <v>2</v>
          </cell>
          <cell r="U41">
            <v>2.4</v>
          </cell>
          <cell r="V41">
            <v>2</v>
          </cell>
          <cell r="W41">
            <v>0</v>
          </cell>
          <cell r="X41">
            <v>2</v>
          </cell>
          <cell r="Y41">
            <v>8.6999999999999993</v>
          </cell>
          <cell r="Z41">
            <v>3</v>
          </cell>
          <cell r="AA41">
            <v>6</v>
          </cell>
          <cell r="AB41">
            <v>4</v>
          </cell>
          <cell r="AC41">
            <v>0.7</v>
          </cell>
          <cell r="AD41">
            <v>3</v>
          </cell>
          <cell r="AE41">
            <v>-0.9</v>
          </cell>
          <cell r="AF41">
            <v>1</v>
          </cell>
          <cell r="AG41">
            <v>0</v>
          </cell>
          <cell r="AH41">
            <v>1</v>
          </cell>
          <cell r="AI41">
            <v>0.9</v>
          </cell>
          <cell r="AJ41">
            <v>3</v>
          </cell>
          <cell r="AK41">
            <v>-2.2000000000000002</v>
          </cell>
          <cell r="AL41">
            <v>2</v>
          </cell>
          <cell r="AM41">
            <v>2.2999999999999998</v>
          </cell>
          <cell r="AN41">
            <v>3</v>
          </cell>
          <cell r="AO41">
            <v>49.4</v>
          </cell>
        </row>
        <row r="42">
          <cell r="B42" t="str">
            <v>TCD</v>
          </cell>
          <cell r="C42" t="str">
            <v>Chad</v>
          </cell>
          <cell r="D42" t="str">
            <v>AFR</v>
          </cell>
          <cell r="E42" t="str">
            <v>LIC</v>
          </cell>
          <cell r="F42">
            <v>18000000</v>
          </cell>
          <cell r="G42">
            <v>1000000</v>
          </cell>
          <cell r="H42">
            <v>4</v>
          </cell>
          <cell r="I42">
            <v>5.7</v>
          </cell>
          <cell r="J42">
            <v>2</v>
          </cell>
          <cell r="K42">
            <v>0.8</v>
          </cell>
          <cell r="L42">
            <v>4</v>
          </cell>
          <cell r="M42">
            <v>5.7</v>
          </cell>
          <cell r="N42">
            <v>4</v>
          </cell>
          <cell r="O42">
            <v>3.2</v>
          </cell>
          <cell r="P42">
            <v>4</v>
          </cell>
          <cell r="Q42">
            <v>1.6</v>
          </cell>
          <cell r="R42">
            <v>4</v>
          </cell>
          <cell r="S42">
            <v>-0.7</v>
          </cell>
          <cell r="T42">
            <v>4</v>
          </cell>
          <cell r="U42">
            <v>3.6</v>
          </cell>
          <cell r="V42">
            <v>3</v>
          </cell>
          <cell r="W42">
            <v>1</v>
          </cell>
          <cell r="X42">
            <v>3</v>
          </cell>
          <cell r="Y42">
            <v>26.8</v>
          </cell>
          <cell r="Z42">
            <v>4</v>
          </cell>
          <cell r="AA42">
            <v>26.7</v>
          </cell>
          <cell r="AB42">
            <v>4</v>
          </cell>
          <cell r="AC42">
            <v>-1.2</v>
          </cell>
          <cell r="AD42">
            <v>4</v>
          </cell>
          <cell r="AE42">
            <v>-0.9</v>
          </cell>
          <cell r="AF42">
            <v>3</v>
          </cell>
          <cell r="AG42">
            <v>-1.4</v>
          </cell>
          <cell r="AH42">
            <v>2</v>
          </cell>
          <cell r="AI42">
            <v>0.6</v>
          </cell>
          <cell r="AJ42">
            <v>4</v>
          </cell>
          <cell r="AK42">
            <v>-1.3</v>
          </cell>
          <cell r="AL42">
            <v>4</v>
          </cell>
          <cell r="AM42">
            <v>0.2</v>
          </cell>
          <cell r="AN42">
            <v>4</v>
          </cell>
          <cell r="AO42">
            <v>26</v>
          </cell>
        </row>
        <row r="43">
          <cell r="B43" t="str">
            <v>MRT</v>
          </cell>
          <cell r="C43" t="str">
            <v>Mauritania</v>
          </cell>
          <cell r="D43" t="str">
            <v>AFR</v>
          </cell>
          <cell r="E43" t="str">
            <v>LMC</v>
          </cell>
          <cell r="F43">
            <v>5000000</v>
          </cell>
          <cell r="G43">
            <v>300000</v>
          </cell>
          <cell r="H43">
            <v>4</v>
          </cell>
          <cell r="I43">
            <v>5.9</v>
          </cell>
          <cell r="J43">
            <v>3</v>
          </cell>
          <cell r="K43">
            <v>1.5</v>
          </cell>
          <cell r="L43">
            <v>4</v>
          </cell>
          <cell r="M43">
            <v>5.8</v>
          </cell>
          <cell r="N43">
            <v>4</v>
          </cell>
          <cell r="O43">
            <v>6.3</v>
          </cell>
          <cell r="P43">
            <v>3</v>
          </cell>
          <cell r="Q43">
            <v>1.6</v>
          </cell>
          <cell r="R43">
            <v>3</v>
          </cell>
          <cell r="S43">
            <v>-1.6</v>
          </cell>
          <cell r="T43">
            <v>4</v>
          </cell>
          <cell r="U43">
            <v>-1.1000000000000001</v>
          </cell>
          <cell r="V43">
            <v>3</v>
          </cell>
          <cell r="W43">
            <v>3.2</v>
          </cell>
          <cell r="X43">
            <v>3</v>
          </cell>
          <cell r="Y43">
            <v>19.100000000000001</v>
          </cell>
          <cell r="Z43">
            <v>4</v>
          </cell>
          <cell r="AA43">
            <v>16.3</v>
          </cell>
          <cell r="AB43">
            <v>1</v>
          </cell>
          <cell r="AC43">
            <v>11.6</v>
          </cell>
          <cell r="AD43">
            <v>4</v>
          </cell>
          <cell r="AE43">
            <v>3.2</v>
          </cell>
          <cell r="AF43">
            <v>1</v>
          </cell>
          <cell r="AG43">
            <v>-0.2</v>
          </cell>
          <cell r="AH43">
            <v>1</v>
          </cell>
          <cell r="AI43">
            <v>0.7</v>
          </cell>
          <cell r="AJ43">
            <v>4</v>
          </cell>
          <cell r="AK43">
            <v>-1.2</v>
          </cell>
          <cell r="AL43">
            <v>2</v>
          </cell>
          <cell r="AM43">
            <v>1.2</v>
          </cell>
          <cell r="AN43">
            <v>4</v>
          </cell>
          <cell r="AO43">
            <v>24.7</v>
          </cell>
        </row>
        <row r="44">
          <cell r="B44" t="str">
            <v>MOZ</v>
          </cell>
          <cell r="C44" t="str">
            <v>Mozambique</v>
          </cell>
          <cell r="D44" t="str">
            <v>AFR</v>
          </cell>
          <cell r="E44" t="str">
            <v>LIC</v>
          </cell>
          <cell r="F44">
            <v>34000000</v>
          </cell>
          <cell r="G44">
            <v>2100000</v>
          </cell>
          <cell r="H44">
            <v>3</v>
          </cell>
          <cell r="I44">
            <v>6.1</v>
          </cell>
          <cell r="J44">
            <v>1</v>
          </cell>
          <cell r="K44">
            <v>0.1</v>
          </cell>
          <cell r="L44">
            <v>4</v>
          </cell>
          <cell r="M44">
            <v>6.2</v>
          </cell>
          <cell r="N44">
            <v>2</v>
          </cell>
          <cell r="O44">
            <v>6.4</v>
          </cell>
          <cell r="P44">
            <v>4</v>
          </cell>
          <cell r="Q44">
            <v>0</v>
          </cell>
          <cell r="R44">
            <v>2</v>
          </cell>
          <cell r="S44">
            <v>0</v>
          </cell>
          <cell r="T44">
            <v>2</v>
          </cell>
          <cell r="U44">
            <v>0.5</v>
          </cell>
          <cell r="V44">
            <v>1</v>
          </cell>
          <cell r="W44">
            <v>0.8</v>
          </cell>
          <cell r="X44">
            <v>3</v>
          </cell>
          <cell r="Y44">
            <v>19.5</v>
          </cell>
          <cell r="Z44">
            <v>1</v>
          </cell>
          <cell r="AA44">
            <v>17.899999999999999</v>
          </cell>
          <cell r="AB44">
            <v>3</v>
          </cell>
          <cell r="AC44">
            <v>7.5</v>
          </cell>
          <cell r="AD44">
            <v>3</v>
          </cell>
          <cell r="AE44">
            <v>-0.1</v>
          </cell>
          <cell r="AF44">
            <v>1</v>
          </cell>
          <cell r="AG44">
            <v>0</v>
          </cell>
          <cell r="AH44">
            <v>3</v>
          </cell>
          <cell r="AI44">
            <v>2.2999999999999998</v>
          </cell>
          <cell r="AJ44">
            <v>3</v>
          </cell>
          <cell r="AK44">
            <v>-3.3</v>
          </cell>
          <cell r="AL44">
            <v>3</v>
          </cell>
          <cell r="AM44">
            <v>-0.1</v>
          </cell>
          <cell r="AN44">
            <v>1</v>
          </cell>
          <cell r="AO44">
            <v>35.799999999999997</v>
          </cell>
        </row>
        <row r="45">
          <cell r="B45" t="str">
            <v>COD</v>
          </cell>
          <cell r="C45" t="str">
            <v>Democratic Republic of the Congo</v>
          </cell>
          <cell r="D45" t="str">
            <v>AFR</v>
          </cell>
          <cell r="E45" t="str">
            <v>LIC</v>
          </cell>
          <cell r="F45">
            <v>98000000</v>
          </cell>
          <cell r="G45">
            <v>6400000</v>
          </cell>
          <cell r="H45">
            <v>4</v>
          </cell>
          <cell r="I45">
            <v>6.5</v>
          </cell>
          <cell r="J45">
            <v>2</v>
          </cell>
          <cell r="K45">
            <v>0.5</v>
          </cell>
          <cell r="L45">
            <v>4</v>
          </cell>
          <cell r="M45">
            <v>6.7</v>
          </cell>
          <cell r="N45">
            <v>4</v>
          </cell>
          <cell r="O45">
            <v>5.4</v>
          </cell>
          <cell r="P45">
            <v>4</v>
          </cell>
          <cell r="Q45">
            <v>-0.7</v>
          </cell>
          <cell r="R45">
            <v>4</v>
          </cell>
          <cell r="S45">
            <v>0</v>
          </cell>
          <cell r="T45">
            <v>4</v>
          </cell>
          <cell r="U45">
            <v>4.2</v>
          </cell>
          <cell r="V45">
            <v>2</v>
          </cell>
          <cell r="W45">
            <v>1.4</v>
          </cell>
          <cell r="X45">
            <v>3</v>
          </cell>
          <cell r="Y45">
            <v>21.2</v>
          </cell>
          <cell r="Z45">
            <v>2</v>
          </cell>
          <cell r="AA45">
            <v>13.8</v>
          </cell>
          <cell r="AB45">
            <v>3</v>
          </cell>
          <cell r="AC45">
            <v>0</v>
          </cell>
          <cell r="AD45">
            <v>2</v>
          </cell>
          <cell r="AE45">
            <v>0.6</v>
          </cell>
          <cell r="AF45">
            <v>1</v>
          </cell>
          <cell r="AG45">
            <v>0</v>
          </cell>
          <cell r="AH45">
            <v>4</v>
          </cell>
          <cell r="AI45">
            <v>1.1000000000000001</v>
          </cell>
          <cell r="AJ45">
            <v>2</v>
          </cell>
          <cell r="AK45">
            <v>1.8</v>
          </cell>
          <cell r="AL45">
            <v>2</v>
          </cell>
          <cell r="AM45">
            <v>1.1000000000000001</v>
          </cell>
          <cell r="AN45">
            <v>3</v>
          </cell>
          <cell r="AO45">
            <v>41.3</v>
          </cell>
        </row>
        <row r="46">
          <cell r="B46" t="str">
            <v>TGO</v>
          </cell>
          <cell r="C46" t="str">
            <v>Togo</v>
          </cell>
          <cell r="D46" t="str">
            <v>AFR</v>
          </cell>
          <cell r="E46" t="str">
            <v>LIC</v>
          </cell>
          <cell r="F46">
            <v>8900000</v>
          </cell>
          <cell r="G46">
            <v>590000</v>
          </cell>
          <cell r="H46">
            <v>4</v>
          </cell>
          <cell r="I46">
            <v>6.7</v>
          </cell>
          <cell r="J46">
            <v>3</v>
          </cell>
          <cell r="K46">
            <v>1</v>
          </cell>
          <cell r="L46">
            <v>4</v>
          </cell>
          <cell r="M46">
            <v>6.9</v>
          </cell>
          <cell r="N46">
            <v>3</v>
          </cell>
          <cell r="O46">
            <v>6.1</v>
          </cell>
          <cell r="P46">
            <v>3</v>
          </cell>
          <cell r="Q46">
            <v>0.9</v>
          </cell>
          <cell r="R46">
            <v>3</v>
          </cell>
          <cell r="S46">
            <v>1.6</v>
          </cell>
          <cell r="T46">
            <v>3</v>
          </cell>
          <cell r="U46">
            <v>4.9000000000000004</v>
          </cell>
          <cell r="V46">
            <v>1</v>
          </cell>
          <cell r="W46">
            <v>5</v>
          </cell>
          <cell r="X46">
            <v>3</v>
          </cell>
          <cell r="Y46">
            <v>25.9</v>
          </cell>
          <cell r="Z46">
            <v>1</v>
          </cell>
          <cell r="AA46">
            <v>19.5</v>
          </cell>
          <cell r="AB46">
            <v>4</v>
          </cell>
          <cell r="AC46">
            <v>2.4</v>
          </cell>
          <cell r="AD46">
            <v>3</v>
          </cell>
          <cell r="AE46">
            <v>1.4</v>
          </cell>
          <cell r="AF46">
            <v>1</v>
          </cell>
          <cell r="AG46">
            <v>0</v>
          </cell>
          <cell r="AH46">
            <v>1</v>
          </cell>
          <cell r="AI46">
            <v>0.8</v>
          </cell>
          <cell r="AJ46">
            <v>3</v>
          </cell>
          <cell r="AK46">
            <v>-2.2000000000000002</v>
          </cell>
          <cell r="AL46">
            <v>4</v>
          </cell>
          <cell r="AM46">
            <v>0.6</v>
          </cell>
          <cell r="AN46">
            <v>4</v>
          </cell>
          <cell r="AO46">
            <v>32.799999999999997</v>
          </cell>
        </row>
        <row r="47">
          <cell r="B47" t="str">
            <v>UGA</v>
          </cell>
          <cell r="C47" t="str">
            <v>Uganda</v>
          </cell>
          <cell r="D47" t="str">
            <v>AFR</v>
          </cell>
          <cell r="E47" t="str">
            <v>LIC</v>
          </cell>
          <cell r="F47">
            <v>50000000</v>
          </cell>
          <cell r="G47">
            <v>3500000</v>
          </cell>
          <cell r="H47">
            <v>4</v>
          </cell>
          <cell r="I47">
            <v>7</v>
          </cell>
          <cell r="J47">
            <v>4</v>
          </cell>
          <cell r="K47">
            <v>1.3</v>
          </cell>
          <cell r="L47">
            <v>4</v>
          </cell>
          <cell r="M47">
            <v>7.4</v>
          </cell>
          <cell r="N47">
            <v>2</v>
          </cell>
          <cell r="O47">
            <v>7.6</v>
          </cell>
          <cell r="P47">
            <v>3</v>
          </cell>
          <cell r="Q47">
            <v>6.5</v>
          </cell>
          <cell r="R47">
            <v>1</v>
          </cell>
          <cell r="S47">
            <v>0.3</v>
          </cell>
          <cell r="T47">
            <v>1</v>
          </cell>
          <cell r="U47">
            <v>1.6</v>
          </cell>
          <cell r="V47">
            <v>2</v>
          </cell>
          <cell r="W47">
            <v>9.3000000000000007</v>
          </cell>
          <cell r="X47">
            <v>1</v>
          </cell>
          <cell r="Y47">
            <v>25.5</v>
          </cell>
          <cell r="Z47">
            <v>1</v>
          </cell>
          <cell r="AA47">
            <v>13.9</v>
          </cell>
          <cell r="AB47">
            <v>4</v>
          </cell>
          <cell r="AC47">
            <v>0.2</v>
          </cell>
          <cell r="AD47">
            <v>2</v>
          </cell>
          <cell r="AE47">
            <v>-2.1</v>
          </cell>
          <cell r="AF47">
            <v>1</v>
          </cell>
          <cell r="AG47">
            <v>0</v>
          </cell>
          <cell r="AH47">
            <v>2</v>
          </cell>
          <cell r="AI47">
            <v>2.1</v>
          </cell>
          <cell r="AJ47">
            <v>4</v>
          </cell>
          <cell r="AK47">
            <v>-0.3</v>
          </cell>
          <cell r="AL47">
            <v>2</v>
          </cell>
          <cell r="AM47">
            <v>3</v>
          </cell>
          <cell r="AN47">
            <v>1</v>
          </cell>
          <cell r="AO47">
            <v>38</v>
          </cell>
        </row>
        <row r="48">
          <cell r="B48" t="str">
            <v>BFA</v>
          </cell>
          <cell r="C48" t="str">
            <v>Burkina Faso</v>
          </cell>
          <cell r="D48" t="str">
            <v>AFR</v>
          </cell>
          <cell r="E48" t="str">
            <v>LIC</v>
          </cell>
          <cell r="F48">
            <v>23000000</v>
          </cell>
          <cell r="G48">
            <v>1700000</v>
          </cell>
          <cell r="H48">
            <v>4</v>
          </cell>
          <cell r="I48">
            <v>7.3</v>
          </cell>
          <cell r="J48">
            <v>1</v>
          </cell>
          <cell r="K48">
            <v>0.6</v>
          </cell>
          <cell r="L48">
            <v>4</v>
          </cell>
          <cell r="M48">
            <v>7.4</v>
          </cell>
          <cell r="N48">
            <v>2</v>
          </cell>
          <cell r="O48">
            <v>4.9000000000000004</v>
          </cell>
          <cell r="P48">
            <v>4</v>
          </cell>
          <cell r="Q48">
            <v>0.7</v>
          </cell>
          <cell r="R48">
            <v>2</v>
          </cell>
          <cell r="S48">
            <v>0</v>
          </cell>
          <cell r="T48">
            <v>3</v>
          </cell>
          <cell r="U48">
            <v>2.6</v>
          </cell>
          <cell r="V48">
            <v>2</v>
          </cell>
          <cell r="W48">
            <v>-11.5</v>
          </cell>
          <cell r="X48">
            <v>3</v>
          </cell>
          <cell r="Y48">
            <v>26.6</v>
          </cell>
          <cell r="Z48">
            <v>3</v>
          </cell>
          <cell r="AA48">
            <v>22.2</v>
          </cell>
          <cell r="AB48">
            <v>3</v>
          </cell>
          <cell r="AC48">
            <v>2</v>
          </cell>
          <cell r="AD48">
            <v>4</v>
          </cell>
          <cell r="AE48">
            <v>0.6</v>
          </cell>
          <cell r="AF48">
            <v>1</v>
          </cell>
          <cell r="AG48">
            <v>-1.6</v>
          </cell>
          <cell r="AH48">
            <v>3</v>
          </cell>
          <cell r="AI48">
            <v>1.8</v>
          </cell>
          <cell r="AJ48">
            <v>3</v>
          </cell>
          <cell r="AK48">
            <v>-2.2000000000000002</v>
          </cell>
          <cell r="AL48">
            <v>2</v>
          </cell>
          <cell r="AM48">
            <v>2</v>
          </cell>
          <cell r="AN48">
            <v>4</v>
          </cell>
          <cell r="AO48">
            <v>52.6</v>
          </cell>
        </row>
        <row r="49">
          <cell r="B49" t="str">
            <v>COM</v>
          </cell>
          <cell r="C49" t="str">
            <v>Comoros</v>
          </cell>
          <cell r="D49" t="str">
            <v>AFR</v>
          </cell>
          <cell r="E49" t="str">
            <v>LMC</v>
          </cell>
          <cell r="F49">
            <v>930000</v>
          </cell>
          <cell r="G49">
            <v>68000</v>
          </cell>
          <cell r="H49">
            <v>4</v>
          </cell>
          <cell r="I49">
            <v>7.4</v>
          </cell>
          <cell r="J49">
            <v>3</v>
          </cell>
          <cell r="K49">
            <v>0.3</v>
          </cell>
          <cell r="L49">
            <v>4</v>
          </cell>
          <cell r="M49">
            <v>8.4</v>
          </cell>
          <cell r="N49">
            <v>4</v>
          </cell>
          <cell r="O49">
            <v>6.2</v>
          </cell>
          <cell r="P49">
            <v>4</v>
          </cell>
          <cell r="Q49">
            <v>-0.3</v>
          </cell>
          <cell r="R49">
            <v>2</v>
          </cell>
          <cell r="S49">
            <v>0</v>
          </cell>
          <cell r="T49">
            <v>2</v>
          </cell>
          <cell r="U49">
            <v>3.4</v>
          </cell>
          <cell r="V49">
            <v>4</v>
          </cell>
          <cell r="W49">
            <v>-1.1000000000000001</v>
          </cell>
          <cell r="X49">
            <v>3</v>
          </cell>
          <cell r="Y49">
            <v>35.9</v>
          </cell>
          <cell r="Z49">
            <v>2</v>
          </cell>
          <cell r="AA49">
            <v>6.6</v>
          </cell>
          <cell r="AB49">
            <v>2</v>
          </cell>
          <cell r="AC49">
            <v>1.2</v>
          </cell>
          <cell r="AD49">
            <v>2</v>
          </cell>
          <cell r="AE49">
            <v>-1.1000000000000001</v>
          </cell>
          <cell r="AF49">
            <v>1</v>
          </cell>
          <cell r="AG49">
            <v>0</v>
          </cell>
          <cell r="AH49">
            <v>3</v>
          </cell>
          <cell r="AI49">
            <v>2.8</v>
          </cell>
          <cell r="AJ49">
            <v>1</v>
          </cell>
          <cell r="AK49">
            <v>0</v>
          </cell>
          <cell r="AL49">
            <v>2</v>
          </cell>
          <cell r="AM49">
            <v>0.8</v>
          </cell>
          <cell r="AN49">
            <v>4</v>
          </cell>
          <cell r="AO49">
            <v>58.8</v>
          </cell>
        </row>
        <row r="50">
          <cell r="B50" t="str">
            <v>ZMB</v>
          </cell>
          <cell r="C50" t="str">
            <v>Zambia</v>
          </cell>
          <cell r="D50" t="str">
            <v>AFR</v>
          </cell>
          <cell r="E50" t="str">
            <v>LMC</v>
          </cell>
          <cell r="F50">
            <v>20000000</v>
          </cell>
          <cell r="G50">
            <v>1500000</v>
          </cell>
          <cell r="H50">
            <v>3</v>
          </cell>
          <cell r="I50">
            <v>7.5</v>
          </cell>
          <cell r="J50">
            <v>1</v>
          </cell>
          <cell r="K50">
            <v>0</v>
          </cell>
          <cell r="L50">
            <v>3</v>
          </cell>
          <cell r="M50">
            <v>7.6</v>
          </cell>
          <cell r="N50">
            <v>1</v>
          </cell>
          <cell r="O50">
            <v>4</v>
          </cell>
          <cell r="P50">
            <v>2</v>
          </cell>
          <cell r="Q50">
            <v>2.4</v>
          </cell>
          <cell r="R50">
            <v>2</v>
          </cell>
          <cell r="S50">
            <v>1</v>
          </cell>
          <cell r="T50">
            <v>1</v>
          </cell>
          <cell r="U50">
            <v>1.4</v>
          </cell>
          <cell r="V50">
            <v>3</v>
          </cell>
          <cell r="W50">
            <v>2.5</v>
          </cell>
          <cell r="X50">
            <v>1</v>
          </cell>
          <cell r="Y50">
            <v>16.8</v>
          </cell>
          <cell r="Z50">
            <v>2</v>
          </cell>
          <cell r="AA50">
            <v>6.8</v>
          </cell>
          <cell r="AB50">
            <v>3</v>
          </cell>
          <cell r="AC50">
            <v>0.7</v>
          </cell>
          <cell r="AD50">
            <v>2</v>
          </cell>
          <cell r="AE50">
            <v>0.8</v>
          </cell>
          <cell r="AF50">
            <v>1</v>
          </cell>
          <cell r="AG50">
            <v>0</v>
          </cell>
          <cell r="AH50">
            <v>3</v>
          </cell>
          <cell r="AI50">
            <v>1.1000000000000001</v>
          </cell>
          <cell r="AJ50">
            <v>1</v>
          </cell>
          <cell r="AK50">
            <v>0</v>
          </cell>
          <cell r="AL50">
            <v>1</v>
          </cell>
          <cell r="AM50">
            <v>2.4</v>
          </cell>
          <cell r="AN50">
            <v>4</v>
          </cell>
          <cell r="AO50">
            <v>60.6</v>
          </cell>
        </row>
        <row r="51">
          <cell r="B51" t="str">
            <v>SEN</v>
          </cell>
          <cell r="C51" t="str">
            <v>Senegal</v>
          </cell>
          <cell r="D51" t="str">
            <v>AFR</v>
          </cell>
          <cell r="E51" t="str">
            <v>LMC</v>
          </cell>
          <cell r="F51">
            <v>18000000</v>
          </cell>
          <cell r="G51">
            <v>1500000</v>
          </cell>
          <cell r="H51">
            <v>4</v>
          </cell>
          <cell r="I51">
            <v>8.3000000000000007</v>
          </cell>
          <cell r="J51">
            <v>2</v>
          </cell>
          <cell r="K51">
            <v>1.5</v>
          </cell>
          <cell r="L51">
            <v>4</v>
          </cell>
          <cell r="M51">
            <v>7.7</v>
          </cell>
          <cell r="N51">
            <v>2</v>
          </cell>
          <cell r="O51">
            <v>3.6</v>
          </cell>
          <cell r="P51">
            <v>3</v>
          </cell>
          <cell r="Q51">
            <v>6.1</v>
          </cell>
          <cell r="R51">
            <v>3</v>
          </cell>
          <cell r="S51">
            <v>8.9</v>
          </cell>
          <cell r="T51">
            <v>3</v>
          </cell>
          <cell r="U51">
            <v>7.5</v>
          </cell>
          <cell r="V51">
            <v>1</v>
          </cell>
          <cell r="W51">
            <v>-0.4</v>
          </cell>
          <cell r="X51">
            <v>2</v>
          </cell>
          <cell r="Y51">
            <v>21.7</v>
          </cell>
          <cell r="Z51">
            <v>3</v>
          </cell>
          <cell r="AA51">
            <v>20.2</v>
          </cell>
          <cell r="AB51">
            <v>1</v>
          </cell>
          <cell r="AC51">
            <v>3.6</v>
          </cell>
          <cell r="AD51">
            <v>4</v>
          </cell>
          <cell r="AE51">
            <v>1.7</v>
          </cell>
          <cell r="AF51">
            <v>3</v>
          </cell>
          <cell r="AG51">
            <v>-0.7</v>
          </cell>
          <cell r="AH51">
            <v>2</v>
          </cell>
          <cell r="AI51">
            <v>1.1000000000000001</v>
          </cell>
          <cell r="AJ51">
            <v>4</v>
          </cell>
          <cell r="AK51">
            <v>-1.2</v>
          </cell>
          <cell r="AL51">
            <v>4</v>
          </cell>
          <cell r="AM51">
            <v>0.4</v>
          </cell>
          <cell r="AN51">
            <v>2</v>
          </cell>
          <cell r="AO51">
            <v>37.799999999999997</v>
          </cell>
        </row>
        <row r="52">
          <cell r="B52" t="str">
            <v>SUR</v>
          </cell>
          <cell r="C52" t="str">
            <v>Suriname</v>
          </cell>
          <cell r="D52" t="str">
            <v>AMR</v>
          </cell>
          <cell r="E52" t="str">
            <v>UMC</v>
          </cell>
          <cell r="F52">
            <v>600000</v>
          </cell>
          <cell r="G52">
            <v>-8200</v>
          </cell>
          <cell r="H52">
            <v>3</v>
          </cell>
          <cell r="I52">
            <v>-1.4</v>
          </cell>
          <cell r="J52">
            <v>2</v>
          </cell>
          <cell r="K52">
            <v>0.8</v>
          </cell>
          <cell r="L52">
            <v>2</v>
          </cell>
          <cell r="M52">
            <v>-2.1</v>
          </cell>
          <cell r="N52">
            <v>4</v>
          </cell>
          <cell r="O52">
            <v>3</v>
          </cell>
          <cell r="P52">
            <v>4</v>
          </cell>
          <cell r="Q52">
            <v>-0.6</v>
          </cell>
          <cell r="R52">
            <v>4</v>
          </cell>
          <cell r="S52">
            <v>-5.2</v>
          </cell>
          <cell r="T52">
            <v>1</v>
          </cell>
          <cell r="U52">
            <v>3.3</v>
          </cell>
          <cell r="V52">
            <v>4</v>
          </cell>
          <cell r="W52">
            <v>0</v>
          </cell>
          <cell r="X52">
            <v>3</v>
          </cell>
          <cell r="Y52">
            <v>7.1</v>
          </cell>
          <cell r="Z52"/>
          <cell r="AA52"/>
          <cell r="AB52">
            <v>3</v>
          </cell>
          <cell r="AC52">
            <v>1.4</v>
          </cell>
          <cell r="AD52">
            <v>3</v>
          </cell>
          <cell r="AE52">
            <v>2.2000000000000002</v>
          </cell>
          <cell r="AF52">
            <v>3</v>
          </cell>
          <cell r="AG52">
            <v>-3.6</v>
          </cell>
          <cell r="AH52">
            <v>4</v>
          </cell>
          <cell r="AI52">
            <v>2.7</v>
          </cell>
          <cell r="AJ52">
            <v>1</v>
          </cell>
          <cell r="AK52">
            <v>0</v>
          </cell>
          <cell r="AL52">
            <v>3</v>
          </cell>
          <cell r="AM52">
            <v>3.9</v>
          </cell>
          <cell r="AN52">
            <v>2</v>
          </cell>
          <cell r="AO52">
            <v>-39.4</v>
          </cell>
        </row>
        <row r="53">
          <cell r="B53" t="str">
            <v>ATG</v>
          </cell>
          <cell r="C53" t="str">
            <v>Antigua and Barbuda</v>
          </cell>
          <cell r="D53" t="str">
            <v>AMR</v>
          </cell>
          <cell r="E53" t="str">
            <v>HIC</v>
          </cell>
          <cell r="F53">
            <v>100000</v>
          </cell>
          <cell r="G53">
            <v>940</v>
          </cell>
          <cell r="H53">
            <v>2</v>
          </cell>
          <cell r="I53">
            <v>0.9</v>
          </cell>
          <cell r="J53"/>
          <cell r="K53"/>
          <cell r="L53">
            <v>2</v>
          </cell>
          <cell r="M53">
            <v>0.7</v>
          </cell>
          <cell r="N53">
            <v>3</v>
          </cell>
          <cell r="O53">
            <v>1.1000000000000001</v>
          </cell>
          <cell r="P53">
            <v>1</v>
          </cell>
          <cell r="Q53">
            <v>-13.1</v>
          </cell>
          <cell r="R53">
            <v>1</v>
          </cell>
          <cell r="S53">
            <v>-0.7</v>
          </cell>
          <cell r="T53">
            <v>2</v>
          </cell>
          <cell r="U53">
            <v>4.8</v>
          </cell>
          <cell r="V53">
            <v>1</v>
          </cell>
          <cell r="W53">
            <v>0</v>
          </cell>
          <cell r="X53">
            <v>1</v>
          </cell>
          <cell r="Y53">
            <v>11.5</v>
          </cell>
          <cell r="Z53"/>
          <cell r="AA53"/>
          <cell r="AB53">
            <v>3</v>
          </cell>
          <cell r="AC53">
            <v>1</v>
          </cell>
          <cell r="AD53">
            <v>4</v>
          </cell>
          <cell r="AE53">
            <v>-1.2</v>
          </cell>
          <cell r="AF53">
            <v>4</v>
          </cell>
          <cell r="AG53">
            <v>-5.4</v>
          </cell>
          <cell r="AH53">
            <v>2</v>
          </cell>
          <cell r="AI53">
            <v>2.2000000000000002</v>
          </cell>
          <cell r="AJ53">
            <v>1</v>
          </cell>
          <cell r="AK53">
            <v>0</v>
          </cell>
          <cell r="AL53">
            <v>2</v>
          </cell>
          <cell r="AM53">
            <v>4.0999999999999996</v>
          </cell>
          <cell r="AN53">
            <v>4</v>
          </cell>
          <cell r="AO53">
            <v>1.8</v>
          </cell>
        </row>
        <row r="54">
          <cell r="B54" t="str">
            <v>URY</v>
          </cell>
          <cell r="C54" t="str">
            <v>Uruguay</v>
          </cell>
          <cell r="D54" t="str">
            <v>AMR</v>
          </cell>
          <cell r="E54" t="str">
            <v>HIC</v>
          </cell>
          <cell r="F54">
            <v>3500000</v>
          </cell>
          <cell r="G54">
            <v>34000</v>
          </cell>
          <cell r="H54">
            <v>1</v>
          </cell>
          <cell r="I54">
            <v>1</v>
          </cell>
          <cell r="J54">
            <v>2</v>
          </cell>
          <cell r="K54">
            <v>0.5</v>
          </cell>
          <cell r="L54">
            <v>1</v>
          </cell>
          <cell r="M54">
            <v>0.6</v>
          </cell>
          <cell r="N54">
            <v>1</v>
          </cell>
          <cell r="O54">
            <v>0.3</v>
          </cell>
          <cell r="P54">
            <v>1</v>
          </cell>
          <cell r="Q54">
            <v>1.2</v>
          </cell>
          <cell r="R54">
            <v>3</v>
          </cell>
          <cell r="S54">
            <v>2.4</v>
          </cell>
          <cell r="T54">
            <v>1</v>
          </cell>
          <cell r="U54">
            <v>0.2</v>
          </cell>
          <cell r="V54">
            <v>1</v>
          </cell>
          <cell r="W54">
            <v>0</v>
          </cell>
          <cell r="X54"/>
          <cell r="Y54"/>
          <cell r="Z54"/>
          <cell r="AA54"/>
          <cell r="AB54">
            <v>1</v>
          </cell>
          <cell r="AC54">
            <v>0.7</v>
          </cell>
          <cell r="AD54">
            <v>2</v>
          </cell>
          <cell r="AE54">
            <v>4.5999999999999996</v>
          </cell>
          <cell r="AF54">
            <v>4</v>
          </cell>
          <cell r="AG54">
            <v>-6</v>
          </cell>
          <cell r="AH54">
            <v>4</v>
          </cell>
          <cell r="AI54">
            <v>3.1</v>
          </cell>
          <cell r="AJ54">
            <v>1</v>
          </cell>
          <cell r="AK54">
            <v>0</v>
          </cell>
          <cell r="AL54">
            <v>1</v>
          </cell>
          <cell r="AM54">
            <v>3.5</v>
          </cell>
          <cell r="AN54">
            <v>1</v>
          </cell>
          <cell r="AO54">
            <v>-14.8</v>
          </cell>
        </row>
        <row r="55">
          <cell r="B55" t="str">
            <v>USA</v>
          </cell>
          <cell r="C55" t="str">
            <v>United States of America</v>
          </cell>
          <cell r="D55" t="str">
            <v>AMR</v>
          </cell>
          <cell r="E55" t="str">
            <v>HIC</v>
          </cell>
          <cell r="F55">
            <v>340000000</v>
          </cell>
          <cell r="G55">
            <v>3400000</v>
          </cell>
          <cell r="H55">
            <v>1</v>
          </cell>
          <cell r="I55">
            <v>1</v>
          </cell>
          <cell r="J55">
            <v>2</v>
          </cell>
          <cell r="K55">
            <v>0.3</v>
          </cell>
          <cell r="L55">
            <v>1</v>
          </cell>
          <cell r="M55">
            <v>0.8</v>
          </cell>
          <cell r="N55">
            <v>2</v>
          </cell>
          <cell r="O55">
            <v>0.8</v>
          </cell>
          <cell r="P55">
            <v>2</v>
          </cell>
          <cell r="Q55">
            <v>-3.1</v>
          </cell>
          <cell r="R55">
            <v>2</v>
          </cell>
          <cell r="S55">
            <v>0.5</v>
          </cell>
          <cell r="T55">
            <v>1</v>
          </cell>
          <cell r="U55">
            <v>0.4</v>
          </cell>
          <cell r="V55">
            <v>1</v>
          </cell>
          <cell r="W55">
            <v>0</v>
          </cell>
          <cell r="X55"/>
          <cell r="Y55"/>
          <cell r="Z55"/>
          <cell r="AA55"/>
          <cell r="AB55">
            <v>1</v>
          </cell>
          <cell r="AC55">
            <v>0</v>
          </cell>
          <cell r="AD55">
            <v>1</v>
          </cell>
          <cell r="AE55">
            <v>1.1000000000000001</v>
          </cell>
          <cell r="AF55">
            <v>4</v>
          </cell>
          <cell r="AG55">
            <v>-3.6</v>
          </cell>
          <cell r="AH55">
            <v>4</v>
          </cell>
          <cell r="AI55">
            <v>1.8</v>
          </cell>
          <cell r="AJ55">
            <v>1</v>
          </cell>
          <cell r="AK55">
            <v>0</v>
          </cell>
          <cell r="AL55">
            <v>1</v>
          </cell>
          <cell r="AM55">
            <v>0</v>
          </cell>
          <cell r="AN55">
            <v>1</v>
          </cell>
          <cell r="AO55">
            <v>2.1</v>
          </cell>
        </row>
        <row r="56">
          <cell r="B56" t="str">
            <v>GRD</v>
          </cell>
          <cell r="C56" t="str">
            <v>Grenada</v>
          </cell>
          <cell r="D56" t="str">
            <v>AMR</v>
          </cell>
          <cell r="E56" t="str">
            <v>UMC</v>
          </cell>
          <cell r="F56">
            <v>110000</v>
          </cell>
          <cell r="G56">
            <v>1600</v>
          </cell>
          <cell r="H56">
            <v>2</v>
          </cell>
          <cell r="I56">
            <v>1.4</v>
          </cell>
          <cell r="J56"/>
          <cell r="K56"/>
          <cell r="L56">
            <v>2</v>
          </cell>
          <cell r="M56">
            <v>1.2</v>
          </cell>
          <cell r="N56">
            <v>3</v>
          </cell>
          <cell r="O56">
            <v>1.3</v>
          </cell>
          <cell r="P56">
            <v>4</v>
          </cell>
          <cell r="Q56">
            <v>-5.8</v>
          </cell>
          <cell r="R56">
            <v>1</v>
          </cell>
          <cell r="S56">
            <v>-0.4</v>
          </cell>
          <cell r="T56">
            <v>1</v>
          </cell>
          <cell r="U56">
            <v>-0.9</v>
          </cell>
          <cell r="V56">
            <v>1</v>
          </cell>
          <cell r="W56">
            <v>0</v>
          </cell>
          <cell r="X56">
            <v>2</v>
          </cell>
          <cell r="Y56">
            <v>13.3</v>
          </cell>
          <cell r="Z56"/>
          <cell r="AA56"/>
          <cell r="AB56">
            <v>2</v>
          </cell>
          <cell r="AC56">
            <v>-0.8</v>
          </cell>
          <cell r="AD56">
            <v>4</v>
          </cell>
          <cell r="AE56">
            <v>0</v>
          </cell>
          <cell r="AF56">
            <v>3</v>
          </cell>
          <cell r="AG56">
            <v>-5.6</v>
          </cell>
          <cell r="AH56">
            <v>2</v>
          </cell>
          <cell r="AI56">
            <v>2.2000000000000002</v>
          </cell>
          <cell r="AJ56">
            <v>1</v>
          </cell>
          <cell r="AK56">
            <v>0</v>
          </cell>
          <cell r="AL56">
            <v>2</v>
          </cell>
          <cell r="AM56">
            <v>7.3</v>
          </cell>
          <cell r="AN56">
            <v>3</v>
          </cell>
          <cell r="AO56">
            <v>2</v>
          </cell>
        </row>
        <row r="57">
          <cell r="B57" t="str">
            <v>BRB</v>
          </cell>
          <cell r="C57" t="str">
            <v>Barbados</v>
          </cell>
          <cell r="D57" t="str">
            <v>AMR</v>
          </cell>
          <cell r="E57" t="str">
            <v>HIC</v>
          </cell>
          <cell r="F57">
            <v>290000</v>
          </cell>
          <cell r="G57">
            <v>4600</v>
          </cell>
          <cell r="H57">
            <v>2</v>
          </cell>
          <cell r="I57">
            <v>1.6</v>
          </cell>
          <cell r="J57">
            <v>4</v>
          </cell>
          <cell r="K57">
            <v>0.3</v>
          </cell>
          <cell r="L57">
            <v>2</v>
          </cell>
          <cell r="M57">
            <v>1.5</v>
          </cell>
          <cell r="N57">
            <v>3</v>
          </cell>
          <cell r="O57">
            <v>1.4</v>
          </cell>
          <cell r="P57">
            <v>1</v>
          </cell>
          <cell r="Q57">
            <v>0</v>
          </cell>
          <cell r="R57">
            <v>1</v>
          </cell>
          <cell r="S57">
            <v>-1.4</v>
          </cell>
          <cell r="T57">
            <v>2</v>
          </cell>
          <cell r="U57">
            <v>-2.2000000000000002</v>
          </cell>
          <cell r="V57">
            <v>1</v>
          </cell>
          <cell r="W57">
            <v>0</v>
          </cell>
          <cell r="X57">
            <v>3</v>
          </cell>
          <cell r="Y57">
            <v>17.399999999999999</v>
          </cell>
          <cell r="Z57"/>
          <cell r="AA57"/>
          <cell r="AB57">
            <v>1</v>
          </cell>
          <cell r="AC57">
            <v>1</v>
          </cell>
          <cell r="AD57">
            <v>4</v>
          </cell>
          <cell r="AE57">
            <v>0.3</v>
          </cell>
          <cell r="AF57">
            <v>4</v>
          </cell>
          <cell r="AG57">
            <v>-3</v>
          </cell>
          <cell r="AH57">
            <v>1</v>
          </cell>
          <cell r="AI57">
            <v>0.3</v>
          </cell>
          <cell r="AJ57">
            <v>1</v>
          </cell>
          <cell r="AK57">
            <v>0</v>
          </cell>
          <cell r="AL57">
            <v>2</v>
          </cell>
          <cell r="AM57">
            <v>7.7</v>
          </cell>
          <cell r="AN57">
            <v>2</v>
          </cell>
          <cell r="AO57">
            <v>-3.5</v>
          </cell>
        </row>
        <row r="58">
          <cell r="B58" t="str">
            <v>MEX</v>
          </cell>
          <cell r="C58" t="str">
            <v>Mexico</v>
          </cell>
          <cell r="D58" t="str">
            <v>AMR</v>
          </cell>
          <cell r="E58" t="str">
            <v>UMC</v>
          </cell>
          <cell r="F58">
            <v>130000000</v>
          </cell>
          <cell r="G58">
            <v>2100000</v>
          </cell>
          <cell r="H58">
            <v>1</v>
          </cell>
          <cell r="I58">
            <v>1.6</v>
          </cell>
          <cell r="J58">
            <v>1</v>
          </cell>
          <cell r="K58">
            <v>0.5</v>
          </cell>
          <cell r="L58">
            <v>2</v>
          </cell>
          <cell r="M58">
            <v>1.3</v>
          </cell>
          <cell r="N58">
            <v>2</v>
          </cell>
          <cell r="O58">
            <v>0.8</v>
          </cell>
          <cell r="P58">
            <v>2</v>
          </cell>
          <cell r="Q58">
            <v>0</v>
          </cell>
          <cell r="R58">
            <v>3</v>
          </cell>
          <cell r="S58">
            <v>-0.5</v>
          </cell>
          <cell r="T58">
            <v>3</v>
          </cell>
          <cell r="U58">
            <v>0.5</v>
          </cell>
          <cell r="V58">
            <v>4</v>
          </cell>
          <cell r="W58">
            <v>0</v>
          </cell>
          <cell r="X58"/>
          <cell r="Y58"/>
          <cell r="Z58"/>
          <cell r="AA58"/>
          <cell r="AB58">
            <v>2</v>
          </cell>
          <cell r="AC58">
            <v>2.6</v>
          </cell>
          <cell r="AD58">
            <v>2</v>
          </cell>
          <cell r="AE58">
            <v>2.2000000000000002</v>
          </cell>
          <cell r="AF58">
            <v>3</v>
          </cell>
          <cell r="AG58">
            <v>3.6</v>
          </cell>
          <cell r="AH58">
            <v>2</v>
          </cell>
          <cell r="AI58">
            <v>1.9</v>
          </cell>
          <cell r="AJ58">
            <v>4</v>
          </cell>
          <cell r="AK58">
            <v>1.7</v>
          </cell>
          <cell r="AL58">
            <v>1</v>
          </cell>
          <cell r="AM58">
            <v>2.5</v>
          </cell>
          <cell r="AN58">
            <v>1</v>
          </cell>
          <cell r="AO58">
            <v>-7.8</v>
          </cell>
        </row>
        <row r="59">
          <cell r="B59" t="str">
            <v>DMA</v>
          </cell>
          <cell r="C59" t="str">
            <v>Dominica</v>
          </cell>
          <cell r="D59" t="str">
            <v>AMR</v>
          </cell>
          <cell r="E59" t="str">
            <v>UMC</v>
          </cell>
          <cell r="F59">
            <v>73000</v>
          </cell>
          <cell r="G59">
            <v>1300</v>
          </cell>
          <cell r="H59">
            <v>2</v>
          </cell>
          <cell r="I59">
            <v>1.8</v>
          </cell>
          <cell r="J59"/>
          <cell r="K59"/>
          <cell r="L59">
            <v>3</v>
          </cell>
          <cell r="M59">
            <v>1.6</v>
          </cell>
          <cell r="N59">
            <v>3</v>
          </cell>
          <cell r="O59">
            <v>1</v>
          </cell>
          <cell r="P59">
            <v>3</v>
          </cell>
          <cell r="Q59">
            <v>-1.6</v>
          </cell>
          <cell r="R59">
            <v>2</v>
          </cell>
          <cell r="S59">
            <v>3</v>
          </cell>
          <cell r="T59">
            <v>2</v>
          </cell>
          <cell r="U59">
            <v>0.7</v>
          </cell>
          <cell r="V59">
            <v>1</v>
          </cell>
          <cell r="W59">
            <v>0</v>
          </cell>
          <cell r="X59">
            <v>2</v>
          </cell>
          <cell r="Y59">
            <v>13.3</v>
          </cell>
          <cell r="Z59"/>
          <cell r="AA59"/>
          <cell r="AB59">
            <v>4</v>
          </cell>
          <cell r="AC59">
            <v>1.7</v>
          </cell>
          <cell r="AD59">
            <v>3</v>
          </cell>
          <cell r="AE59">
            <v>2.6</v>
          </cell>
          <cell r="AF59">
            <v>4</v>
          </cell>
          <cell r="AG59">
            <v>-8.5</v>
          </cell>
          <cell r="AH59">
            <v>2</v>
          </cell>
          <cell r="AI59">
            <v>2.2000000000000002</v>
          </cell>
          <cell r="AJ59">
            <v>1</v>
          </cell>
          <cell r="AK59">
            <v>0</v>
          </cell>
          <cell r="AL59">
            <v>4</v>
          </cell>
          <cell r="AM59">
            <v>1.1000000000000001</v>
          </cell>
          <cell r="AN59">
            <v>2</v>
          </cell>
          <cell r="AO59">
            <v>4.8</v>
          </cell>
        </row>
        <row r="60">
          <cell r="B60" t="str">
            <v>GTM</v>
          </cell>
          <cell r="C60" t="str">
            <v>Guatemala</v>
          </cell>
          <cell r="D60" t="str">
            <v>AMR</v>
          </cell>
          <cell r="E60" t="str">
            <v>UMC</v>
          </cell>
          <cell r="F60">
            <v>19000000</v>
          </cell>
          <cell r="G60">
            <v>350000</v>
          </cell>
          <cell r="H60">
            <v>3</v>
          </cell>
          <cell r="I60">
            <v>1.8</v>
          </cell>
          <cell r="J60">
            <v>1</v>
          </cell>
          <cell r="K60">
            <v>0.6</v>
          </cell>
          <cell r="L60">
            <v>3</v>
          </cell>
          <cell r="M60">
            <v>1.5</v>
          </cell>
          <cell r="N60">
            <v>4</v>
          </cell>
          <cell r="O60">
            <v>2.4</v>
          </cell>
          <cell r="P60">
            <v>3</v>
          </cell>
          <cell r="Q60">
            <v>1.6</v>
          </cell>
          <cell r="R60">
            <v>4</v>
          </cell>
          <cell r="S60">
            <v>-2.6</v>
          </cell>
          <cell r="T60">
            <v>4</v>
          </cell>
          <cell r="U60">
            <v>2.6</v>
          </cell>
          <cell r="V60">
            <v>4</v>
          </cell>
          <cell r="W60">
            <v>0</v>
          </cell>
          <cell r="X60">
            <v>2</v>
          </cell>
          <cell r="Y60">
            <v>19.600000000000001</v>
          </cell>
          <cell r="Z60"/>
          <cell r="AA60"/>
          <cell r="AB60">
            <v>4</v>
          </cell>
          <cell r="AC60">
            <v>0.3</v>
          </cell>
          <cell r="AD60">
            <v>2</v>
          </cell>
          <cell r="AE60">
            <v>1</v>
          </cell>
          <cell r="AF60">
            <v>3</v>
          </cell>
          <cell r="AG60">
            <v>1.6</v>
          </cell>
          <cell r="AH60">
            <v>2</v>
          </cell>
          <cell r="AI60">
            <v>1.8</v>
          </cell>
          <cell r="AJ60">
            <v>4</v>
          </cell>
          <cell r="AK60">
            <v>3.3</v>
          </cell>
          <cell r="AL60">
            <v>4</v>
          </cell>
          <cell r="AM60">
            <v>-0.3</v>
          </cell>
          <cell r="AN60">
            <v>3</v>
          </cell>
          <cell r="AO60">
            <v>-12.1</v>
          </cell>
        </row>
        <row r="61">
          <cell r="B61" t="str">
            <v>KNA</v>
          </cell>
          <cell r="C61" t="str">
            <v>Saint Kitts and Nevis</v>
          </cell>
          <cell r="D61" t="str">
            <v>AMR</v>
          </cell>
          <cell r="E61" t="str">
            <v>HIC</v>
          </cell>
          <cell r="F61">
            <v>54000</v>
          </cell>
          <cell r="G61">
            <v>1000</v>
          </cell>
          <cell r="H61">
            <v>2</v>
          </cell>
          <cell r="I61">
            <v>1.9</v>
          </cell>
          <cell r="J61"/>
          <cell r="K61"/>
          <cell r="L61">
            <v>2</v>
          </cell>
          <cell r="M61">
            <v>1.8</v>
          </cell>
          <cell r="N61">
            <v>3</v>
          </cell>
          <cell r="O61">
            <v>1.3</v>
          </cell>
          <cell r="P61">
            <v>1</v>
          </cell>
          <cell r="Q61">
            <v>0</v>
          </cell>
          <cell r="R61">
            <v>1</v>
          </cell>
          <cell r="S61">
            <v>-0.3</v>
          </cell>
          <cell r="T61">
            <v>2</v>
          </cell>
          <cell r="U61">
            <v>1.4</v>
          </cell>
          <cell r="V61">
            <v>1</v>
          </cell>
          <cell r="W61">
            <v>0</v>
          </cell>
          <cell r="X61">
            <v>1</v>
          </cell>
          <cell r="Y61">
            <v>11.5</v>
          </cell>
          <cell r="Z61"/>
          <cell r="AA61"/>
          <cell r="AB61">
            <v>1</v>
          </cell>
          <cell r="AC61">
            <v>1</v>
          </cell>
          <cell r="AD61">
            <v>4</v>
          </cell>
          <cell r="AE61">
            <v>0.2</v>
          </cell>
          <cell r="AF61">
            <v>4</v>
          </cell>
          <cell r="AG61">
            <v>-4.7</v>
          </cell>
          <cell r="AH61">
            <v>2</v>
          </cell>
          <cell r="AI61">
            <v>2.2000000000000002</v>
          </cell>
          <cell r="AJ61">
            <v>1</v>
          </cell>
          <cell r="AK61">
            <v>0</v>
          </cell>
          <cell r="AL61">
            <v>3</v>
          </cell>
          <cell r="AM61">
            <v>2.6</v>
          </cell>
          <cell r="AN61">
            <v>4</v>
          </cell>
          <cell r="AO61">
            <v>6.7</v>
          </cell>
        </row>
        <row r="62">
          <cell r="B62" t="str">
            <v>ARG</v>
          </cell>
          <cell r="C62" t="str">
            <v>Argentina</v>
          </cell>
          <cell r="D62" t="str">
            <v>AMR</v>
          </cell>
          <cell r="E62" t="str">
            <v>UMC</v>
          </cell>
          <cell r="F62">
            <v>46000000</v>
          </cell>
          <cell r="G62">
            <v>920000</v>
          </cell>
          <cell r="H62">
            <v>3</v>
          </cell>
          <cell r="I62">
            <v>2</v>
          </cell>
          <cell r="J62">
            <v>4</v>
          </cell>
          <cell r="K62">
            <v>0.9</v>
          </cell>
          <cell r="L62">
            <v>1</v>
          </cell>
          <cell r="M62">
            <v>1.6</v>
          </cell>
          <cell r="N62">
            <v>2</v>
          </cell>
          <cell r="O62">
            <v>1.1000000000000001</v>
          </cell>
          <cell r="P62">
            <v>2</v>
          </cell>
          <cell r="Q62">
            <v>-0.7</v>
          </cell>
          <cell r="R62">
            <v>4</v>
          </cell>
          <cell r="S62">
            <v>1.7</v>
          </cell>
          <cell r="T62">
            <v>1</v>
          </cell>
          <cell r="U62">
            <v>0.2</v>
          </cell>
          <cell r="V62">
            <v>1</v>
          </cell>
          <cell r="W62">
            <v>0</v>
          </cell>
          <cell r="X62">
            <v>2</v>
          </cell>
          <cell r="Y62">
            <v>10.8</v>
          </cell>
          <cell r="Z62"/>
          <cell r="AA62"/>
          <cell r="AB62">
            <v>1</v>
          </cell>
          <cell r="AC62">
            <v>1.2</v>
          </cell>
          <cell r="AD62">
            <v>3</v>
          </cell>
          <cell r="AE62">
            <v>3.2</v>
          </cell>
          <cell r="AF62">
            <v>2</v>
          </cell>
          <cell r="AG62">
            <v>-4.8</v>
          </cell>
          <cell r="AH62">
            <v>4</v>
          </cell>
          <cell r="AI62">
            <v>3.7</v>
          </cell>
          <cell r="AJ62">
            <v>1</v>
          </cell>
          <cell r="AK62">
            <v>0</v>
          </cell>
          <cell r="AL62">
            <v>2</v>
          </cell>
          <cell r="AM62">
            <v>3.5</v>
          </cell>
          <cell r="AN62">
            <v>3</v>
          </cell>
          <cell r="AO62">
            <v>0.3</v>
          </cell>
        </row>
        <row r="63">
          <cell r="B63" t="str">
            <v>CUB</v>
          </cell>
          <cell r="C63" t="str">
            <v>Cuba</v>
          </cell>
          <cell r="D63" t="str">
            <v>AMR</v>
          </cell>
          <cell r="E63" t="str">
            <v>UMC</v>
          </cell>
          <cell r="F63">
            <v>11000000</v>
          </cell>
          <cell r="G63">
            <v>240000</v>
          </cell>
          <cell r="H63">
            <v>1</v>
          </cell>
          <cell r="I63">
            <v>2.1</v>
          </cell>
          <cell r="J63"/>
          <cell r="K63"/>
          <cell r="L63">
            <v>1</v>
          </cell>
          <cell r="M63">
            <v>2</v>
          </cell>
          <cell r="N63">
            <v>1</v>
          </cell>
          <cell r="O63">
            <v>-0.1</v>
          </cell>
          <cell r="P63">
            <v>4</v>
          </cell>
          <cell r="Q63">
            <v>0</v>
          </cell>
          <cell r="R63">
            <v>1</v>
          </cell>
          <cell r="S63">
            <v>0</v>
          </cell>
          <cell r="T63">
            <v>1</v>
          </cell>
          <cell r="U63">
            <v>0.1</v>
          </cell>
          <cell r="V63">
            <v>1</v>
          </cell>
          <cell r="W63">
            <v>0</v>
          </cell>
          <cell r="X63">
            <v>1</v>
          </cell>
          <cell r="Y63">
            <v>18.899999999999999</v>
          </cell>
          <cell r="Z63"/>
          <cell r="AA63"/>
          <cell r="AB63">
            <v>2</v>
          </cell>
          <cell r="AC63">
            <v>1.4</v>
          </cell>
          <cell r="AD63">
            <v>1</v>
          </cell>
          <cell r="AE63">
            <v>2.7</v>
          </cell>
          <cell r="AF63">
            <v>3</v>
          </cell>
          <cell r="AG63">
            <v>-3</v>
          </cell>
          <cell r="AH63">
            <v>4</v>
          </cell>
          <cell r="AI63">
            <v>3.4</v>
          </cell>
          <cell r="AJ63">
            <v>1</v>
          </cell>
          <cell r="AK63">
            <v>0</v>
          </cell>
          <cell r="AL63">
            <v>1</v>
          </cell>
          <cell r="AM63">
            <v>0</v>
          </cell>
          <cell r="AN63">
            <v>1</v>
          </cell>
          <cell r="AO63">
            <v>0</v>
          </cell>
        </row>
        <row r="64">
          <cell r="B64" t="str">
            <v>LCA</v>
          </cell>
          <cell r="C64" t="str">
            <v>Saint Lucia</v>
          </cell>
          <cell r="D64" t="str">
            <v>AMR</v>
          </cell>
          <cell r="E64" t="str">
            <v>UMC</v>
          </cell>
          <cell r="F64">
            <v>190000</v>
          </cell>
          <cell r="G64">
            <v>4100</v>
          </cell>
          <cell r="H64">
            <v>3</v>
          </cell>
          <cell r="I64">
            <v>2.2000000000000002</v>
          </cell>
          <cell r="J64"/>
          <cell r="K64"/>
          <cell r="L64">
            <v>3</v>
          </cell>
          <cell r="M64">
            <v>2.1</v>
          </cell>
          <cell r="N64">
            <v>3</v>
          </cell>
          <cell r="O64">
            <v>1.4</v>
          </cell>
          <cell r="P64">
            <v>1</v>
          </cell>
          <cell r="Q64">
            <v>-0.6</v>
          </cell>
          <cell r="R64">
            <v>1</v>
          </cell>
          <cell r="S64">
            <v>-3.3</v>
          </cell>
          <cell r="T64">
            <v>3</v>
          </cell>
          <cell r="U64">
            <v>7</v>
          </cell>
          <cell r="V64">
            <v>1</v>
          </cell>
          <cell r="W64">
            <v>0</v>
          </cell>
          <cell r="X64">
            <v>2</v>
          </cell>
          <cell r="Y64">
            <v>13.3</v>
          </cell>
          <cell r="Z64"/>
          <cell r="AA64"/>
          <cell r="AB64">
            <v>3</v>
          </cell>
          <cell r="AC64">
            <v>1.4</v>
          </cell>
          <cell r="AD64">
            <v>4</v>
          </cell>
          <cell r="AE64">
            <v>-1.2</v>
          </cell>
          <cell r="AF64">
            <v>4</v>
          </cell>
          <cell r="AG64">
            <v>-8.1999999999999993</v>
          </cell>
          <cell r="AH64">
            <v>2</v>
          </cell>
          <cell r="AI64">
            <v>2.2000000000000002</v>
          </cell>
          <cell r="AJ64">
            <v>3</v>
          </cell>
          <cell r="AK64">
            <v>-9.5</v>
          </cell>
          <cell r="AL64">
            <v>3</v>
          </cell>
          <cell r="AM64">
            <v>3.3</v>
          </cell>
          <cell r="AN64">
            <v>3</v>
          </cell>
          <cell r="AO64">
            <v>20.8</v>
          </cell>
        </row>
        <row r="65">
          <cell r="B65" t="str">
            <v>HTI</v>
          </cell>
          <cell r="C65" t="str">
            <v>Haiti</v>
          </cell>
          <cell r="D65" t="str">
            <v>AMR</v>
          </cell>
          <cell r="E65" t="str">
            <v>LIC</v>
          </cell>
          <cell r="F65">
            <v>12000000</v>
          </cell>
          <cell r="G65">
            <v>270000</v>
          </cell>
          <cell r="H65">
            <v>4</v>
          </cell>
          <cell r="I65">
            <v>2.2999999999999998</v>
          </cell>
          <cell r="J65">
            <v>3</v>
          </cell>
          <cell r="K65">
            <v>0.1</v>
          </cell>
          <cell r="L65">
            <v>4</v>
          </cell>
          <cell r="M65">
            <v>2.5</v>
          </cell>
          <cell r="N65">
            <v>4</v>
          </cell>
          <cell r="O65">
            <v>4.7</v>
          </cell>
          <cell r="P65">
            <v>4</v>
          </cell>
          <cell r="Q65">
            <v>-1.5</v>
          </cell>
          <cell r="R65">
            <v>4</v>
          </cell>
          <cell r="S65">
            <v>-3.2</v>
          </cell>
          <cell r="T65">
            <v>4</v>
          </cell>
          <cell r="U65">
            <v>3.5</v>
          </cell>
          <cell r="V65">
            <v>4</v>
          </cell>
          <cell r="W65">
            <v>-0.5</v>
          </cell>
          <cell r="X65">
            <v>2</v>
          </cell>
          <cell r="Y65">
            <v>23.6</v>
          </cell>
          <cell r="Z65"/>
          <cell r="AA65"/>
          <cell r="AB65">
            <v>4</v>
          </cell>
          <cell r="AC65">
            <v>6.1</v>
          </cell>
          <cell r="AD65">
            <v>4</v>
          </cell>
          <cell r="AE65">
            <v>2.2999999999999998</v>
          </cell>
          <cell r="AF65">
            <v>1</v>
          </cell>
          <cell r="AG65">
            <v>0</v>
          </cell>
          <cell r="AH65">
            <v>1</v>
          </cell>
          <cell r="AI65">
            <v>0.7</v>
          </cell>
          <cell r="AJ65">
            <v>4</v>
          </cell>
          <cell r="AK65">
            <v>-8</v>
          </cell>
          <cell r="AL65">
            <v>4</v>
          </cell>
          <cell r="AM65">
            <v>0.9</v>
          </cell>
          <cell r="AN65">
            <v>4</v>
          </cell>
          <cell r="AO65">
            <v>2.5</v>
          </cell>
        </row>
        <row r="66">
          <cell r="B66" t="str">
            <v>CHL</v>
          </cell>
          <cell r="C66" t="str">
            <v>Chile</v>
          </cell>
          <cell r="D66" t="str">
            <v>AMR</v>
          </cell>
          <cell r="E66" t="str">
            <v>HIC</v>
          </cell>
          <cell r="F66">
            <v>19000000</v>
          </cell>
          <cell r="G66">
            <v>440000</v>
          </cell>
          <cell r="H66">
            <v>1</v>
          </cell>
          <cell r="I66">
            <v>2.2999999999999998</v>
          </cell>
          <cell r="J66">
            <v>4</v>
          </cell>
          <cell r="K66">
            <v>0.9</v>
          </cell>
          <cell r="L66">
            <v>1</v>
          </cell>
          <cell r="M66">
            <v>1.8</v>
          </cell>
          <cell r="N66">
            <v>2</v>
          </cell>
          <cell r="O66">
            <v>0.8</v>
          </cell>
          <cell r="P66">
            <v>2</v>
          </cell>
          <cell r="Q66">
            <v>0.2</v>
          </cell>
          <cell r="R66">
            <v>1</v>
          </cell>
          <cell r="S66">
            <v>-0.2</v>
          </cell>
          <cell r="T66">
            <v>1</v>
          </cell>
          <cell r="U66">
            <v>0.3</v>
          </cell>
          <cell r="V66">
            <v>1</v>
          </cell>
          <cell r="W66">
            <v>0</v>
          </cell>
          <cell r="X66">
            <v>2</v>
          </cell>
          <cell r="Y66">
            <v>15.3</v>
          </cell>
          <cell r="Z66"/>
          <cell r="AA66"/>
          <cell r="AB66">
            <v>1</v>
          </cell>
          <cell r="AC66">
            <v>0.1</v>
          </cell>
          <cell r="AD66">
            <v>2</v>
          </cell>
          <cell r="AE66">
            <v>3.1</v>
          </cell>
          <cell r="AF66">
            <v>2</v>
          </cell>
          <cell r="AG66">
            <v>-4.0999999999999996</v>
          </cell>
          <cell r="AH66">
            <v>4</v>
          </cell>
          <cell r="AI66">
            <v>1.9</v>
          </cell>
          <cell r="AJ66">
            <v>1</v>
          </cell>
          <cell r="AK66">
            <v>0</v>
          </cell>
          <cell r="AL66">
            <v>1</v>
          </cell>
          <cell r="AM66">
            <v>0</v>
          </cell>
          <cell r="AN66">
            <v>1</v>
          </cell>
          <cell r="AO66">
            <v>4.4000000000000004</v>
          </cell>
        </row>
        <row r="67">
          <cell r="B67" t="str">
            <v>CAN</v>
          </cell>
          <cell r="C67" t="str">
            <v>Canada</v>
          </cell>
          <cell r="D67" t="str">
            <v>AMR</v>
          </cell>
          <cell r="E67" t="str">
            <v>HIC</v>
          </cell>
          <cell r="F67">
            <v>39000000</v>
          </cell>
          <cell r="G67">
            <v>990000</v>
          </cell>
          <cell r="H67">
            <v>1</v>
          </cell>
          <cell r="I67">
            <v>2.6</v>
          </cell>
          <cell r="J67">
            <v>1</v>
          </cell>
          <cell r="K67">
            <v>0.2</v>
          </cell>
          <cell r="L67">
            <v>1</v>
          </cell>
          <cell r="M67">
            <v>2.5</v>
          </cell>
          <cell r="N67">
            <v>1</v>
          </cell>
          <cell r="O67">
            <v>0.1</v>
          </cell>
          <cell r="P67">
            <v>1</v>
          </cell>
          <cell r="Q67">
            <v>-0.1</v>
          </cell>
          <cell r="R67">
            <v>3</v>
          </cell>
          <cell r="S67">
            <v>0</v>
          </cell>
          <cell r="T67">
            <v>1</v>
          </cell>
          <cell r="U67">
            <v>0.9</v>
          </cell>
          <cell r="V67">
            <v>1</v>
          </cell>
          <cell r="W67">
            <v>0</v>
          </cell>
          <cell r="X67"/>
          <cell r="Y67"/>
          <cell r="Z67"/>
          <cell r="AA67"/>
          <cell r="AB67">
            <v>1</v>
          </cell>
          <cell r="AC67">
            <v>-0.3</v>
          </cell>
          <cell r="AD67">
            <v>1</v>
          </cell>
          <cell r="AE67">
            <v>3.1</v>
          </cell>
          <cell r="AF67">
            <v>1</v>
          </cell>
          <cell r="AG67">
            <v>0</v>
          </cell>
          <cell r="AH67">
            <v>4</v>
          </cell>
          <cell r="AI67">
            <v>3.3</v>
          </cell>
          <cell r="AJ67">
            <v>1</v>
          </cell>
          <cell r="AK67">
            <v>0</v>
          </cell>
          <cell r="AL67">
            <v>1</v>
          </cell>
          <cell r="AM67">
            <v>7.4</v>
          </cell>
          <cell r="AN67">
            <v>1</v>
          </cell>
          <cell r="AO67">
            <v>1</v>
          </cell>
        </row>
        <row r="68">
          <cell r="B68" t="str">
            <v>ECU</v>
          </cell>
          <cell r="C68" t="str">
            <v>Ecuador</v>
          </cell>
          <cell r="D68" t="str">
            <v>AMR</v>
          </cell>
          <cell r="E68" t="str">
            <v>UMC</v>
          </cell>
          <cell r="F68">
            <v>18000000</v>
          </cell>
          <cell r="G68">
            <v>520000</v>
          </cell>
          <cell r="H68">
            <v>3</v>
          </cell>
          <cell r="I68">
            <v>2.8</v>
          </cell>
          <cell r="J68">
            <v>3</v>
          </cell>
          <cell r="K68">
            <v>-0.1</v>
          </cell>
          <cell r="L68">
            <v>2</v>
          </cell>
          <cell r="M68">
            <v>3.5</v>
          </cell>
          <cell r="N68">
            <v>2</v>
          </cell>
          <cell r="O68">
            <v>1</v>
          </cell>
          <cell r="P68">
            <v>4</v>
          </cell>
          <cell r="Q68">
            <v>1.4</v>
          </cell>
          <cell r="R68">
            <v>4</v>
          </cell>
          <cell r="S68">
            <v>-0.5</v>
          </cell>
          <cell r="T68">
            <v>3</v>
          </cell>
          <cell r="U68">
            <v>4.3</v>
          </cell>
          <cell r="V68">
            <v>4</v>
          </cell>
          <cell r="W68">
            <v>0</v>
          </cell>
          <cell r="X68">
            <v>2</v>
          </cell>
          <cell r="Y68">
            <v>30</v>
          </cell>
          <cell r="Z68"/>
          <cell r="AA68"/>
          <cell r="AB68">
            <v>2</v>
          </cell>
          <cell r="AC68">
            <v>3.4</v>
          </cell>
          <cell r="AD68">
            <v>1</v>
          </cell>
          <cell r="AE68">
            <v>1.3</v>
          </cell>
          <cell r="AF68">
            <v>2</v>
          </cell>
          <cell r="AG68">
            <v>-2.5</v>
          </cell>
          <cell r="AH68">
            <v>4</v>
          </cell>
          <cell r="AI68">
            <v>2.7</v>
          </cell>
          <cell r="AJ68">
            <v>3</v>
          </cell>
          <cell r="AK68">
            <v>5.0999999999999996</v>
          </cell>
          <cell r="AL68">
            <v>2</v>
          </cell>
          <cell r="AM68">
            <v>3</v>
          </cell>
          <cell r="AN68">
            <v>2</v>
          </cell>
          <cell r="AO68">
            <v>-6.1</v>
          </cell>
        </row>
        <row r="69">
          <cell r="B69" t="str">
            <v>COL</v>
          </cell>
          <cell r="C69" t="str">
            <v>Colombia</v>
          </cell>
          <cell r="D69" t="str">
            <v>AMR</v>
          </cell>
          <cell r="E69" t="str">
            <v>UMC</v>
          </cell>
          <cell r="F69">
            <v>52000000</v>
          </cell>
          <cell r="G69">
            <v>1400000</v>
          </cell>
          <cell r="H69">
            <v>2</v>
          </cell>
          <cell r="I69">
            <v>2.8</v>
          </cell>
          <cell r="J69">
            <v>3</v>
          </cell>
          <cell r="K69">
            <v>0.4</v>
          </cell>
          <cell r="L69">
            <v>1</v>
          </cell>
          <cell r="M69">
            <v>2.9</v>
          </cell>
          <cell r="N69">
            <v>1</v>
          </cell>
          <cell r="O69">
            <v>0.8</v>
          </cell>
          <cell r="P69">
            <v>3</v>
          </cell>
          <cell r="Q69">
            <v>1.2</v>
          </cell>
          <cell r="R69">
            <v>2</v>
          </cell>
          <cell r="S69">
            <v>-0.2</v>
          </cell>
          <cell r="T69">
            <v>4</v>
          </cell>
          <cell r="U69">
            <v>1.3</v>
          </cell>
          <cell r="V69">
            <v>4</v>
          </cell>
          <cell r="W69">
            <v>0</v>
          </cell>
          <cell r="X69">
            <v>4</v>
          </cell>
          <cell r="Y69">
            <v>9.1999999999999993</v>
          </cell>
          <cell r="Z69"/>
          <cell r="AA69"/>
          <cell r="AB69">
            <v>2</v>
          </cell>
          <cell r="AC69">
            <v>3.1</v>
          </cell>
          <cell r="AD69">
            <v>2</v>
          </cell>
          <cell r="AE69">
            <v>2.4</v>
          </cell>
          <cell r="AF69">
            <v>2</v>
          </cell>
          <cell r="AG69">
            <v>-2.2000000000000002</v>
          </cell>
          <cell r="AH69">
            <v>1</v>
          </cell>
          <cell r="AI69">
            <v>1.3</v>
          </cell>
          <cell r="AJ69">
            <v>2</v>
          </cell>
          <cell r="AK69">
            <v>-3.8</v>
          </cell>
          <cell r="AL69">
            <v>1</v>
          </cell>
          <cell r="AM69">
            <v>1.9</v>
          </cell>
          <cell r="AN69">
            <v>2</v>
          </cell>
          <cell r="AO69">
            <v>20.2</v>
          </cell>
        </row>
        <row r="70">
          <cell r="B70" t="str">
            <v>NIC</v>
          </cell>
          <cell r="C70" t="str">
            <v>Nicaragua</v>
          </cell>
          <cell r="D70" t="str">
            <v>AMR</v>
          </cell>
          <cell r="E70" t="str">
            <v>LMC</v>
          </cell>
          <cell r="F70">
            <v>6900000</v>
          </cell>
          <cell r="G70">
            <v>200000</v>
          </cell>
          <cell r="H70">
            <v>3</v>
          </cell>
          <cell r="I70">
            <v>3</v>
          </cell>
          <cell r="J70">
            <v>4</v>
          </cell>
          <cell r="K70">
            <v>-0.5</v>
          </cell>
          <cell r="L70">
            <v>3</v>
          </cell>
          <cell r="M70">
            <v>4</v>
          </cell>
          <cell r="N70">
            <v>1</v>
          </cell>
          <cell r="O70">
            <v>0.4</v>
          </cell>
          <cell r="P70">
            <v>4</v>
          </cell>
          <cell r="Q70">
            <v>-6.2</v>
          </cell>
          <cell r="R70">
            <v>1</v>
          </cell>
          <cell r="S70">
            <v>0</v>
          </cell>
          <cell r="T70">
            <v>4</v>
          </cell>
          <cell r="U70">
            <v>1.9</v>
          </cell>
          <cell r="V70">
            <v>4</v>
          </cell>
          <cell r="W70">
            <v>0</v>
          </cell>
          <cell r="X70">
            <v>2</v>
          </cell>
          <cell r="Y70">
            <v>22.8</v>
          </cell>
          <cell r="Z70"/>
          <cell r="AA70"/>
          <cell r="AB70">
            <v>4</v>
          </cell>
          <cell r="AC70">
            <v>3.8</v>
          </cell>
          <cell r="AD70">
            <v>2</v>
          </cell>
          <cell r="AE70">
            <v>1.5</v>
          </cell>
          <cell r="AF70">
            <v>1</v>
          </cell>
          <cell r="AG70">
            <v>0</v>
          </cell>
          <cell r="AH70">
            <v>2</v>
          </cell>
          <cell r="AI70">
            <v>1.8</v>
          </cell>
          <cell r="AJ70">
            <v>4</v>
          </cell>
          <cell r="AK70">
            <v>-1.1000000000000001</v>
          </cell>
          <cell r="AL70">
            <v>4</v>
          </cell>
          <cell r="AM70">
            <v>2</v>
          </cell>
          <cell r="AN70">
            <v>2</v>
          </cell>
          <cell r="AO70">
            <v>19.899999999999999</v>
          </cell>
        </row>
        <row r="71">
          <cell r="B71" t="str">
            <v>PER</v>
          </cell>
          <cell r="C71" t="str">
            <v>Peru</v>
          </cell>
          <cell r="D71" t="str">
            <v>AMR</v>
          </cell>
          <cell r="E71" t="str">
            <v>UMC</v>
          </cell>
          <cell r="F71">
            <v>34000000</v>
          </cell>
          <cell r="G71">
            <v>1100000</v>
          </cell>
          <cell r="H71">
            <v>2</v>
          </cell>
          <cell r="I71">
            <v>3.2</v>
          </cell>
          <cell r="J71">
            <v>3</v>
          </cell>
          <cell r="K71">
            <v>0.2</v>
          </cell>
          <cell r="L71">
            <v>2</v>
          </cell>
          <cell r="M71">
            <v>3.4</v>
          </cell>
          <cell r="N71">
            <v>4</v>
          </cell>
          <cell r="O71">
            <v>2.9</v>
          </cell>
          <cell r="P71">
            <v>1</v>
          </cell>
          <cell r="Q71">
            <v>1.1000000000000001</v>
          </cell>
          <cell r="R71">
            <v>4</v>
          </cell>
          <cell r="S71">
            <v>2.2000000000000002</v>
          </cell>
          <cell r="T71">
            <v>4</v>
          </cell>
          <cell r="U71">
            <v>-0.6</v>
          </cell>
          <cell r="V71">
            <v>3</v>
          </cell>
          <cell r="W71">
            <v>-0.4</v>
          </cell>
          <cell r="X71">
            <v>1</v>
          </cell>
          <cell r="Y71">
            <v>22.7</v>
          </cell>
          <cell r="Z71"/>
          <cell r="AA71"/>
          <cell r="AB71">
            <v>4</v>
          </cell>
          <cell r="AC71">
            <v>2.4</v>
          </cell>
          <cell r="AD71">
            <v>1</v>
          </cell>
          <cell r="AE71">
            <v>2.9</v>
          </cell>
          <cell r="AF71">
            <v>1</v>
          </cell>
          <cell r="AG71">
            <v>-4.9000000000000004</v>
          </cell>
          <cell r="AH71">
            <v>1</v>
          </cell>
          <cell r="AI71">
            <v>2.7</v>
          </cell>
          <cell r="AJ71">
            <v>3</v>
          </cell>
          <cell r="AK71">
            <v>-0.6</v>
          </cell>
          <cell r="AL71">
            <v>3</v>
          </cell>
          <cell r="AM71">
            <v>4.8</v>
          </cell>
          <cell r="AN71">
            <v>3</v>
          </cell>
          <cell r="AO71">
            <v>7.3</v>
          </cell>
        </row>
        <row r="72">
          <cell r="B72" t="str">
            <v>PRY</v>
          </cell>
          <cell r="C72" t="str">
            <v>Paraguay</v>
          </cell>
          <cell r="D72" t="str">
            <v>AMR</v>
          </cell>
          <cell r="E72" t="str">
            <v>UMC</v>
          </cell>
          <cell r="F72">
            <v>7400000</v>
          </cell>
          <cell r="G72">
            <v>240000</v>
          </cell>
          <cell r="H72">
            <v>3</v>
          </cell>
          <cell r="I72">
            <v>3.3</v>
          </cell>
          <cell r="J72">
            <v>3</v>
          </cell>
          <cell r="K72">
            <v>1</v>
          </cell>
          <cell r="L72">
            <v>3</v>
          </cell>
          <cell r="M72">
            <v>2.8</v>
          </cell>
          <cell r="N72">
            <v>2</v>
          </cell>
          <cell r="O72">
            <v>0.8</v>
          </cell>
          <cell r="P72">
            <v>4</v>
          </cell>
          <cell r="Q72">
            <v>-2.1</v>
          </cell>
          <cell r="R72">
            <v>3</v>
          </cell>
          <cell r="S72">
            <v>1</v>
          </cell>
          <cell r="T72">
            <v>1</v>
          </cell>
          <cell r="U72">
            <v>0.5</v>
          </cell>
          <cell r="V72">
            <v>1</v>
          </cell>
          <cell r="W72">
            <v>0</v>
          </cell>
          <cell r="X72">
            <v>4</v>
          </cell>
          <cell r="Y72">
            <v>20.6</v>
          </cell>
          <cell r="Z72"/>
          <cell r="AA72"/>
          <cell r="AB72">
            <v>2</v>
          </cell>
          <cell r="AC72">
            <v>3.1</v>
          </cell>
          <cell r="AD72">
            <v>4</v>
          </cell>
          <cell r="AE72">
            <v>2.2999999999999998</v>
          </cell>
          <cell r="AF72">
            <v>1</v>
          </cell>
          <cell r="AG72">
            <v>-2.2000000000000002</v>
          </cell>
          <cell r="AH72">
            <v>2</v>
          </cell>
          <cell r="AI72">
            <v>2.5</v>
          </cell>
          <cell r="AJ72">
            <v>4</v>
          </cell>
          <cell r="AK72">
            <v>-1.8</v>
          </cell>
          <cell r="AL72">
            <v>3</v>
          </cell>
          <cell r="AM72">
            <v>2.9</v>
          </cell>
          <cell r="AN72">
            <v>3</v>
          </cell>
          <cell r="AO72">
            <v>6.6</v>
          </cell>
        </row>
        <row r="73">
          <cell r="B73" t="str">
            <v>BRA</v>
          </cell>
          <cell r="C73" t="str">
            <v>Brazil</v>
          </cell>
          <cell r="D73" t="str">
            <v>AMR</v>
          </cell>
          <cell r="E73" t="str">
            <v>UMC</v>
          </cell>
          <cell r="F73">
            <v>220000000</v>
          </cell>
          <cell r="G73">
            <v>7200000</v>
          </cell>
          <cell r="H73">
            <v>4</v>
          </cell>
          <cell r="I73">
            <v>3.3</v>
          </cell>
          <cell r="J73">
            <v>4</v>
          </cell>
          <cell r="K73">
            <v>1.8</v>
          </cell>
          <cell r="L73">
            <v>1</v>
          </cell>
          <cell r="M73">
            <v>2.7</v>
          </cell>
          <cell r="N73">
            <v>1</v>
          </cell>
          <cell r="O73">
            <v>0.5</v>
          </cell>
          <cell r="P73">
            <v>2</v>
          </cell>
          <cell r="Q73">
            <v>2.1</v>
          </cell>
          <cell r="R73">
            <v>3</v>
          </cell>
          <cell r="S73">
            <v>-1.7</v>
          </cell>
          <cell r="T73">
            <v>4</v>
          </cell>
          <cell r="U73">
            <v>0.5</v>
          </cell>
          <cell r="V73">
            <v>1</v>
          </cell>
          <cell r="W73">
            <v>0</v>
          </cell>
          <cell r="X73">
            <v>1</v>
          </cell>
          <cell r="Y73">
            <v>9</v>
          </cell>
          <cell r="Z73"/>
          <cell r="AA73"/>
          <cell r="AB73">
            <v>2</v>
          </cell>
          <cell r="AC73">
            <v>2.9</v>
          </cell>
          <cell r="AD73">
            <v>3</v>
          </cell>
          <cell r="AE73">
            <v>3.5</v>
          </cell>
          <cell r="AF73">
            <v>2</v>
          </cell>
          <cell r="AG73">
            <v>-2.7</v>
          </cell>
          <cell r="AH73">
            <v>4</v>
          </cell>
          <cell r="AI73">
            <v>2.7</v>
          </cell>
          <cell r="AJ73">
            <v>1</v>
          </cell>
          <cell r="AK73">
            <v>0</v>
          </cell>
          <cell r="AL73">
            <v>1</v>
          </cell>
          <cell r="AM73">
            <v>6.9</v>
          </cell>
          <cell r="AN73">
            <v>1</v>
          </cell>
          <cell r="AO73">
            <v>9.4</v>
          </cell>
        </row>
        <row r="74">
          <cell r="B74" t="str">
            <v>VEN</v>
          </cell>
          <cell r="C74" t="str">
            <v>Venezuela (Bolivarian Republic of)</v>
          </cell>
          <cell r="D74" t="str">
            <v>AMR</v>
          </cell>
          <cell r="E74" t="str">
            <v>UMC</v>
          </cell>
          <cell r="F74">
            <v>30000000</v>
          </cell>
          <cell r="G74">
            <v>1000000</v>
          </cell>
          <cell r="H74">
            <v>3</v>
          </cell>
          <cell r="I74">
            <v>3.4</v>
          </cell>
          <cell r="J74"/>
          <cell r="K74"/>
          <cell r="L74">
            <v>3</v>
          </cell>
          <cell r="M74">
            <v>3.4</v>
          </cell>
          <cell r="N74">
            <v>2</v>
          </cell>
          <cell r="O74">
            <v>1.1000000000000001</v>
          </cell>
          <cell r="P74">
            <v>3</v>
          </cell>
          <cell r="Q74">
            <v>0</v>
          </cell>
          <cell r="R74">
            <v>4</v>
          </cell>
          <cell r="S74">
            <v>9.3000000000000007</v>
          </cell>
          <cell r="T74">
            <v>3</v>
          </cell>
          <cell r="U74">
            <v>3</v>
          </cell>
          <cell r="V74">
            <v>4</v>
          </cell>
          <cell r="W74">
            <v>0</v>
          </cell>
          <cell r="X74">
            <v>4</v>
          </cell>
          <cell r="Y74">
            <v>23.8</v>
          </cell>
          <cell r="Z74"/>
          <cell r="AA74"/>
          <cell r="AB74">
            <v>2</v>
          </cell>
          <cell r="AC74">
            <v>0</v>
          </cell>
          <cell r="AD74">
            <v>1</v>
          </cell>
          <cell r="AE74">
            <v>3.5</v>
          </cell>
          <cell r="AF74">
            <v>1</v>
          </cell>
          <cell r="AG74">
            <v>0</v>
          </cell>
          <cell r="AH74">
            <v>4</v>
          </cell>
          <cell r="AI74">
            <v>2.7</v>
          </cell>
          <cell r="AJ74">
            <v>4</v>
          </cell>
          <cell r="AK74">
            <v>-0.6</v>
          </cell>
          <cell r="AL74">
            <v>3</v>
          </cell>
          <cell r="AM74">
            <v>2.2999999999999998</v>
          </cell>
          <cell r="AN74">
            <v>1</v>
          </cell>
          <cell r="AO74">
            <v>-0.4</v>
          </cell>
        </row>
        <row r="75">
          <cell r="B75" t="str">
            <v>DOM</v>
          </cell>
          <cell r="C75" t="str">
            <v>Dominican Republic</v>
          </cell>
          <cell r="D75" t="str">
            <v>AMR</v>
          </cell>
          <cell r="E75" t="str">
            <v>UMC</v>
          </cell>
          <cell r="F75">
            <v>11000000</v>
          </cell>
          <cell r="G75">
            <v>400000</v>
          </cell>
          <cell r="H75">
            <v>3</v>
          </cell>
          <cell r="I75">
            <v>3.6</v>
          </cell>
          <cell r="J75">
            <v>4</v>
          </cell>
          <cell r="K75">
            <v>1</v>
          </cell>
          <cell r="L75">
            <v>2</v>
          </cell>
          <cell r="M75">
            <v>3.4</v>
          </cell>
          <cell r="N75">
            <v>1</v>
          </cell>
          <cell r="O75">
            <v>0.8</v>
          </cell>
          <cell r="P75">
            <v>2</v>
          </cell>
          <cell r="Q75">
            <v>0.5</v>
          </cell>
          <cell r="R75">
            <v>2</v>
          </cell>
          <cell r="S75">
            <v>-5</v>
          </cell>
          <cell r="T75">
            <v>4</v>
          </cell>
          <cell r="U75">
            <v>1.8</v>
          </cell>
          <cell r="V75">
            <v>4</v>
          </cell>
          <cell r="W75">
            <v>0</v>
          </cell>
          <cell r="X75">
            <v>4</v>
          </cell>
          <cell r="Y75">
            <v>18.2</v>
          </cell>
          <cell r="Z75"/>
          <cell r="AA75"/>
          <cell r="AB75">
            <v>4</v>
          </cell>
          <cell r="AC75">
            <v>1.6</v>
          </cell>
          <cell r="AD75">
            <v>2</v>
          </cell>
          <cell r="AE75">
            <v>3.2</v>
          </cell>
          <cell r="AF75">
            <v>2</v>
          </cell>
          <cell r="AG75">
            <v>-7.7</v>
          </cell>
          <cell r="AH75">
            <v>1</v>
          </cell>
          <cell r="AI75">
            <v>1.5</v>
          </cell>
          <cell r="AJ75">
            <v>3</v>
          </cell>
          <cell r="AK75">
            <v>-0.3</v>
          </cell>
          <cell r="AL75">
            <v>4</v>
          </cell>
          <cell r="AM75">
            <v>-1.7</v>
          </cell>
          <cell r="AN75">
            <v>4</v>
          </cell>
          <cell r="AO75">
            <v>27.7</v>
          </cell>
        </row>
        <row r="76">
          <cell r="B76" t="str">
            <v>JAM</v>
          </cell>
          <cell r="C76" t="str">
            <v>Jamaica</v>
          </cell>
          <cell r="D76" t="str">
            <v>AMR</v>
          </cell>
          <cell r="E76" t="str">
            <v>UMC</v>
          </cell>
          <cell r="F76">
            <v>3000000</v>
          </cell>
          <cell r="G76">
            <v>110000</v>
          </cell>
          <cell r="H76">
            <v>2</v>
          </cell>
          <cell r="I76">
            <v>3.8</v>
          </cell>
          <cell r="J76">
            <v>3</v>
          </cell>
          <cell r="K76">
            <v>0.4</v>
          </cell>
          <cell r="L76">
            <v>2</v>
          </cell>
          <cell r="M76">
            <v>3.9</v>
          </cell>
          <cell r="N76">
            <v>1</v>
          </cell>
          <cell r="O76">
            <v>0.6</v>
          </cell>
          <cell r="P76">
            <v>2</v>
          </cell>
          <cell r="Q76">
            <v>-0.5</v>
          </cell>
          <cell r="R76">
            <v>1</v>
          </cell>
          <cell r="S76">
            <v>-0.2</v>
          </cell>
          <cell r="T76">
            <v>4</v>
          </cell>
          <cell r="U76">
            <v>2.2999999999999998</v>
          </cell>
          <cell r="V76">
            <v>4</v>
          </cell>
          <cell r="W76">
            <v>0</v>
          </cell>
          <cell r="X76">
            <v>4</v>
          </cell>
          <cell r="Y76">
            <v>19.899999999999999</v>
          </cell>
          <cell r="Z76"/>
          <cell r="AA76"/>
          <cell r="AB76">
            <v>3</v>
          </cell>
          <cell r="AC76">
            <v>1.4</v>
          </cell>
          <cell r="AD76">
            <v>3</v>
          </cell>
          <cell r="AE76">
            <v>1.4</v>
          </cell>
          <cell r="AF76">
            <v>3</v>
          </cell>
          <cell r="AG76">
            <v>-3.1</v>
          </cell>
          <cell r="AH76">
            <v>1</v>
          </cell>
          <cell r="AI76">
            <v>1.4</v>
          </cell>
          <cell r="AJ76">
            <v>3</v>
          </cell>
          <cell r="AK76">
            <v>-0.2</v>
          </cell>
          <cell r="AL76">
            <v>4</v>
          </cell>
          <cell r="AM76">
            <v>4.7</v>
          </cell>
          <cell r="AN76">
            <v>1</v>
          </cell>
          <cell r="AO76">
            <v>20</v>
          </cell>
        </row>
        <row r="77">
          <cell r="B77" t="str">
            <v>TTO</v>
          </cell>
          <cell r="C77" t="str">
            <v>Trinidad and Tobago</v>
          </cell>
          <cell r="D77" t="str">
            <v>AMR</v>
          </cell>
          <cell r="E77" t="str">
            <v>HIC</v>
          </cell>
          <cell r="F77">
            <v>1400000</v>
          </cell>
          <cell r="G77">
            <v>56000</v>
          </cell>
          <cell r="H77">
            <v>1</v>
          </cell>
          <cell r="I77">
            <v>4</v>
          </cell>
          <cell r="J77">
            <v>2</v>
          </cell>
          <cell r="K77">
            <v>0.5</v>
          </cell>
          <cell r="L77">
            <v>2</v>
          </cell>
          <cell r="M77">
            <v>3.8</v>
          </cell>
          <cell r="N77">
            <v>4</v>
          </cell>
          <cell r="O77">
            <v>2.5</v>
          </cell>
          <cell r="P77">
            <v>1</v>
          </cell>
          <cell r="Q77">
            <v>0</v>
          </cell>
          <cell r="R77">
            <v>1</v>
          </cell>
          <cell r="S77">
            <v>-3.2</v>
          </cell>
          <cell r="T77">
            <v>3</v>
          </cell>
          <cell r="U77">
            <v>2.6</v>
          </cell>
          <cell r="V77">
            <v>1</v>
          </cell>
          <cell r="W77">
            <v>0</v>
          </cell>
          <cell r="X77">
            <v>1</v>
          </cell>
          <cell r="Y77">
            <v>20.7</v>
          </cell>
          <cell r="Z77"/>
          <cell r="AA77"/>
          <cell r="AB77">
            <v>2</v>
          </cell>
          <cell r="AC77">
            <v>0.6</v>
          </cell>
          <cell r="AD77">
            <v>4</v>
          </cell>
          <cell r="AE77">
            <v>-2.2000000000000002</v>
          </cell>
          <cell r="AF77">
            <v>4</v>
          </cell>
          <cell r="AG77">
            <v>-8.8000000000000007</v>
          </cell>
          <cell r="AH77">
            <v>2</v>
          </cell>
          <cell r="AI77">
            <v>2.2000000000000002</v>
          </cell>
          <cell r="AJ77">
            <v>1</v>
          </cell>
          <cell r="AK77">
            <v>0</v>
          </cell>
          <cell r="AL77">
            <v>1</v>
          </cell>
          <cell r="AM77">
            <v>12</v>
          </cell>
          <cell r="AN77">
            <v>4</v>
          </cell>
          <cell r="AO77">
            <v>19.3</v>
          </cell>
        </row>
        <row r="78">
          <cell r="B78" t="str">
            <v>CRI</v>
          </cell>
          <cell r="C78" t="str">
            <v>Costa Rica</v>
          </cell>
          <cell r="D78" t="str">
            <v>AMR</v>
          </cell>
          <cell r="E78" t="str">
            <v>UMC</v>
          </cell>
          <cell r="F78">
            <v>5200000</v>
          </cell>
          <cell r="G78">
            <v>210000</v>
          </cell>
          <cell r="H78">
            <v>1</v>
          </cell>
          <cell r="I78">
            <v>4</v>
          </cell>
          <cell r="J78">
            <v>3</v>
          </cell>
          <cell r="K78">
            <v>0.5</v>
          </cell>
          <cell r="L78">
            <v>2</v>
          </cell>
          <cell r="M78">
            <v>3.9</v>
          </cell>
          <cell r="N78">
            <v>1</v>
          </cell>
          <cell r="O78">
            <v>0.2</v>
          </cell>
          <cell r="P78">
            <v>3</v>
          </cell>
          <cell r="Q78">
            <v>-5.8</v>
          </cell>
          <cell r="R78">
            <v>2</v>
          </cell>
          <cell r="S78">
            <v>1.7</v>
          </cell>
          <cell r="T78">
            <v>2</v>
          </cell>
          <cell r="U78">
            <v>0.4</v>
          </cell>
          <cell r="V78">
            <v>4</v>
          </cell>
          <cell r="W78">
            <v>0</v>
          </cell>
          <cell r="X78">
            <v>2</v>
          </cell>
          <cell r="Y78">
            <v>22.6</v>
          </cell>
          <cell r="Z78"/>
          <cell r="AA78"/>
          <cell r="AB78">
            <v>1</v>
          </cell>
          <cell r="AC78">
            <v>0.7</v>
          </cell>
          <cell r="AD78">
            <v>1</v>
          </cell>
          <cell r="AE78">
            <v>2.6</v>
          </cell>
          <cell r="AF78">
            <v>1</v>
          </cell>
          <cell r="AG78">
            <v>0</v>
          </cell>
          <cell r="AH78">
            <v>1</v>
          </cell>
          <cell r="AI78">
            <v>1.4</v>
          </cell>
          <cell r="AJ78">
            <v>3</v>
          </cell>
          <cell r="AK78">
            <v>1.2</v>
          </cell>
          <cell r="AL78">
            <v>2</v>
          </cell>
          <cell r="AM78">
            <v>5.9</v>
          </cell>
          <cell r="AN78">
            <v>2</v>
          </cell>
          <cell r="AO78">
            <v>15.7</v>
          </cell>
        </row>
        <row r="79">
          <cell r="B79" t="str">
            <v>PAN</v>
          </cell>
          <cell r="C79" t="str">
            <v>Panama</v>
          </cell>
          <cell r="D79" t="str">
            <v>AMR</v>
          </cell>
          <cell r="E79" t="str">
            <v>HIC</v>
          </cell>
          <cell r="F79">
            <v>4500000</v>
          </cell>
          <cell r="G79">
            <v>180000</v>
          </cell>
          <cell r="H79">
            <v>2</v>
          </cell>
          <cell r="I79">
            <v>4.0999999999999996</v>
          </cell>
          <cell r="J79">
            <v>2</v>
          </cell>
          <cell r="K79">
            <v>0.8</v>
          </cell>
          <cell r="L79">
            <v>2</v>
          </cell>
          <cell r="M79">
            <v>3.8</v>
          </cell>
          <cell r="N79">
            <v>4</v>
          </cell>
          <cell r="O79">
            <v>1.7</v>
          </cell>
          <cell r="P79">
            <v>2</v>
          </cell>
          <cell r="Q79">
            <v>0.9</v>
          </cell>
          <cell r="R79">
            <v>3</v>
          </cell>
          <cell r="S79">
            <v>-2.1</v>
          </cell>
          <cell r="T79">
            <v>2</v>
          </cell>
          <cell r="U79">
            <v>1.3</v>
          </cell>
          <cell r="V79">
            <v>4</v>
          </cell>
          <cell r="W79">
            <v>0</v>
          </cell>
          <cell r="X79"/>
          <cell r="Y79"/>
          <cell r="Z79"/>
          <cell r="AA79"/>
          <cell r="AB79">
            <v>4</v>
          </cell>
          <cell r="AC79">
            <v>4.5</v>
          </cell>
          <cell r="AD79">
            <v>2</v>
          </cell>
          <cell r="AE79">
            <v>1.5</v>
          </cell>
          <cell r="AF79">
            <v>3</v>
          </cell>
          <cell r="AG79">
            <v>-1.8</v>
          </cell>
          <cell r="AH79">
            <v>1</v>
          </cell>
          <cell r="AI79">
            <v>1.4</v>
          </cell>
          <cell r="AJ79">
            <v>1</v>
          </cell>
          <cell r="AK79">
            <v>0</v>
          </cell>
          <cell r="AL79">
            <v>3</v>
          </cell>
          <cell r="AM79">
            <v>11</v>
          </cell>
          <cell r="AN79">
            <v>2</v>
          </cell>
          <cell r="AO79">
            <v>17</v>
          </cell>
        </row>
        <row r="80">
          <cell r="B80" t="str">
            <v>VCT</v>
          </cell>
          <cell r="C80" t="str">
            <v>Saint Vincent and the Grenadines</v>
          </cell>
          <cell r="D80" t="str">
            <v>AMR</v>
          </cell>
          <cell r="E80" t="str">
            <v>UMC</v>
          </cell>
          <cell r="F80">
            <v>110000</v>
          </cell>
          <cell r="G80">
            <v>4900</v>
          </cell>
          <cell r="H80">
            <v>2</v>
          </cell>
          <cell r="I80">
            <v>4.4000000000000004</v>
          </cell>
          <cell r="J80"/>
          <cell r="K80"/>
          <cell r="L80">
            <v>2</v>
          </cell>
          <cell r="M80">
            <v>4.5</v>
          </cell>
          <cell r="N80">
            <v>3</v>
          </cell>
          <cell r="O80">
            <v>0.9</v>
          </cell>
          <cell r="P80">
            <v>4</v>
          </cell>
          <cell r="Q80">
            <v>-0.3</v>
          </cell>
          <cell r="R80">
            <v>1</v>
          </cell>
          <cell r="S80">
            <v>1.2</v>
          </cell>
          <cell r="T80">
            <v>2</v>
          </cell>
          <cell r="U80">
            <v>9.4</v>
          </cell>
          <cell r="V80">
            <v>1</v>
          </cell>
          <cell r="W80">
            <v>0</v>
          </cell>
          <cell r="X80">
            <v>2</v>
          </cell>
          <cell r="Y80">
            <v>13.3</v>
          </cell>
          <cell r="Z80"/>
          <cell r="AA80"/>
          <cell r="AB80">
            <v>3</v>
          </cell>
          <cell r="AC80">
            <v>3.1</v>
          </cell>
          <cell r="AD80">
            <v>3</v>
          </cell>
          <cell r="AE80">
            <v>1.6</v>
          </cell>
          <cell r="AF80">
            <v>2</v>
          </cell>
          <cell r="AG80">
            <v>-2.6</v>
          </cell>
          <cell r="AH80">
            <v>2</v>
          </cell>
          <cell r="AI80">
            <v>2.2000000000000002</v>
          </cell>
          <cell r="AJ80">
            <v>1</v>
          </cell>
          <cell r="AK80">
            <v>0</v>
          </cell>
          <cell r="AL80">
            <v>2</v>
          </cell>
          <cell r="AM80">
            <v>8.1</v>
          </cell>
          <cell r="AN80">
            <v>4</v>
          </cell>
          <cell r="AO80">
            <v>19.7</v>
          </cell>
        </row>
        <row r="81">
          <cell r="B81" t="str">
            <v>BOL</v>
          </cell>
          <cell r="C81" t="str">
            <v>Bolivia (Plurinational State of)</v>
          </cell>
          <cell r="D81" t="str">
            <v>AMR</v>
          </cell>
          <cell r="E81" t="str">
            <v>LMC</v>
          </cell>
          <cell r="F81">
            <v>12000000</v>
          </cell>
          <cell r="G81">
            <v>540000</v>
          </cell>
          <cell r="H81">
            <v>3</v>
          </cell>
          <cell r="I81">
            <v>4.5</v>
          </cell>
          <cell r="J81">
            <v>2</v>
          </cell>
          <cell r="K81">
            <v>0.5</v>
          </cell>
          <cell r="L81">
            <v>3</v>
          </cell>
          <cell r="M81">
            <v>4.4000000000000004</v>
          </cell>
          <cell r="N81">
            <v>4</v>
          </cell>
          <cell r="O81">
            <v>4</v>
          </cell>
          <cell r="P81">
            <v>3</v>
          </cell>
          <cell r="Q81">
            <v>4.5999999999999996</v>
          </cell>
          <cell r="R81">
            <v>4</v>
          </cell>
          <cell r="S81">
            <v>-1.1000000000000001</v>
          </cell>
          <cell r="T81">
            <v>3</v>
          </cell>
          <cell r="U81">
            <v>5.9</v>
          </cell>
          <cell r="V81">
            <v>4</v>
          </cell>
          <cell r="W81">
            <v>-0.4</v>
          </cell>
          <cell r="X81">
            <v>3</v>
          </cell>
          <cell r="Y81">
            <v>30.2</v>
          </cell>
          <cell r="Z81"/>
          <cell r="AA81"/>
          <cell r="AB81">
            <v>4</v>
          </cell>
          <cell r="AC81">
            <v>8.1999999999999993</v>
          </cell>
          <cell r="AD81">
            <v>1</v>
          </cell>
          <cell r="AE81">
            <v>1.8</v>
          </cell>
          <cell r="AF81">
            <v>2</v>
          </cell>
          <cell r="AG81">
            <v>-3.2</v>
          </cell>
          <cell r="AH81">
            <v>4</v>
          </cell>
          <cell r="AI81">
            <v>2.7</v>
          </cell>
          <cell r="AJ81">
            <v>3</v>
          </cell>
          <cell r="AK81">
            <v>-1.8</v>
          </cell>
          <cell r="AL81">
            <v>4</v>
          </cell>
          <cell r="AM81">
            <v>2</v>
          </cell>
          <cell r="AN81">
            <v>3</v>
          </cell>
          <cell r="AO81">
            <v>3.7</v>
          </cell>
        </row>
        <row r="82">
          <cell r="B82" t="str">
            <v>BHS</v>
          </cell>
          <cell r="C82" t="str">
            <v>Bahamas</v>
          </cell>
          <cell r="D82" t="str">
            <v>AMR</v>
          </cell>
          <cell r="E82" t="str">
            <v>HIC</v>
          </cell>
          <cell r="F82">
            <v>400000</v>
          </cell>
          <cell r="G82">
            <v>19000</v>
          </cell>
          <cell r="H82">
            <v>2</v>
          </cell>
          <cell r="I82">
            <v>4.5999999999999996</v>
          </cell>
          <cell r="J82">
            <v>1</v>
          </cell>
          <cell r="K82">
            <v>0.2</v>
          </cell>
          <cell r="L82">
            <v>2</v>
          </cell>
          <cell r="M82">
            <v>4.7</v>
          </cell>
          <cell r="N82">
            <v>2</v>
          </cell>
          <cell r="O82">
            <v>1.1000000000000001</v>
          </cell>
          <cell r="P82">
            <v>3</v>
          </cell>
          <cell r="Q82">
            <v>0.4</v>
          </cell>
          <cell r="R82">
            <v>3</v>
          </cell>
          <cell r="S82">
            <v>0.7</v>
          </cell>
          <cell r="T82">
            <v>3</v>
          </cell>
          <cell r="U82">
            <v>2.1</v>
          </cell>
          <cell r="V82">
            <v>1</v>
          </cell>
          <cell r="W82">
            <v>0</v>
          </cell>
          <cell r="X82"/>
          <cell r="Y82"/>
          <cell r="Z82"/>
          <cell r="AA82"/>
          <cell r="AB82">
            <v>1</v>
          </cell>
          <cell r="AC82">
            <v>1.3</v>
          </cell>
          <cell r="AD82">
            <v>2</v>
          </cell>
          <cell r="AE82">
            <v>3.2</v>
          </cell>
          <cell r="AF82">
            <v>4</v>
          </cell>
          <cell r="AG82">
            <v>-2.2999999999999998</v>
          </cell>
          <cell r="AH82">
            <v>1</v>
          </cell>
          <cell r="AI82">
            <v>-0.1</v>
          </cell>
          <cell r="AJ82">
            <v>1</v>
          </cell>
          <cell r="AK82">
            <v>0</v>
          </cell>
          <cell r="AL82">
            <v>2</v>
          </cell>
          <cell r="AM82">
            <v>3.5</v>
          </cell>
          <cell r="AN82">
            <v>3</v>
          </cell>
          <cell r="AO82">
            <v>33.4</v>
          </cell>
        </row>
        <row r="83">
          <cell r="B83" t="str">
            <v>BLZ</v>
          </cell>
          <cell r="C83" t="str">
            <v>Belize</v>
          </cell>
          <cell r="D83" t="str">
            <v>AMR</v>
          </cell>
          <cell r="E83" t="str">
            <v>UMC</v>
          </cell>
          <cell r="F83">
            <v>420000</v>
          </cell>
          <cell r="G83">
            <v>23000</v>
          </cell>
          <cell r="H83">
            <v>3</v>
          </cell>
          <cell r="I83">
            <v>5.4</v>
          </cell>
          <cell r="J83"/>
          <cell r="K83"/>
          <cell r="L83">
            <v>3</v>
          </cell>
          <cell r="M83">
            <v>5.7</v>
          </cell>
          <cell r="N83">
            <v>4</v>
          </cell>
          <cell r="O83">
            <v>2.4</v>
          </cell>
          <cell r="P83">
            <v>3</v>
          </cell>
          <cell r="Q83">
            <v>-0.4</v>
          </cell>
          <cell r="R83">
            <v>1</v>
          </cell>
          <cell r="S83">
            <v>-0.9</v>
          </cell>
          <cell r="T83">
            <v>2</v>
          </cell>
          <cell r="U83">
            <v>0.5</v>
          </cell>
          <cell r="V83">
            <v>1</v>
          </cell>
          <cell r="W83">
            <v>0</v>
          </cell>
          <cell r="X83"/>
          <cell r="Y83"/>
          <cell r="Z83"/>
          <cell r="AA83"/>
          <cell r="AB83">
            <v>3</v>
          </cell>
          <cell r="AC83">
            <v>1.3</v>
          </cell>
          <cell r="AD83">
            <v>3</v>
          </cell>
          <cell r="AE83">
            <v>1</v>
          </cell>
          <cell r="AF83">
            <v>2</v>
          </cell>
          <cell r="AG83">
            <v>-2.4</v>
          </cell>
          <cell r="AH83">
            <v>2</v>
          </cell>
          <cell r="AI83">
            <v>1.8</v>
          </cell>
          <cell r="AJ83">
            <v>4</v>
          </cell>
          <cell r="AK83">
            <v>1.3</v>
          </cell>
          <cell r="AL83">
            <v>3</v>
          </cell>
          <cell r="AM83">
            <v>2</v>
          </cell>
          <cell r="AN83">
            <v>4</v>
          </cell>
          <cell r="AO83">
            <v>37.299999999999997</v>
          </cell>
        </row>
        <row r="84">
          <cell r="B84" t="str">
            <v>SLV</v>
          </cell>
          <cell r="C84" t="str">
            <v>El Salvador</v>
          </cell>
          <cell r="D84" t="str">
            <v>AMR</v>
          </cell>
          <cell r="E84" t="str">
            <v>LMC</v>
          </cell>
          <cell r="F84">
            <v>6600000</v>
          </cell>
          <cell r="G84">
            <v>370000</v>
          </cell>
          <cell r="H84">
            <v>2</v>
          </cell>
          <cell r="I84">
            <v>5.6</v>
          </cell>
          <cell r="J84">
            <v>1</v>
          </cell>
          <cell r="K84">
            <v>0.2</v>
          </cell>
          <cell r="L84">
            <v>2</v>
          </cell>
          <cell r="M84">
            <v>5.6</v>
          </cell>
          <cell r="N84">
            <v>2</v>
          </cell>
          <cell r="O84">
            <v>0.9</v>
          </cell>
          <cell r="P84">
            <v>4</v>
          </cell>
          <cell r="Q84">
            <v>1.7</v>
          </cell>
          <cell r="R84">
            <v>4</v>
          </cell>
          <cell r="S84">
            <v>4.7</v>
          </cell>
          <cell r="T84">
            <v>3</v>
          </cell>
          <cell r="U84">
            <v>1</v>
          </cell>
          <cell r="V84">
            <v>4</v>
          </cell>
          <cell r="W84">
            <v>0</v>
          </cell>
          <cell r="X84">
            <v>4</v>
          </cell>
          <cell r="Y84">
            <v>18.8</v>
          </cell>
          <cell r="Z84"/>
          <cell r="AA84"/>
          <cell r="AB84">
            <v>3</v>
          </cell>
          <cell r="AC84">
            <v>1.1000000000000001</v>
          </cell>
          <cell r="AD84">
            <v>1</v>
          </cell>
          <cell r="AE84">
            <v>1.9</v>
          </cell>
          <cell r="AF84">
            <v>2</v>
          </cell>
          <cell r="AG84">
            <v>2.2000000000000002</v>
          </cell>
          <cell r="AH84">
            <v>2</v>
          </cell>
          <cell r="AI84">
            <v>1.2</v>
          </cell>
          <cell r="AJ84">
            <v>4</v>
          </cell>
          <cell r="AK84">
            <v>1.7</v>
          </cell>
          <cell r="AL84">
            <v>2</v>
          </cell>
          <cell r="AM84">
            <v>8.5</v>
          </cell>
          <cell r="AN84">
            <v>1</v>
          </cell>
          <cell r="AO84">
            <v>25</v>
          </cell>
        </row>
        <row r="85">
          <cell r="B85" t="str">
            <v>HND</v>
          </cell>
          <cell r="C85" t="str">
            <v>Honduras</v>
          </cell>
          <cell r="D85" t="str">
            <v>AMR</v>
          </cell>
          <cell r="E85" t="str">
            <v>LMC</v>
          </cell>
          <cell r="F85">
            <v>10000000</v>
          </cell>
          <cell r="G85">
            <v>650000</v>
          </cell>
          <cell r="H85">
            <v>3</v>
          </cell>
          <cell r="I85">
            <v>6.2</v>
          </cell>
          <cell r="J85">
            <v>1</v>
          </cell>
          <cell r="K85">
            <v>0.9</v>
          </cell>
          <cell r="L85">
            <v>3</v>
          </cell>
          <cell r="M85">
            <v>6</v>
          </cell>
          <cell r="N85">
            <v>3</v>
          </cell>
          <cell r="O85">
            <v>1.2</v>
          </cell>
          <cell r="P85">
            <v>2</v>
          </cell>
          <cell r="Q85">
            <v>0.5</v>
          </cell>
          <cell r="R85">
            <v>3</v>
          </cell>
          <cell r="S85">
            <v>0.3</v>
          </cell>
          <cell r="T85">
            <v>4</v>
          </cell>
          <cell r="U85">
            <v>2.5</v>
          </cell>
          <cell r="V85">
            <v>4</v>
          </cell>
          <cell r="W85">
            <v>0</v>
          </cell>
          <cell r="X85">
            <v>4</v>
          </cell>
          <cell r="Y85">
            <v>5.4</v>
          </cell>
          <cell r="Z85"/>
          <cell r="AA85"/>
          <cell r="AB85">
            <v>4</v>
          </cell>
          <cell r="AC85">
            <v>3.9</v>
          </cell>
          <cell r="AD85">
            <v>3</v>
          </cell>
          <cell r="AE85">
            <v>1.2</v>
          </cell>
          <cell r="AF85">
            <v>1</v>
          </cell>
          <cell r="AG85">
            <v>0.3</v>
          </cell>
          <cell r="AH85">
            <v>2</v>
          </cell>
          <cell r="AI85">
            <v>1.8</v>
          </cell>
          <cell r="AJ85">
            <v>4</v>
          </cell>
          <cell r="AK85">
            <v>-2.1</v>
          </cell>
          <cell r="AL85">
            <v>4</v>
          </cell>
          <cell r="AM85">
            <v>0.7</v>
          </cell>
          <cell r="AN85">
            <v>4</v>
          </cell>
          <cell r="AO85">
            <v>57.3</v>
          </cell>
        </row>
        <row r="86">
          <cell r="B86" t="str">
            <v>GUY</v>
          </cell>
          <cell r="C86" t="str">
            <v>Guyana</v>
          </cell>
          <cell r="D86" t="str">
            <v>AMR</v>
          </cell>
          <cell r="E86" t="str">
            <v>UMC</v>
          </cell>
          <cell r="F86">
            <v>800000</v>
          </cell>
          <cell r="G86">
            <v>63000</v>
          </cell>
          <cell r="H86">
            <v>3</v>
          </cell>
          <cell r="I86">
            <v>7.8</v>
          </cell>
          <cell r="J86"/>
          <cell r="K86"/>
          <cell r="L86">
            <v>3</v>
          </cell>
          <cell r="M86">
            <v>8.3000000000000007</v>
          </cell>
          <cell r="N86">
            <v>4</v>
          </cell>
          <cell r="O86">
            <v>4</v>
          </cell>
          <cell r="P86">
            <v>1</v>
          </cell>
          <cell r="Q86">
            <v>-4.4000000000000004</v>
          </cell>
          <cell r="R86">
            <v>1</v>
          </cell>
          <cell r="S86">
            <v>2.2999999999999998</v>
          </cell>
          <cell r="T86">
            <v>2</v>
          </cell>
          <cell r="U86">
            <v>2</v>
          </cell>
          <cell r="V86">
            <v>4</v>
          </cell>
          <cell r="W86">
            <v>0</v>
          </cell>
          <cell r="X86">
            <v>1</v>
          </cell>
          <cell r="Y86">
            <v>14</v>
          </cell>
          <cell r="Z86"/>
          <cell r="AA86"/>
          <cell r="AB86">
            <v>3</v>
          </cell>
          <cell r="AC86">
            <v>1.6</v>
          </cell>
          <cell r="AD86">
            <v>4</v>
          </cell>
          <cell r="AE86">
            <v>-0.7</v>
          </cell>
          <cell r="AF86">
            <v>3</v>
          </cell>
          <cell r="AG86">
            <v>-5.6</v>
          </cell>
          <cell r="AH86">
            <v>2</v>
          </cell>
          <cell r="AI86">
            <v>2.2999999999999998</v>
          </cell>
          <cell r="AJ86">
            <v>3</v>
          </cell>
          <cell r="AK86">
            <v>0.5</v>
          </cell>
          <cell r="AL86">
            <v>4</v>
          </cell>
          <cell r="AM86">
            <v>7.5</v>
          </cell>
          <cell r="AN86">
            <v>4</v>
          </cell>
          <cell r="AO86">
            <v>77.099999999999994</v>
          </cell>
        </row>
        <row r="87">
          <cell r="B87" t="str">
            <v>SDN</v>
          </cell>
          <cell r="C87" t="str">
            <v>Sudan</v>
          </cell>
          <cell r="D87" t="str">
            <v>EMR</v>
          </cell>
          <cell r="E87" t="str">
            <v>LIC</v>
          </cell>
          <cell r="F87">
            <v>47000000</v>
          </cell>
          <cell r="G87">
            <v>-2600000</v>
          </cell>
          <cell r="H87">
            <v>4</v>
          </cell>
          <cell r="I87">
            <v>-5.6</v>
          </cell>
          <cell r="J87">
            <v>4</v>
          </cell>
          <cell r="K87">
            <v>-10.7</v>
          </cell>
          <cell r="L87">
            <v>4</v>
          </cell>
          <cell r="M87">
            <v>0.4</v>
          </cell>
          <cell r="N87">
            <v>4</v>
          </cell>
          <cell r="O87">
            <v>4.2</v>
          </cell>
          <cell r="P87">
            <v>4</v>
          </cell>
          <cell r="Q87">
            <v>-0.2</v>
          </cell>
          <cell r="R87">
            <v>2</v>
          </cell>
          <cell r="S87">
            <v>0.6</v>
          </cell>
          <cell r="T87">
            <v>4</v>
          </cell>
          <cell r="U87">
            <v>0.5</v>
          </cell>
          <cell r="V87">
            <v>4</v>
          </cell>
          <cell r="W87">
            <v>2.1</v>
          </cell>
          <cell r="X87">
            <v>4</v>
          </cell>
          <cell r="Y87">
            <v>17.5</v>
          </cell>
          <cell r="Z87">
            <v>1</v>
          </cell>
          <cell r="AA87">
            <v>5.0999999999999996</v>
          </cell>
          <cell r="AB87">
            <v>4</v>
          </cell>
          <cell r="AC87">
            <v>7.2</v>
          </cell>
          <cell r="AD87">
            <v>4</v>
          </cell>
          <cell r="AE87">
            <v>-0.3</v>
          </cell>
          <cell r="AF87">
            <v>1</v>
          </cell>
          <cell r="AG87">
            <v>0</v>
          </cell>
          <cell r="AH87">
            <v>3</v>
          </cell>
          <cell r="AI87">
            <v>0.6</v>
          </cell>
          <cell r="AJ87">
            <v>4</v>
          </cell>
          <cell r="AK87">
            <v>4.0999999999999996</v>
          </cell>
          <cell r="AL87">
            <v>4</v>
          </cell>
          <cell r="AM87">
            <v>1.6</v>
          </cell>
          <cell r="AN87">
            <v>3</v>
          </cell>
          <cell r="AO87">
            <v>-29.5</v>
          </cell>
        </row>
        <row r="88">
          <cell r="B88" t="str">
            <v>OMN</v>
          </cell>
          <cell r="C88" t="str">
            <v>Oman</v>
          </cell>
          <cell r="D88" t="str">
            <v>EMR</v>
          </cell>
          <cell r="E88" t="str">
            <v>HIC</v>
          </cell>
          <cell r="F88">
            <v>5400000</v>
          </cell>
          <cell r="G88">
            <v>-280000</v>
          </cell>
          <cell r="H88">
            <v>2</v>
          </cell>
          <cell r="I88">
            <v>-5.3</v>
          </cell>
          <cell r="J88"/>
          <cell r="K88"/>
          <cell r="L88">
            <v>2</v>
          </cell>
          <cell r="M88">
            <v>-6.7</v>
          </cell>
          <cell r="N88">
            <v>4</v>
          </cell>
          <cell r="O88">
            <v>4.4000000000000004</v>
          </cell>
          <cell r="P88">
            <v>3</v>
          </cell>
          <cell r="Q88">
            <v>-8.9</v>
          </cell>
          <cell r="R88">
            <v>1</v>
          </cell>
          <cell r="S88">
            <v>0</v>
          </cell>
          <cell r="T88">
            <v>4</v>
          </cell>
          <cell r="U88">
            <v>1.4</v>
          </cell>
          <cell r="V88">
            <v>1</v>
          </cell>
          <cell r="W88">
            <v>0</v>
          </cell>
          <cell r="X88">
            <v>1</v>
          </cell>
          <cell r="Y88">
            <v>19</v>
          </cell>
          <cell r="Z88"/>
          <cell r="AA88"/>
          <cell r="AB88">
            <v>1</v>
          </cell>
          <cell r="AC88">
            <v>0</v>
          </cell>
          <cell r="AD88">
            <v>2</v>
          </cell>
          <cell r="AE88">
            <v>3.7</v>
          </cell>
          <cell r="AF88">
            <v>4</v>
          </cell>
          <cell r="AG88">
            <v>-5.2</v>
          </cell>
          <cell r="AH88">
            <v>1</v>
          </cell>
          <cell r="AI88">
            <v>-0.2</v>
          </cell>
          <cell r="AJ88">
            <v>2</v>
          </cell>
          <cell r="AK88">
            <v>5.2</v>
          </cell>
          <cell r="AL88">
            <v>1</v>
          </cell>
          <cell r="AM88">
            <v>-0.8</v>
          </cell>
          <cell r="AN88">
            <v>1</v>
          </cell>
          <cell r="AO88">
            <v>-99.7</v>
          </cell>
        </row>
        <row r="89">
          <cell r="B89" t="str">
            <v>JOR</v>
          </cell>
          <cell r="C89" t="str">
            <v>Jordan</v>
          </cell>
          <cell r="D89" t="str">
            <v>EMR</v>
          </cell>
          <cell r="E89" t="str">
            <v>UMC</v>
          </cell>
          <cell r="F89">
            <v>10000000</v>
          </cell>
          <cell r="G89">
            <v>-350000</v>
          </cell>
          <cell r="H89">
            <v>2</v>
          </cell>
          <cell r="I89">
            <v>-3.3</v>
          </cell>
          <cell r="J89">
            <v>1</v>
          </cell>
          <cell r="K89">
            <v>0.4</v>
          </cell>
          <cell r="L89">
            <v>2</v>
          </cell>
          <cell r="M89">
            <v>-3.8</v>
          </cell>
          <cell r="N89">
            <v>3</v>
          </cell>
          <cell r="O89">
            <v>1.4</v>
          </cell>
          <cell r="P89">
            <v>1</v>
          </cell>
          <cell r="Q89">
            <v>0.1</v>
          </cell>
          <cell r="R89">
            <v>2</v>
          </cell>
          <cell r="S89">
            <v>0.7</v>
          </cell>
          <cell r="T89">
            <v>4</v>
          </cell>
          <cell r="U89">
            <v>2.2999999999999998</v>
          </cell>
          <cell r="V89">
            <v>2</v>
          </cell>
          <cell r="W89">
            <v>0</v>
          </cell>
          <cell r="X89"/>
          <cell r="Y89"/>
          <cell r="Z89"/>
          <cell r="AA89"/>
          <cell r="AB89">
            <v>2</v>
          </cell>
          <cell r="AC89">
            <v>-0.5</v>
          </cell>
          <cell r="AD89">
            <v>1</v>
          </cell>
          <cell r="AE89">
            <v>3.3</v>
          </cell>
          <cell r="AF89">
            <v>3</v>
          </cell>
          <cell r="AG89">
            <v>-5.0999999999999996</v>
          </cell>
          <cell r="AH89">
            <v>2</v>
          </cell>
          <cell r="AI89">
            <v>1</v>
          </cell>
          <cell r="AJ89">
            <v>2</v>
          </cell>
          <cell r="AK89">
            <v>9.6</v>
          </cell>
          <cell r="AL89">
            <v>2</v>
          </cell>
          <cell r="AM89">
            <v>4.2</v>
          </cell>
          <cell r="AN89">
            <v>4</v>
          </cell>
          <cell r="AO89">
            <v>-11.7</v>
          </cell>
        </row>
        <row r="90">
          <cell r="B90" t="str">
            <v>BHR</v>
          </cell>
          <cell r="C90" t="str">
            <v>Bahrain</v>
          </cell>
          <cell r="D90" t="str">
            <v>EMR</v>
          </cell>
          <cell r="E90" t="str">
            <v>HIC</v>
          </cell>
          <cell r="F90">
            <v>1800000</v>
          </cell>
          <cell r="G90">
            <v>-49000</v>
          </cell>
          <cell r="H90">
            <v>2</v>
          </cell>
          <cell r="I90">
            <v>-2.7</v>
          </cell>
          <cell r="J90"/>
          <cell r="K90"/>
          <cell r="L90">
            <v>2</v>
          </cell>
          <cell r="M90">
            <v>-3.8</v>
          </cell>
          <cell r="N90">
            <v>2</v>
          </cell>
          <cell r="O90">
            <v>1.9</v>
          </cell>
          <cell r="P90">
            <v>1</v>
          </cell>
          <cell r="Q90">
            <v>0</v>
          </cell>
          <cell r="R90">
            <v>1</v>
          </cell>
          <cell r="S90">
            <v>-0.3</v>
          </cell>
          <cell r="T90">
            <v>1</v>
          </cell>
          <cell r="U90">
            <v>0</v>
          </cell>
          <cell r="V90">
            <v>1</v>
          </cell>
          <cell r="W90">
            <v>0</v>
          </cell>
          <cell r="X90"/>
          <cell r="Y90"/>
          <cell r="Z90"/>
          <cell r="AA90"/>
          <cell r="AB90">
            <v>1</v>
          </cell>
          <cell r="AC90">
            <v>0</v>
          </cell>
          <cell r="AD90">
            <v>1</v>
          </cell>
          <cell r="AE90">
            <v>3.9</v>
          </cell>
          <cell r="AF90">
            <v>4</v>
          </cell>
          <cell r="AG90">
            <v>-5.0999999999999996</v>
          </cell>
          <cell r="AH90">
            <v>4</v>
          </cell>
          <cell r="AI90">
            <v>0.2</v>
          </cell>
          <cell r="AJ90">
            <v>1</v>
          </cell>
          <cell r="AK90">
            <v>1.1000000000000001</v>
          </cell>
          <cell r="AL90">
            <v>2</v>
          </cell>
          <cell r="AM90">
            <v>-0.3</v>
          </cell>
          <cell r="AN90">
            <v>1</v>
          </cell>
          <cell r="AO90">
            <v>-56.9</v>
          </cell>
        </row>
        <row r="91">
          <cell r="B91" t="str">
            <v>SYR</v>
          </cell>
          <cell r="C91" t="str">
            <v>Syrian Arab Republic</v>
          </cell>
          <cell r="D91" t="str">
            <v>EMR</v>
          </cell>
          <cell r="E91" t="str">
            <v>LIC</v>
          </cell>
          <cell r="F91">
            <v>21000000</v>
          </cell>
          <cell r="G91">
            <v>-530000</v>
          </cell>
          <cell r="H91">
            <v>3</v>
          </cell>
          <cell r="I91">
            <v>-2.6</v>
          </cell>
          <cell r="J91">
            <v>3</v>
          </cell>
          <cell r="K91">
            <v>0</v>
          </cell>
          <cell r="L91">
            <v>3</v>
          </cell>
          <cell r="M91">
            <v>-2.6</v>
          </cell>
          <cell r="N91">
            <v>2</v>
          </cell>
          <cell r="O91">
            <v>1.8</v>
          </cell>
          <cell r="P91">
            <v>3</v>
          </cell>
          <cell r="Q91">
            <v>-8.3000000000000007</v>
          </cell>
          <cell r="R91">
            <v>4</v>
          </cell>
          <cell r="S91">
            <v>1.1000000000000001</v>
          </cell>
          <cell r="T91">
            <v>2</v>
          </cell>
          <cell r="U91">
            <v>1</v>
          </cell>
          <cell r="V91">
            <v>2</v>
          </cell>
          <cell r="W91">
            <v>0</v>
          </cell>
          <cell r="X91">
            <v>3</v>
          </cell>
          <cell r="Y91">
            <v>29.3</v>
          </cell>
          <cell r="Z91"/>
          <cell r="AA91"/>
          <cell r="AB91">
            <v>3</v>
          </cell>
          <cell r="AC91">
            <v>-1.1000000000000001</v>
          </cell>
          <cell r="AD91">
            <v>3</v>
          </cell>
          <cell r="AE91">
            <v>2.7</v>
          </cell>
          <cell r="AF91">
            <v>2</v>
          </cell>
          <cell r="AG91">
            <v>-5.7</v>
          </cell>
          <cell r="AH91">
            <v>2</v>
          </cell>
          <cell r="AI91">
            <v>1</v>
          </cell>
          <cell r="AJ91">
            <v>3</v>
          </cell>
          <cell r="AK91">
            <v>9.9</v>
          </cell>
          <cell r="AL91">
            <v>3</v>
          </cell>
          <cell r="AM91">
            <v>-1.1000000000000001</v>
          </cell>
          <cell r="AN91">
            <v>2</v>
          </cell>
          <cell r="AO91">
            <v>-63.4</v>
          </cell>
        </row>
        <row r="92">
          <cell r="B92" t="str">
            <v>IRQ</v>
          </cell>
          <cell r="C92" t="str">
            <v>Iraq</v>
          </cell>
          <cell r="D92" t="str">
            <v>EMR</v>
          </cell>
          <cell r="E92" t="str">
            <v>UMC</v>
          </cell>
          <cell r="F92">
            <v>43000000</v>
          </cell>
          <cell r="G92">
            <v>-460000</v>
          </cell>
          <cell r="H92">
            <v>3</v>
          </cell>
          <cell r="I92">
            <v>-1.1000000000000001</v>
          </cell>
          <cell r="J92">
            <v>2</v>
          </cell>
          <cell r="K92">
            <v>0.3</v>
          </cell>
          <cell r="L92">
            <v>3</v>
          </cell>
          <cell r="M92">
            <v>-1.4</v>
          </cell>
          <cell r="N92">
            <v>2</v>
          </cell>
          <cell r="O92">
            <v>2.1</v>
          </cell>
          <cell r="P92">
            <v>3</v>
          </cell>
          <cell r="Q92">
            <v>4.4000000000000004</v>
          </cell>
          <cell r="R92">
            <v>3</v>
          </cell>
          <cell r="S92">
            <v>-2.1</v>
          </cell>
          <cell r="T92">
            <v>4</v>
          </cell>
          <cell r="U92">
            <v>3.1</v>
          </cell>
          <cell r="V92">
            <v>4</v>
          </cell>
          <cell r="W92">
            <v>-3.5</v>
          </cell>
          <cell r="X92">
            <v>2</v>
          </cell>
          <cell r="Y92">
            <v>13.3</v>
          </cell>
          <cell r="Z92"/>
          <cell r="AA92"/>
          <cell r="AB92">
            <v>2</v>
          </cell>
          <cell r="AC92">
            <v>2.7</v>
          </cell>
          <cell r="AD92">
            <v>3</v>
          </cell>
          <cell r="AE92">
            <v>2.6</v>
          </cell>
          <cell r="AF92">
            <v>2</v>
          </cell>
          <cell r="AG92">
            <v>-7.7</v>
          </cell>
          <cell r="AH92">
            <v>4</v>
          </cell>
          <cell r="AI92">
            <v>0.9</v>
          </cell>
          <cell r="AJ92">
            <v>3</v>
          </cell>
          <cell r="AK92">
            <v>-1.8</v>
          </cell>
          <cell r="AL92">
            <v>3</v>
          </cell>
          <cell r="AM92">
            <v>1.8</v>
          </cell>
          <cell r="AN92">
            <v>1</v>
          </cell>
          <cell r="AO92">
            <v>-30.3</v>
          </cell>
        </row>
        <row r="93">
          <cell r="B93" t="str">
            <v>IRN</v>
          </cell>
          <cell r="C93" t="str">
            <v>Iran (Islamic Republic of)</v>
          </cell>
          <cell r="D93" t="str">
            <v>EMR</v>
          </cell>
          <cell r="E93" t="str">
            <v>UMC</v>
          </cell>
          <cell r="F93">
            <v>87000000</v>
          </cell>
          <cell r="G93">
            <v>-610000</v>
          </cell>
          <cell r="H93">
            <v>4</v>
          </cell>
          <cell r="I93">
            <v>-0.7</v>
          </cell>
          <cell r="J93">
            <v>4</v>
          </cell>
          <cell r="K93">
            <v>-3</v>
          </cell>
          <cell r="L93">
            <v>2</v>
          </cell>
          <cell r="M93">
            <v>2.2999999999999998</v>
          </cell>
          <cell r="N93">
            <v>1</v>
          </cell>
          <cell r="O93">
            <v>1.3</v>
          </cell>
          <cell r="P93">
            <v>1</v>
          </cell>
          <cell r="Q93">
            <v>-0.7</v>
          </cell>
          <cell r="R93">
            <v>1</v>
          </cell>
          <cell r="S93">
            <v>0</v>
          </cell>
          <cell r="T93">
            <v>1</v>
          </cell>
          <cell r="U93">
            <v>0.7</v>
          </cell>
          <cell r="V93">
            <v>2</v>
          </cell>
          <cell r="W93">
            <v>0</v>
          </cell>
          <cell r="X93">
            <v>4</v>
          </cell>
          <cell r="Y93">
            <v>17.8</v>
          </cell>
          <cell r="Z93"/>
          <cell r="AA93"/>
          <cell r="AB93">
            <v>3</v>
          </cell>
          <cell r="AC93">
            <v>0.3</v>
          </cell>
          <cell r="AD93">
            <v>1</v>
          </cell>
          <cell r="AE93">
            <v>3.9</v>
          </cell>
          <cell r="AF93">
            <v>2</v>
          </cell>
          <cell r="AG93">
            <v>-5</v>
          </cell>
          <cell r="AH93">
            <v>1</v>
          </cell>
          <cell r="AI93">
            <v>1.4</v>
          </cell>
          <cell r="AJ93">
            <v>2</v>
          </cell>
          <cell r="AK93">
            <v>-1.4</v>
          </cell>
          <cell r="AL93">
            <v>2</v>
          </cell>
          <cell r="AM93">
            <v>2.6</v>
          </cell>
          <cell r="AN93">
            <v>1</v>
          </cell>
          <cell r="AO93">
            <v>6.7</v>
          </cell>
        </row>
        <row r="94">
          <cell r="B94" t="str">
            <v>DJI</v>
          </cell>
          <cell r="C94" t="str">
            <v>Djibouti</v>
          </cell>
          <cell r="D94" t="str">
            <v>EMR</v>
          </cell>
          <cell r="E94" t="str">
            <v>LMC</v>
          </cell>
          <cell r="F94">
            <v>1000000</v>
          </cell>
          <cell r="G94">
            <v>7700</v>
          </cell>
          <cell r="H94">
            <v>3</v>
          </cell>
          <cell r="I94">
            <v>0.7</v>
          </cell>
          <cell r="J94">
            <v>1</v>
          </cell>
          <cell r="K94">
            <v>0.3</v>
          </cell>
          <cell r="L94">
            <v>4</v>
          </cell>
          <cell r="M94">
            <v>0.6</v>
          </cell>
          <cell r="N94">
            <v>3</v>
          </cell>
          <cell r="O94">
            <v>6.7</v>
          </cell>
          <cell r="P94">
            <v>4</v>
          </cell>
          <cell r="Q94">
            <v>-1.3</v>
          </cell>
          <cell r="R94">
            <v>3</v>
          </cell>
          <cell r="S94">
            <v>-4.5999999999999996</v>
          </cell>
          <cell r="T94">
            <v>2</v>
          </cell>
          <cell r="U94">
            <v>1.6</v>
          </cell>
          <cell r="V94">
            <v>2</v>
          </cell>
          <cell r="W94">
            <v>0</v>
          </cell>
          <cell r="X94">
            <v>2</v>
          </cell>
          <cell r="Y94">
            <v>20.7</v>
          </cell>
          <cell r="Z94">
            <v>2</v>
          </cell>
          <cell r="AA94">
            <v>-15.6</v>
          </cell>
          <cell r="AB94">
            <v>4</v>
          </cell>
          <cell r="AC94">
            <v>5.6</v>
          </cell>
          <cell r="AD94">
            <v>4</v>
          </cell>
          <cell r="AE94">
            <v>3.2</v>
          </cell>
          <cell r="AF94">
            <v>1</v>
          </cell>
          <cell r="AG94">
            <v>2</v>
          </cell>
          <cell r="AH94">
            <v>1</v>
          </cell>
          <cell r="AI94">
            <v>1.3</v>
          </cell>
          <cell r="AJ94">
            <v>2</v>
          </cell>
          <cell r="AK94">
            <v>2.5</v>
          </cell>
          <cell r="AL94">
            <v>4</v>
          </cell>
          <cell r="AM94">
            <v>1.3</v>
          </cell>
          <cell r="AN94">
            <v>4</v>
          </cell>
          <cell r="AO94">
            <v>-13.5</v>
          </cell>
        </row>
        <row r="95">
          <cell r="B95" t="str">
            <v>YEM</v>
          </cell>
          <cell r="C95" t="str">
            <v>Yemen</v>
          </cell>
          <cell r="D95" t="str">
            <v>EMR</v>
          </cell>
          <cell r="E95" t="str">
            <v>LIC</v>
          </cell>
          <cell r="F95">
            <v>32000000</v>
          </cell>
          <cell r="G95">
            <v>440000</v>
          </cell>
          <cell r="H95">
            <v>4</v>
          </cell>
          <cell r="I95">
            <v>1.4</v>
          </cell>
          <cell r="J95">
            <v>4</v>
          </cell>
          <cell r="K95">
            <v>0</v>
          </cell>
          <cell r="L95">
            <v>4</v>
          </cell>
          <cell r="M95">
            <v>1.5</v>
          </cell>
          <cell r="N95">
            <v>3</v>
          </cell>
          <cell r="O95">
            <v>4.5</v>
          </cell>
          <cell r="P95">
            <v>4</v>
          </cell>
          <cell r="Q95">
            <v>-1.7</v>
          </cell>
          <cell r="R95">
            <v>4</v>
          </cell>
          <cell r="S95">
            <v>4.3</v>
          </cell>
          <cell r="T95">
            <v>4</v>
          </cell>
          <cell r="U95">
            <v>1.3</v>
          </cell>
          <cell r="V95">
            <v>3</v>
          </cell>
          <cell r="W95">
            <v>1.8</v>
          </cell>
          <cell r="X95">
            <v>4</v>
          </cell>
          <cell r="Y95">
            <v>11.5</v>
          </cell>
          <cell r="Z95"/>
          <cell r="AA95"/>
          <cell r="AB95">
            <v>4</v>
          </cell>
          <cell r="AC95">
            <v>4.9000000000000004</v>
          </cell>
          <cell r="AD95">
            <v>4</v>
          </cell>
          <cell r="AE95">
            <v>-0.1</v>
          </cell>
          <cell r="AF95">
            <v>2</v>
          </cell>
          <cell r="AG95">
            <v>-4.4000000000000004</v>
          </cell>
          <cell r="AH95">
            <v>3</v>
          </cell>
          <cell r="AI95">
            <v>1.8</v>
          </cell>
          <cell r="AJ95">
            <v>4</v>
          </cell>
          <cell r="AK95">
            <v>3.2</v>
          </cell>
          <cell r="AL95">
            <v>4</v>
          </cell>
          <cell r="AM95">
            <v>1.4</v>
          </cell>
          <cell r="AN95">
            <v>3</v>
          </cell>
          <cell r="AO95">
            <v>-8.3000000000000007</v>
          </cell>
        </row>
        <row r="96">
          <cell r="B96" t="str">
            <v>SOM</v>
          </cell>
          <cell r="C96" t="str">
            <v>Somalia</v>
          </cell>
          <cell r="D96" t="str">
            <v>EMR</v>
          </cell>
          <cell r="E96" t="str">
            <v>LIC</v>
          </cell>
          <cell r="F96">
            <v>17000000</v>
          </cell>
          <cell r="G96">
            <v>280000</v>
          </cell>
          <cell r="H96">
            <v>4</v>
          </cell>
          <cell r="I96">
            <v>1.6</v>
          </cell>
          <cell r="J96"/>
          <cell r="K96"/>
          <cell r="L96">
            <v>4</v>
          </cell>
          <cell r="M96">
            <v>1.4</v>
          </cell>
          <cell r="N96">
            <v>4</v>
          </cell>
          <cell r="O96">
            <v>2.5</v>
          </cell>
          <cell r="P96">
            <v>4</v>
          </cell>
          <cell r="Q96">
            <v>-1.3</v>
          </cell>
          <cell r="R96">
            <v>4</v>
          </cell>
          <cell r="S96">
            <v>0</v>
          </cell>
          <cell r="T96">
            <v>4</v>
          </cell>
          <cell r="U96">
            <v>-6.7</v>
          </cell>
          <cell r="V96">
            <v>4</v>
          </cell>
          <cell r="W96">
            <v>0.2</v>
          </cell>
          <cell r="X96">
            <v>3</v>
          </cell>
          <cell r="Y96">
            <v>18.5</v>
          </cell>
          <cell r="Z96">
            <v>4</v>
          </cell>
          <cell r="AA96">
            <v>2.7</v>
          </cell>
          <cell r="AB96">
            <v>4</v>
          </cell>
          <cell r="AC96">
            <v>7.5</v>
          </cell>
          <cell r="AD96">
            <v>4</v>
          </cell>
          <cell r="AE96">
            <v>0.8</v>
          </cell>
          <cell r="AF96">
            <v>1</v>
          </cell>
          <cell r="AG96">
            <v>0</v>
          </cell>
          <cell r="AH96">
            <v>1</v>
          </cell>
          <cell r="AI96">
            <v>1.3</v>
          </cell>
          <cell r="AJ96">
            <v>4</v>
          </cell>
          <cell r="AK96">
            <v>-4.0999999999999996</v>
          </cell>
          <cell r="AL96">
            <v>4</v>
          </cell>
          <cell r="AM96">
            <v>0.1</v>
          </cell>
          <cell r="AN96">
            <v>4</v>
          </cell>
          <cell r="AO96">
            <v>0.6</v>
          </cell>
        </row>
        <row r="97">
          <cell r="B97" t="str">
            <v>ARE</v>
          </cell>
          <cell r="C97" t="str">
            <v>United Arab Emirates</v>
          </cell>
          <cell r="D97" t="str">
            <v>EMR</v>
          </cell>
          <cell r="E97" t="str">
            <v>HIC</v>
          </cell>
          <cell r="F97">
            <v>10000000</v>
          </cell>
          <cell r="G97">
            <v>230000</v>
          </cell>
          <cell r="H97">
            <v>2</v>
          </cell>
          <cell r="I97">
            <v>2.2999999999999998</v>
          </cell>
          <cell r="J97"/>
          <cell r="K97"/>
          <cell r="L97">
            <v>1</v>
          </cell>
          <cell r="M97">
            <v>1.7</v>
          </cell>
          <cell r="N97">
            <v>2</v>
          </cell>
          <cell r="O97">
            <v>2.2000000000000002</v>
          </cell>
          <cell r="P97">
            <v>1</v>
          </cell>
          <cell r="Q97">
            <v>-0.7</v>
          </cell>
          <cell r="R97">
            <v>1</v>
          </cell>
          <cell r="S97">
            <v>-0.3</v>
          </cell>
          <cell r="T97">
            <v>1</v>
          </cell>
          <cell r="U97">
            <v>1.9</v>
          </cell>
          <cell r="V97">
            <v>1</v>
          </cell>
          <cell r="W97">
            <v>0</v>
          </cell>
          <cell r="X97"/>
          <cell r="Y97"/>
          <cell r="Z97"/>
          <cell r="AA97"/>
          <cell r="AB97">
            <v>2</v>
          </cell>
          <cell r="AC97">
            <v>0</v>
          </cell>
          <cell r="AD97">
            <v>1</v>
          </cell>
          <cell r="AE97">
            <v>4.0999999999999996</v>
          </cell>
          <cell r="AF97">
            <v>2</v>
          </cell>
          <cell r="AG97">
            <v>6.6</v>
          </cell>
          <cell r="AH97">
            <v>2</v>
          </cell>
          <cell r="AI97">
            <v>0.4</v>
          </cell>
          <cell r="AJ97">
            <v>2</v>
          </cell>
          <cell r="AK97">
            <v>-9.6999999999999993</v>
          </cell>
          <cell r="AL97">
            <v>1</v>
          </cell>
          <cell r="AM97">
            <v>-1.4</v>
          </cell>
          <cell r="AN97">
            <v>1</v>
          </cell>
          <cell r="AO97">
            <v>2.1</v>
          </cell>
        </row>
        <row r="98">
          <cell r="B98" t="str">
            <v>PAK</v>
          </cell>
          <cell r="C98" t="str">
            <v>Pakistan</v>
          </cell>
          <cell r="D98" t="str">
            <v>EMR</v>
          </cell>
          <cell r="E98" t="str">
            <v>LMC</v>
          </cell>
          <cell r="F98">
            <v>230000000</v>
          </cell>
          <cell r="G98">
            <v>5600000</v>
          </cell>
          <cell r="H98">
            <v>4</v>
          </cell>
          <cell r="I98">
            <v>2.4</v>
          </cell>
          <cell r="J98">
            <v>2</v>
          </cell>
          <cell r="K98">
            <v>0.3</v>
          </cell>
          <cell r="L98">
            <v>4</v>
          </cell>
          <cell r="M98">
            <v>2.4</v>
          </cell>
          <cell r="N98">
            <v>3</v>
          </cell>
          <cell r="O98">
            <v>3.6</v>
          </cell>
          <cell r="P98">
            <v>4</v>
          </cell>
          <cell r="Q98">
            <v>1.6</v>
          </cell>
          <cell r="R98">
            <v>4</v>
          </cell>
          <cell r="S98">
            <v>0</v>
          </cell>
          <cell r="T98">
            <v>3</v>
          </cell>
          <cell r="U98">
            <v>4.7</v>
          </cell>
          <cell r="V98">
            <v>4</v>
          </cell>
          <cell r="W98">
            <v>-6.5</v>
          </cell>
          <cell r="X98">
            <v>4</v>
          </cell>
          <cell r="Y98">
            <v>15.6</v>
          </cell>
          <cell r="Z98"/>
          <cell r="AA98"/>
          <cell r="AB98">
            <v>4</v>
          </cell>
          <cell r="AC98">
            <v>7</v>
          </cell>
          <cell r="AD98">
            <v>4</v>
          </cell>
          <cell r="AE98">
            <v>-0.7</v>
          </cell>
          <cell r="AF98">
            <v>3</v>
          </cell>
          <cell r="AG98">
            <v>-5.2</v>
          </cell>
          <cell r="AH98">
            <v>2</v>
          </cell>
          <cell r="AI98">
            <v>3.1</v>
          </cell>
          <cell r="AJ98">
            <v>4</v>
          </cell>
          <cell r="AK98">
            <v>4.2</v>
          </cell>
          <cell r="AL98">
            <v>4</v>
          </cell>
          <cell r="AM98">
            <v>1.1000000000000001</v>
          </cell>
          <cell r="AN98">
            <v>4</v>
          </cell>
          <cell r="AO98">
            <v>3.1</v>
          </cell>
        </row>
        <row r="99">
          <cell r="B99" t="str">
            <v>LBY</v>
          </cell>
          <cell r="C99" t="str">
            <v>Libya</v>
          </cell>
          <cell r="D99" t="str">
            <v>EMR</v>
          </cell>
          <cell r="E99" t="str">
            <v>UMC</v>
          </cell>
          <cell r="F99">
            <v>7100000</v>
          </cell>
          <cell r="G99">
            <v>210000</v>
          </cell>
          <cell r="H99">
            <v>3</v>
          </cell>
          <cell r="I99">
            <v>3</v>
          </cell>
          <cell r="J99"/>
          <cell r="K99"/>
          <cell r="L99">
            <v>3</v>
          </cell>
          <cell r="M99">
            <v>2.6</v>
          </cell>
          <cell r="N99">
            <v>4</v>
          </cell>
          <cell r="O99">
            <v>5.0999999999999996</v>
          </cell>
          <cell r="P99">
            <v>2</v>
          </cell>
          <cell r="Q99">
            <v>-6</v>
          </cell>
          <cell r="R99">
            <v>4</v>
          </cell>
          <cell r="S99">
            <v>15.8</v>
          </cell>
          <cell r="T99">
            <v>2</v>
          </cell>
          <cell r="U99">
            <v>-4.5999999999999996</v>
          </cell>
          <cell r="V99">
            <v>4</v>
          </cell>
          <cell r="W99">
            <v>-12.4</v>
          </cell>
          <cell r="X99">
            <v>3</v>
          </cell>
          <cell r="Y99">
            <v>2.8</v>
          </cell>
          <cell r="Z99"/>
          <cell r="AA99"/>
          <cell r="AB99">
            <v>1</v>
          </cell>
          <cell r="AC99">
            <v>0.1</v>
          </cell>
          <cell r="AD99">
            <v>2</v>
          </cell>
          <cell r="AE99">
            <v>3.3</v>
          </cell>
          <cell r="AF99">
            <v>4</v>
          </cell>
          <cell r="AG99">
            <v>-12.3</v>
          </cell>
          <cell r="AH99">
            <v>3</v>
          </cell>
          <cell r="AI99">
            <v>0.6</v>
          </cell>
          <cell r="AJ99">
            <v>1</v>
          </cell>
          <cell r="AK99">
            <v>0</v>
          </cell>
          <cell r="AL99">
            <v>1</v>
          </cell>
          <cell r="AM99">
            <v>0.5</v>
          </cell>
          <cell r="AN99">
            <v>4</v>
          </cell>
          <cell r="AO99">
            <v>40.9</v>
          </cell>
        </row>
        <row r="100">
          <cell r="B100" t="str">
            <v>MAR</v>
          </cell>
          <cell r="C100" t="str">
            <v>Morocco</v>
          </cell>
          <cell r="D100" t="str">
            <v>EMR</v>
          </cell>
          <cell r="E100" t="str">
            <v>LMC</v>
          </cell>
          <cell r="F100">
            <v>38000000</v>
          </cell>
          <cell r="G100">
            <v>1100000</v>
          </cell>
          <cell r="H100">
            <v>3</v>
          </cell>
          <cell r="I100">
            <v>3</v>
          </cell>
          <cell r="J100">
            <v>4</v>
          </cell>
          <cell r="K100">
            <v>0.9</v>
          </cell>
          <cell r="L100">
            <v>3</v>
          </cell>
          <cell r="M100">
            <v>2.8</v>
          </cell>
          <cell r="N100">
            <v>1</v>
          </cell>
          <cell r="O100">
            <v>2</v>
          </cell>
          <cell r="P100">
            <v>3</v>
          </cell>
          <cell r="Q100">
            <v>4.5999999999999996</v>
          </cell>
          <cell r="R100">
            <v>1</v>
          </cell>
          <cell r="S100">
            <v>0</v>
          </cell>
          <cell r="T100">
            <v>3</v>
          </cell>
          <cell r="U100">
            <v>2.2000000000000002</v>
          </cell>
          <cell r="V100">
            <v>1</v>
          </cell>
          <cell r="W100">
            <v>0</v>
          </cell>
          <cell r="X100">
            <v>1</v>
          </cell>
          <cell r="Y100">
            <v>21.9</v>
          </cell>
          <cell r="Z100"/>
          <cell r="AA100"/>
          <cell r="AB100">
            <v>3</v>
          </cell>
          <cell r="AC100">
            <v>3.7</v>
          </cell>
          <cell r="AD100">
            <v>3</v>
          </cell>
          <cell r="AE100">
            <v>2.6</v>
          </cell>
          <cell r="AF100">
            <v>2</v>
          </cell>
          <cell r="AG100">
            <v>-3.2</v>
          </cell>
          <cell r="AH100">
            <v>1</v>
          </cell>
          <cell r="AI100">
            <v>1.7</v>
          </cell>
          <cell r="AJ100">
            <v>4</v>
          </cell>
          <cell r="AK100">
            <v>-1.5</v>
          </cell>
          <cell r="AL100">
            <v>3</v>
          </cell>
          <cell r="AM100">
            <v>1.7</v>
          </cell>
          <cell r="AN100">
            <v>2</v>
          </cell>
          <cell r="AO100">
            <v>0</v>
          </cell>
        </row>
        <row r="101">
          <cell r="B101" t="str">
            <v>QAT</v>
          </cell>
          <cell r="C101" t="str">
            <v>Qatar</v>
          </cell>
          <cell r="D101" t="str">
            <v>EMR</v>
          </cell>
          <cell r="E101" t="str">
            <v>HIC</v>
          </cell>
          <cell r="F101">
            <v>3000000</v>
          </cell>
          <cell r="G101">
            <v>100000</v>
          </cell>
          <cell r="H101">
            <v>2</v>
          </cell>
          <cell r="I101">
            <v>3.4</v>
          </cell>
          <cell r="J101"/>
          <cell r="K101"/>
          <cell r="L101">
            <v>2</v>
          </cell>
          <cell r="M101">
            <v>2.9</v>
          </cell>
          <cell r="N101">
            <v>1</v>
          </cell>
          <cell r="O101">
            <v>1.4</v>
          </cell>
          <cell r="P101">
            <v>2</v>
          </cell>
          <cell r="Q101">
            <v>-0.8</v>
          </cell>
          <cell r="R101">
            <v>1</v>
          </cell>
          <cell r="S101">
            <v>-0.2</v>
          </cell>
          <cell r="T101">
            <v>1</v>
          </cell>
          <cell r="U101">
            <v>2.4</v>
          </cell>
          <cell r="V101">
            <v>1</v>
          </cell>
          <cell r="W101">
            <v>0</v>
          </cell>
          <cell r="X101"/>
          <cell r="Y101"/>
          <cell r="Z101"/>
          <cell r="AA101"/>
          <cell r="AB101">
            <v>1</v>
          </cell>
          <cell r="AC101">
            <v>0</v>
          </cell>
          <cell r="AD101">
            <v>1</v>
          </cell>
          <cell r="AE101">
            <v>4.7</v>
          </cell>
          <cell r="AF101">
            <v>4</v>
          </cell>
          <cell r="AG101">
            <v>-5.3</v>
          </cell>
          <cell r="AH101">
            <v>1</v>
          </cell>
          <cell r="AI101">
            <v>0.2</v>
          </cell>
          <cell r="AJ101">
            <v>3</v>
          </cell>
          <cell r="AK101">
            <v>6</v>
          </cell>
          <cell r="AL101">
            <v>1</v>
          </cell>
          <cell r="AM101">
            <v>-3.5</v>
          </cell>
          <cell r="AN101">
            <v>1</v>
          </cell>
          <cell r="AO101">
            <v>10.6</v>
          </cell>
        </row>
        <row r="102">
          <cell r="B102" t="str">
            <v>EGY</v>
          </cell>
          <cell r="C102" t="str">
            <v>Egypt</v>
          </cell>
          <cell r="D102" t="str">
            <v>EMR</v>
          </cell>
          <cell r="E102" t="str">
            <v>LMC</v>
          </cell>
          <cell r="F102">
            <v>110000000</v>
          </cell>
          <cell r="G102">
            <v>3600000</v>
          </cell>
          <cell r="H102">
            <v>4</v>
          </cell>
          <cell r="I102">
            <v>3.4</v>
          </cell>
          <cell r="J102">
            <v>4</v>
          </cell>
          <cell r="K102">
            <v>1.9</v>
          </cell>
          <cell r="L102">
            <v>3</v>
          </cell>
          <cell r="M102">
            <v>2.6</v>
          </cell>
          <cell r="N102">
            <v>1</v>
          </cell>
          <cell r="O102">
            <v>1.2</v>
          </cell>
          <cell r="P102">
            <v>2</v>
          </cell>
          <cell r="Q102">
            <v>5</v>
          </cell>
          <cell r="R102">
            <v>2</v>
          </cell>
          <cell r="S102">
            <v>-0.2</v>
          </cell>
          <cell r="T102">
            <v>3</v>
          </cell>
          <cell r="U102">
            <v>1.2</v>
          </cell>
          <cell r="V102">
            <v>4</v>
          </cell>
          <cell r="W102">
            <v>0.8</v>
          </cell>
          <cell r="X102">
            <v>3</v>
          </cell>
          <cell r="Y102">
            <v>16</v>
          </cell>
          <cell r="Z102"/>
          <cell r="AA102"/>
          <cell r="AB102">
            <v>2</v>
          </cell>
          <cell r="AC102">
            <v>0.5</v>
          </cell>
          <cell r="AD102">
            <v>3</v>
          </cell>
          <cell r="AE102">
            <v>1.4</v>
          </cell>
          <cell r="AF102">
            <v>2</v>
          </cell>
          <cell r="AG102">
            <v>-8.1999999999999993</v>
          </cell>
          <cell r="AH102">
            <v>3</v>
          </cell>
          <cell r="AI102">
            <v>0</v>
          </cell>
          <cell r="AJ102">
            <v>2</v>
          </cell>
          <cell r="AK102">
            <v>7.1</v>
          </cell>
          <cell r="AL102">
            <v>3</v>
          </cell>
          <cell r="AM102">
            <v>-0.6</v>
          </cell>
          <cell r="AN102">
            <v>1</v>
          </cell>
          <cell r="AO102">
            <v>9.1</v>
          </cell>
        </row>
        <row r="103">
          <cell r="B103" t="str">
            <v>TUN</v>
          </cell>
          <cell r="C103" t="str">
            <v>Tunisia</v>
          </cell>
          <cell r="D103" t="str">
            <v>EMR</v>
          </cell>
          <cell r="E103" t="str">
            <v>LMC</v>
          </cell>
          <cell r="F103">
            <v>12000000</v>
          </cell>
          <cell r="G103">
            <v>440000</v>
          </cell>
          <cell r="H103">
            <v>3</v>
          </cell>
          <cell r="I103">
            <v>3.6</v>
          </cell>
          <cell r="J103">
            <v>4</v>
          </cell>
          <cell r="K103">
            <v>1</v>
          </cell>
          <cell r="L103">
            <v>3</v>
          </cell>
          <cell r="M103">
            <v>3.5</v>
          </cell>
          <cell r="N103">
            <v>1</v>
          </cell>
          <cell r="O103">
            <v>1.6</v>
          </cell>
          <cell r="P103">
            <v>2</v>
          </cell>
          <cell r="Q103">
            <v>4.4000000000000004</v>
          </cell>
          <cell r="R103">
            <v>3</v>
          </cell>
          <cell r="S103">
            <v>1.8</v>
          </cell>
          <cell r="T103">
            <v>1</v>
          </cell>
          <cell r="U103">
            <v>-0.2</v>
          </cell>
          <cell r="V103">
            <v>2</v>
          </cell>
          <cell r="W103">
            <v>0</v>
          </cell>
          <cell r="X103">
            <v>4</v>
          </cell>
          <cell r="Y103">
            <v>12.8</v>
          </cell>
          <cell r="Z103"/>
          <cell r="AA103"/>
          <cell r="AB103">
            <v>3</v>
          </cell>
          <cell r="AC103">
            <v>2.5</v>
          </cell>
          <cell r="AD103">
            <v>2</v>
          </cell>
          <cell r="AE103">
            <v>3.1</v>
          </cell>
          <cell r="AF103">
            <v>3</v>
          </cell>
          <cell r="AG103">
            <v>-5.7</v>
          </cell>
          <cell r="AH103">
            <v>4</v>
          </cell>
          <cell r="AI103">
            <v>2.7</v>
          </cell>
          <cell r="AJ103">
            <v>1</v>
          </cell>
          <cell r="AK103">
            <v>0</v>
          </cell>
          <cell r="AL103">
            <v>2</v>
          </cell>
          <cell r="AM103">
            <v>3.3</v>
          </cell>
          <cell r="AN103">
            <v>2</v>
          </cell>
          <cell r="AO103">
            <v>17.600000000000001</v>
          </cell>
        </row>
        <row r="104">
          <cell r="B104" t="str">
            <v>LBN</v>
          </cell>
          <cell r="C104" t="str">
            <v>Lebanon</v>
          </cell>
          <cell r="D104" t="str">
            <v>EMR</v>
          </cell>
          <cell r="E104" t="str">
            <v>UMC</v>
          </cell>
          <cell r="F104">
            <v>6600000</v>
          </cell>
          <cell r="G104">
            <v>290000</v>
          </cell>
          <cell r="H104">
            <v>3</v>
          </cell>
          <cell r="I104">
            <v>4.4000000000000004</v>
          </cell>
          <cell r="J104"/>
          <cell r="K104"/>
          <cell r="L104">
            <v>3</v>
          </cell>
          <cell r="M104">
            <v>4.2</v>
          </cell>
          <cell r="N104">
            <v>2</v>
          </cell>
          <cell r="O104">
            <v>1.4</v>
          </cell>
          <cell r="P104">
            <v>2</v>
          </cell>
          <cell r="Q104">
            <v>-0.8</v>
          </cell>
          <cell r="R104">
            <v>3</v>
          </cell>
          <cell r="S104">
            <v>0</v>
          </cell>
          <cell r="T104">
            <v>2</v>
          </cell>
          <cell r="U104">
            <v>1</v>
          </cell>
          <cell r="V104">
            <v>1</v>
          </cell>
          <cell r="W104">
            <v>0</v>
          </cell>
          <cell r="X104">
            <v>1</v>
          </cell>
          <cell r="Y104">
            <v>22.4</v>
          </cell>
          <cell r="Z104"/>
          <cell r="AA104"/>
          <cell r="AB104">
            <v>2</v>
          </cell>
          <cell r="AC104">
            <v>0.9</v>
          </cell>
          <cell r="AD104">
            <v>1</v>
          </cell>
          <cell r="AE104">
            <v>2.1</v>
          </cell>
          <cell r="AF104">
            <v>3</v>
          </cell>
          <cell r="AG104">
            <v>-11.1</v>
          </cell>
          <cell r="AH104">
            <v>4</v>
          </cell>
          <cell r="AI104">
            <v>0</v>
          </cell>
          <cell r="AJ104">
            <v>1</v>
          </cell>
          <cell r="AK104">
            <v>0</v>
          </cell>
          <cell r="AL104">
            <v>2</v>
          </cell>
          <cell r="AM104">
            <v>7.9</v>
          </cell>
          <cell r="AN104">
            <v>3</v>
          </cell>
          <cell r="AO104">
            <v>26.5</v>
          </cell>
        </row>
        <row r="105">
          <cell r="B105" t="str">
            <v>AFG</v>
          </cell>
          <cell r="C105" t="str">
            <v>Afghanistan</v>
          </cell>
          <cell r="D105" t="str">
            <v>EMR</v>
          </cell>
          <cell r="E105" t="str">
            <v>LIC</v>
          </cell>
          <cell r="F105">
            <v>42000000</v>
          </cell>
          <cell r="G105">
            <v>2100000</v>
          </cell>
          <cell r="H105">
            <v>4</v>
          </cell>
          <cell r="I105">
            <v>4.9000000000000004</v>
          </cell>
          <cell r="J105">
            <v>4</v>
          </cell>
          <cell r="K105">
            <v>2</v>
          </cell>
          <cell r="L105">
            <v>4</v>
          </cell>
          <cell r="M105">
            <v>4.5999999999999996</v>
          </cell>
          <cell r="N105">
            <v>4</v>
          </cell>
          <cell r="O105">
            <v>5.5</v>
          </cell>
          <cell r="P105">
            <v>4</v>
          </cell>
          <cell r="Q105">
            <v>4.5999999999999996</v>
          </cell>
          <cell r="R105">
            <v>4</v>
          </cell>
          <cell r="S105">
            <v>0</v>
          </cell>
          <cell r="T105">
            <v>3</v>
          </cell>
          <cell r="U105">
            <v>3.6</v>
          </cell>
          <cell r="V105">
            <v>3</v>
          </cell>
          <cell r="W105">
            <v>4</v>
          </cell>
          <cell r="X105">
            <v>4</v>
          </cell>
          <cell r="Y105">
            <v>4.5</v>
          </cell>
          <cell r="Z105"/>
          <cell r="AA105"/>
          <cell r="AB105">
            <v>4</v>
          </cell>
          <cell r="AC105">
            <v>7</v>
          </cell>
          <cell r="AD105">
            <v>4</v>
          </cell>
          <cell r="AE105">
            <v>-0.6</v>
          </cell>
          <cell r="AF105">
            <v>2</v>
          </cell>
          <cell r="AG105">
            <v>-5.6</v>
          </cell>
          <cell r="AH105">
            <v>4</v>
          </cell>
          <cell r="AI105">
            <v>3.4</v>
          </cell>
          <cell r="AJ105">
            <v>4</v>
          </cell>
          <cell r="AK105">
            <v>0.8</v>
          </cell>
          <cell r="AL105">
            <v>4</v>
          </cell>
          <cell r="AM105">
            <v>2.2999999999999998</v>
          </cell>
          <cell r="AN105">
            <v>4</v>
          </cell>
          <cell r="AO105">
            <v>29.4</v>
          </cell>
        </row>
        <row r="106">
          <cell r="B106" t="str">
            <v>SAU</v>
          </cell>
          <cell r="C106" t="str">
            <v>Saudi Arabia</v>
          </cell>
          <cell r="D106" t="str">
            <v>EMR</v>
          </cell>
          <cell r="E106" t="str">
            <v>HIC</v>
          </cell>
          <cell r="F106">
            <v>36000000</v>
          </cell>
          <cell r="G106">
            <v>2100000</v>
          </cell>
          <cell r="H106">
            <v>2</v>
          </cell>
          <cell r="I106">
            <v>5.7</v>
          </cell>
          <cell r="J106"/>
          <cell r="K106"/>
          <cell r="L106">
            <v>2</v>
          </cell>
          <cell r="M106">
            <v>5.6</v>
          </cell>
          <cell r="N106">
            <v>4</v>
          </cell>
          <cell r="O106">
            <v>3.5</v>
          </cell>
          <cell r="P106">
            <v>1</v>
          </cell>
          <cell r="Q106">
            <v>0.2</v>
          </cell>
          <cell r="R106">
            <v>2</v>
          </cell>
          <cell r="S106">
            <v>1.1000000000000001</v>
          </cell>
          <cell r="T106">
            <v>1</v>
          </cell>
          <cell r="U106">
            <v>1.6</v>
          </cell>
          <cell r="V106">
            <v>1</v>
          </cell>
          <cell r="W106">
            <v>0</v>
          </cell>
          <cell r="X106"/>
          <cell r="Y106"/>
          <cell r="Z106"/>
          <cell r="AA106"/>
          <cell r="AB106">
            <v>1</v>
          </cell>
          <cell r="AC106">
            <v>0.1</v>
          </cell>
          <cell r="AD106">
            <v>2</v>
          </cell>
          <cell r="AE106">
            <v>4.2</v>
          </cell>
          <cell r="AF106">
            <v>4</v>
          </cell>
          <cell r="AG106">
            <v>-9.6</v>
          </cell>
          <cell r="AH106">
            <v>2</v>
          </cell>
          <cell r="AI106">
            <v>-0.1</v>
          </cell>
          <cell r="AJ106">
            <v>1</v>
          </cell>
          <cell r="AK106">
            <v>0</v>
          </cell>
          <cell r="AL106">
            <v>1</v>
          </cell>
          <cell r="AM106">
            <v>2.7</v>
          </cell>
          <cell r="AN106">
            <v>2</v>
          </cell>
          <cell r="AO106">
            <v>20.6</v>
          </cell>
        </row>
        <row r="107">
          <cell r="B107" t="str">
            <v>KWT</v>
          </cell>
          <cell r="C107" t="str">
            <v>Kuwait</v>
          </cell>
          <cell r="D107" t="str">
            <v>EMR</v>
          </cell>
          <cell r="E107" t="str">
            <v>HIC</v>
          </cell>
          <cell r="F107">
            <v>4400000</v>
          </cell>
          <cell r="G107">
            <v>270000</v>
          </cell>
          <cell r="H107">
            <v>2</v>
          </cell>
          <cell r="I107">
            <v>6.2</v>
          </cell>
          <cell r="J107"/>
          <cell r="K107"/>
          <cell r="L107">
            <v>2</v>
          </cell>
          <cell r="M107">
            <v>6.1</v>
          </cell>
          <cell r="N107">
            <v>1</v>
          </cell>
          <cell r="O107">
            <v>1.3</v>
          </cell>
          <cell r="P107">
            <v>1</v>
          </cell>
          <cell r="Q107">
            <v>0.5</v>
          </cell>
          <cell r="R107">
            <v>2</v>
          </cell>
          <cell r="S107">
            <v>5.7</v>
          </cell>
          <cell r="T107">
            <v>2</v>
          </cell>
          <cell r="U107">
            <v>3.9</v>
          </cell>
          <cell r="V107">
            <v>1</v>
          </cell>
          <cell r="W107">
            <v>0</v>
          </cell>
          <cell r="X107"/>
          <cell r="Y107"/>
          <cell r="Z107"/>
          <cell r="AA107"/>
          <cell r="AB107">
            <v>1</v>
          </cell>
          <cell r="AC107">
            <v>0</v>
          </cell>
          <cell r="AD107">
            <v>2</v>
          </cell>
          <cell r="AE107">
            <v>4.9000000000000004</v>
          </cell>
          <cell r="AF107">
            <v>4</v>
          </cell>
          <cell r="AG107">
            <v>-8.6999999999999993</v>
          </cell>
          <cell r="AH107">
            <v>4</v>
          </cell>
          <cell r="AI107">
            <v>0.6</v>
          </cell>
          <cell r="AJ107">
            <v>1</v>
          </cell>
          <cell r="AK107">
            <v>0</v>
          </cell>
          <cell r="AL107">
            <v>1</v>
          </cell>
          <cell r="AM107">
            <v>4</v>
          </cell>
          <cell r="AN107">
            <v>3</v>
          </cell>
          <cell r="AO107">
            <v>42.9</v>
          </cell>
        </row>
        <row r="108">
          <cell r="B108" t="str">
            <v>POL</v>
          </cell>
          <cell r="C108" t="str">
            <v>Poland</v>
          </cell>
          <cell r="D108" t="str">
            <v>EUR</v>
          </cell>
          <cell r="E108" t="str">
            <v>HIC</v>
          </cell>
          <cell r="F108">
            <v>38000000</v>
          </cell>
          <cell r="G108">
            <v>-1500000</v>
          </cell>
          <cell r="H108">
            <v>2</v>
          </cell>
          <cell r="I108">
            <v>-4.0999999999999996</v>
          </cell>
          <cell r="J108">
            <v>4</v>
          </cell>
          <cell r="K108">
            <v>0.4</v>
          </cell>
          <cell r="L108">
            <v>1</v>
          </cell>
          <cell r="M108">
            <v>-4.9000000000000004</v>
          </cell>
          <cell r="N108">
            <v>3</v>
          </cell>
          <cell r="O108">
            <v>3</v>
          </cell>
          <cell r="P108">
            <v>2</v>
          </cell>
          <cell r="Q108">
            <v>0.5</v>
          </cell>
          <cell r="R108">
            <v>3</v>
          </cell>
          <cell r="S108">
            <v>1.2</v>
          </cell>
          <cell r="T108">
            <v>3</v>
          </cell>
          <cell r="U108">
            <v>2.2999999999999998</v>
          </cell>
          <cell r="V108">
            <v>1</v>
          </cell>
          <cell r="W108">
            <v>0</v>
          </cell>
          <cell r="X108"/>
          <cell r="Y108"/>
          <cell r="Z108"/>
          <cell r="AA108"/>
          <cell r="AB108">
            <v>2</v>
          </cell>
          <cell r="AC108">
            <v>0.6</v>
          </cell>
          <cell r="AD108">
            <v>4</v>
          </cell>
          <cell r="AE108">
            <v>2.5</v>
          </cell>
          <cell r="AF108">
            <v>2</v>
          </cell>
          <cell r="AG108">
            <v>-4.2</v>
          </cell>
          <cell r="AH108">
            <v>2</v>
          </cell>
          <cell r="AI108">
            <v>2.8</v>
          </cell>
          <cell r="AJ108">
            <v>1</v>
          </cell>
          <cell r="AK108">
            <v>0</v>
          </cell>
          <cell r="AL108">
            <v>3</v>
          </cell>
          <cell r="AM108">
            <v>5.2</v>
          </cell>
          <cell r="AN108">
            <v>1</v>
          </cell>
          <cell r="AO108">
            <v>-79.5</v>
          </cell>
        </row>
        <row r="109">
          <cell r="B109" t="str">
            <v>ISR</v>
          </cell>
          <cell r="C109" t="str">
            <v>Israel</v>
          </cell>
          <cell r="D109" t="str">
            <v>EUR</v>
          </cell>
          <cell r="E109" t="str">
            <v>HIC</v>
          </cell>
          <cell r="F109">
            <v>9100000</v>
          </cell>
          <cell r="G109">
            <v>-65000</v>
          </cell>
          <cell r="H109">
            <v>1</v>
          </cell>
          <cell r="I109">
            <v>-0.7</v>
          </cell>
          <cell r="J109">
            <v>3</v>
          </cell>
          <cell r="K109">
            <v>0.3</v>
          </cell>
          <cell r="L109">
            <v>1</v>
          </cell>
          <cell r="M109">
            <v>-1.1000000000000001</v>
          </cell>
          <cell r="N109">
            <v>3</v>
          </cell>
          <cell r="O109">
            <v>0.9</v>
          </cell>
          <cell r="P109">
            <v>3</v>
          </cell>
          <cell r="Q109">
            <v>-0.4</v>
          </cell>
          <cell r="R109">
            <v>1</v>
          </cell>
          <cell r="S109">
            <v>-0.7</v>
          </cell>
          <cell r="T109">
            <v>1</v>
          </cell>
          <cell r="U109">
            <v>-0.2</v>
          </cell>
          <cell r="V109">
            <v>1</v>
          </cell>
          <cell r="W109">
            <v>0</v>
          </cell>
          <cell r="X109"/>
          <cell r="Y109"/>
          <cell r="Z109"/>
          <cell r="AA109"/>
          <cell r="AB109">
            <v>1</v>
          </cell>
          <cell r="AC109">
            <v>0</v>
          </cell>
          <cell r="AD109">
            <v>1</v>
          </cell>
          <cell r="AE109">
            <v>3.9</v>
          </cell>
          <cell r="AF109">
            <v>1</v>
          </cell>
          <cell r="AG109">
            <v>0</v>
          </cell>
          <cell r="AH109">
            <v>2</v>
          </cell>
          <cell r="AI109">
            <v>1.2</v>
          </cell>
          <cell r="AJ109">
            <v>1</v>
          </cell>
          <cell r="AK109">
            <v>0</v>
          </cell>
          <cell r="AL109">
            <v>2</v>
          </cell>
          <cell r="AM109">
            <v>0.9</v>
          </cell>
          <cell r="AN109">
            <v>1</v>
          </cell>
          <cell r="AO109">
            <v>-30.4</v>
          </cell>
        </row>
        <row r="110">
          <cell r="B110" t="str">
            <v>GEO</v>
          </cell>
          <cell r="C110" t="str">
            <v>Georgia</v>
          </cell>
          <cell r="D110" t="str">
            <v>EUR</v>
          </cell>
          <cell r="E110" t="str">
            <v>UMC</v>
          </cell>
          <cell r="F110">
            <v>4000000</v>
          </cell>
          <cell r="G110">
            <v>4500</v>
          </cell>
          <cell r="H110">
            <v>3</v>
          </cell>
          <cell r="I110">
            <v>0.1</v>
          </cell>
          <cell r="J110">
            <v>4</v>
          </cell>
          <cell r="K110">
            <v>1.4</v>
          </cell>
          <cell r="L110">
            <v>3</v>
          </cell>
          <cell r="M110">
            <v>-1</v>
          </cell>
          <cell r="N110">
            <v>4</v>
          </cell>
          <cell r="O110">
            <v>2.7</v>
          </cell>
          <cell r="P110">
            <v>4</v>
          </cell>
          <cell r="Q110">
            <v>9.8000000000000007</v>
          </cell>
          <cell r="R110">
            <v>4</v>
          </cell>
          <cell r="S110">
            <v>-0.3</v>
          </cell>
          <cell r="T110">
            <v>4</v>
          </cell>
          <cell r="U110">
            <v>1.3</v>
          </cell>
          <cell r="V110">
            <v>4</v>
          </cell>
          <cell r="W110">
            <v>0.6</v>
          </cell>
          <cell r="X110">
            <v>3</v>
          </cell>
          <cell r="Y110">
            <v>5.3</v>
          </cell>
          <cell r="Z110"/>
          <cell r="AA110"/>
          <cell r="AB110">
            <v>4</v>
          </cell>
          <cell r="AC110">
            <v>-1.5</v>
          </cell>
          <cell r="AD110">
            <v>3</v>
          </cell>
          <cell r="AE110">
            <v>-0.4</v>
          </cell>
          <cell r="AF110">
            <v>4</v>
          </cell>
          <cell r="AG110">
            <v>-11.9</v>
          </cell>
          <cell r="AH110">
            <v>4</v>
          </cell>
          <cell r="AI110">
            <v>0.9</v>
          </cell>
          <cell r="AJ110">
            <v>1</v>
          </cell>
          <cell r="AK110">
            <v>0</v>
          </cell>
          <cell r="AL110">
            <v>2</v>
          </cell>
          <cell r="AM110">
            <v>3</v>
          </cell>
          <cell r="AN110">
            <v>3</v>
          </cell>
          <cell r="AO110">
            <v>-18.5</v>
          </cell>
        </row>
        <row r="111">
          <cell r="B111" t="str">
            <v>CYP</v>
          </cell>
          <cell r="C111" t="str">
            <v>Cyprus</v>
          </cell>
          <cell r="D111" t="str">
            <v>EUR</v>
          </cell>
          <cell r="E111" t="str">
            <v>HIC</v>
          </cell>
          <cell r="F111">
            <v>1200000</v>
          </cell>
          <cell r="G111">
            <v>4800</v>
          </cell>
          <cell r="H111">
            <v>2</v>
          </cell>
          <cell r="I111">
            <v>0.4</v>
          </cell>
          <cell r="J111">
            <v>4</v>
          </cell>
          <cell r="K111">
            <v>0.9</v>
          </cell>
          <cell r="L111">
            <v>1</v>
          </cell>
          <cell r="M111">
            <v>-0.4</v>
          </cell>
          <cell r="N111">
            <v>4</v>
          </cell>
          <cell r="O111">
            <v>2.2999999999999998</v>
          </cell>
          <cell r="P111">
            <v>3</v>
          </cell>
          <cell r="Q111">
            <v>-1</v>
          </cell>
          <cell r="R111">
            <v>1</v>
          </cell>
          <cell r="S111">
            <v>-1.5</v>
          </cell>
          <cell r="T111">
            <v>1</v>
          </cell>
          <cell r="U111">
            <v>-0.9</v>
          </cell>
          <cell r="V111">
            <v>1</v>
          </cell>
          <cell r="W111">
            <v>0</v>
          </cell>
          <cell r="X111"/>
          <cell r="Y111"/>
          <cell r="Z111"/>
          <cell r="AA111"/>
          <cell r="AB111">
            <v>2</v>
          </cell>
          <cell r="AC111">
            <v>-0.5</v>
          </cell>
          <cell r="AD111">
            <v>2</v>
          </cell>
          <cell r="AE111">
            <v>3.3</v>
          </cell>
          <cell r="AF111">
            <v>1</v>
          </cell>
          <cell r="AG111">
            <v>0</v>
          </cell>
          <cell r="AH111">
            <v>4</v>
          </cell>
          <cell r="AI111">
            <v>1</v>
          </cell>
          <cell r="AJ111">
            <v>1</v>
          </cell>
          <cell r="AK111">
            <v>0</v>
          </cell>
          <cell r="AL111">
            <v>4</v>
          </cell>
          <cell r="AM111">
            <v>3.8</v>
          </cell>
          <cell r="AN111">
            <v>2</v>
          </cell>
          <cell r="AO111">
            <v>-18.600000000000001</v>
          </cell>
        </row>
        <row r="112">
          <cell r="B112" t="str">
            <v>DNK</v>
          </cell>
          <cell r="C112" t="str">
            <v>Denmark</v>
          </cell>
          <cell r="D112" t="str">
            <v>EUR</v>
          </cell>
          <cell r="E112" t="str">
            <v>HIC</v>
          </cell>
          <cell r="F112">
            <v>5900000</v>
          </cell>
          <cell r="G112">
            <v>32000</v>
          </cell>
          <cell r="H112">
            <v>1</v>
          </cell>
          <cell r="I112">
            <v>0.5</v>
          </cell>
          <cell r="J112">
            <v>1</v>
          </cell>
          <cell r="K112">
            <v>0.2</v>
          </cell>
          <cell r="L112">
            <v>1</v>
          </cell>
          <cell r="M112">
            <v>0.3</v>
          </cell>
          <cell r="N112">
            <v>1</v>
          </cell>
          <cell r="O112">
            <v>0.5</v>
          </cell>
          <cell r="P112">
            <v>1</v>
          </cell>
          <cell r="Q112">
            <v>-0.3</v>
          </cell>
          <cell r="R112">
            <v>2</v>
          </cell>
          <cell r="S112">
            <v>-0.3</v>
          </cell>
          <cell r="T112">
            <v>1</v>
          </cell>
          <cell r="U112">
            <v>-1</v>
          </cell>
          <cell r="V112">
            <v>1</v>
          </cell>
          <cell r="W112">
            <v>0</v>
          </cell>
          <cell r="X112"/>
          <cell r="Y112"/>
          <cell r="Z112"/>
          <cell r="AA112"/>
          <cell r="AB112">
            <v>1</v>
          </cell>
          <cell r="AC112">
            <v>0</v>
          </cell>
          <cell r="AD112">
            <v>2</v>
          </cell>
          <cell r="AE112">
            <v>5.2</v>
          </cell>
          <cell r="AF112">
            <v>4</v>
          </cell>
          <cell r="AG112">
            <v>-4.5999999999999996</v>
          </cell>
          <cell r="AH112">
            <v>1</v>
          </cell>
          <cell r="AI112">
            <v>3.2</v>
          </cell>
          <cell r="AJ112">
            <v>1</v>
          </cell>
          <cell r="AK112">
            <v>0</v>
          </cell>
          <cell r="AL112">
            <v>1</v>
          </cell>
          <cell r="AM112">
            <v>4.5</v>
          </cell>
          <cell r="AN112">
            <v>1</v>
          </cell>
          <cell r="AO112">
            <v>-7.1</v>
          </cell>
        </row>
        <row r="113">
          <cell r="B113" t="str">
            <v>SVK</v>
          </cell>
          <cell r="C113" t="str">
            <v>Slovakia</v>
          </cell>
          <cell r="D113" t="str">
            <v>EUR</v>
          </cell>
          <cell r="E113" t="str">
            <v>HIC</v>
          </cell>
          <cell r="F113">
            <v>5500000</v>
          </cell>
          <cell r="G113">
            <v>33000</v>
          </cell>
          <cell r="H113">
            <v>1</v>
          </cell>
          <cell r="I113">
            <v>0.6</v>
          </cell>
          <cell r="J113">
            <v>2</v>
          </cell>
          <cell r="K113">
            <v>0.4</v>
          </cell>
          <cell r="L113">
            <v>1</v>
          </cell>
          <cell r="M113">
            <v>0.3</v>
          </cell>
          <cell r="N113">
            <v>2</v>
          </cell>
          <cell r="O113">
            <v>2.1</v>
          </cell>
          <cell r="P113">
            <v>2</v>
          </cell>
          <cell r="Q113">
            <v>-0.2</v>
          </cell>
          <cell r="R113">
            <v>2</v>
          </cell>
          <cell r="S113">
            <v>0.3</v>
          </cell>
          <cell r="T113">
            <v>4</v>
          </cell>
          <cell r="U113">
            <v>0.9</v>
          </cell>
          <cell r="V113">
            <v>1</v>
          </cell>
          <cell r="W113">
            <v>0</v>
          </cell>
          <cell r="X113"/>
          <cell r="Y113"/>
          <cell r="Z113"/>
          <cell r="AA113"/>
          <cell r="AB113">
            <v>3</v>
          </cell>
          <cell r="AC113">
            <v>0</v>
          </cell>
          <cell r="AD113">
            <v>4</v>
          </cell>
          <cell r="AE113">
            <v>2.1</v>
          </cell>
          <cell r="AF113">
            <v>4</v>
          </cell>
          <cell r="AG113">
            <v>-5.4</v>
          </cell>
          <cell r="AH113">
            <v>4</v>
          </cell>
          <cell r="AI113">
            <v>-0.5</v>
          </cell>
          <cell r="AJ113">
            <v>1</v>
          </cell>
          <cell r="AK113">
            <v>0</v>
          </cell>
          <cell r="AL113">
            <v>3</v>
          </cell>
          <cell r="AM113">
            <v>8.6999999999999993</v>
          </cell>
          <cell r="AN113">
            <v>3</v>
          </cell>
          <cell r="AO113">
            <v>6.8</v>
          </cell>
        </row>
        <row r="114">
          <cell r="B114" t="str">
            <v>CHE</v>
          </cell>
          <cell r="C114" t="str">
            <v>Switzerland</v>
          </cell>
          <cell r="D114" t="str">
            <v>EUR</v>
          </cell>
          <cell r="E114" t="str">
            <v>HIC</v>
          </cell>
          <cell r="F114">
            <v>8800000</v>
          </cell>
          <cell r="G114">
            <v>51000</v>
          </cell>
          <cell r="H114">
            <v>1</v>
          </cell>
          <cell r="I114">
            <v>0.6</v>
          </cell>
          <cell r="J114">
            <v>4</v>
          </cell>
          <cell r="K114">
            <v>0.1</v>
          </cell>
          <cell r="L114">
            <v>1</v>
          </cell>
          <cell r="M114">
            <v>0.5</v>
          </cell>
          <cell r="N114">
            <v>1</v>
          </cell>
          <cell r="O114">
            <v>0.6</v>
          </cell>
          <cell r="P114">
            <v>1</v>
          </cell>
          <cell r="Q114">
            <v>-0.2</v>
          </cell>
          <cell r="R114">
            <v>2</v>
          </cell>
          <cell r="S114">
            <v>0</v>
          </cell>
          <cell r="T114">
            <v>2</v>
          </cell>
          <cell r="U114">
            <v>0.8</v>
          </cell>
          <cell r="V114">
            <v>1</v>
          </cell>
          <cell r="W114">
            <v>0</v>
          </cell>
          <cell r="X114">
            <v>1</v>
          </cell>
          <cell r="Y114">
            <v>5.4</v>
          </cell>
          <cell r="Z114"/>
          <cell r="AA114"/>
          <cell r="AB114">
            <v>1</v>
          </cell>
          <cell r="AC114">
            <v>0</v>
          </cell>
          <cell r="AD114">
            <v>1</v>
          </cell>
          <cell r="AE114">
            <v>2.5</v>
          </cell>
          <cell r="AF114">
            <v>3</v>
          </cell>
          <cell r="AG114">
            <v>-3</v>
          </cell>
          <cell r="AH114">
            <v>2</v>
          </cell>
          <cell r="AI114">
            <v>0.6</v>
          </cell>
          <cell r="AJ114">
            <v>1</v>
          </cell>
          <cell r="AK114">
            <v>0</v>
          </cell>
          <cell r="AL114">
            <v>1</v>
          </cell>
          <cell r="AM114">
            <v>0</v>
          </cell>
          <cell r="AN114">
            <v>1</v>
          </cell>
          <cell r="AO114">
            <v>0.2</v>
          </cell>
        </row>
        <row r="115">
          <cell r="B115" t="str">
            <v>TKM</v>
          </cell>
          <cell r="C115" t="str">
            <v>Turkmenistan</v>
          </cell>
          <cell r="D115" t="str">
            <v>EUR</v>
          </cell>
          <cell r="E115" t="str">
            <v>UMC</v>
          </cell>
          <cell r="F115">
            <v>6300000</v>
          </cell>
          <cell r="G115">
            <v>47000</v>
          </cell>
          <cell r="H115">
            <v>2</v>
          </cell>
          <cell r="I115">
            <v>0.8</v>
          </cell>
          <cell r="J115"/>
          <cell r="K115"/>
          <cell r="L115">
            <v>2</v>
          </cell>
          <cell r="M115">
            <v>0.5</v>
          </cell>
          <cell r="N115">
            <v>2</v>
          </cell>
          <cell r="O115">
            <v>1</v>
          </cell>
          <cell r="P115">
            <v>2</v>
          </cell>
          <cell r="Q115">
            <v>-0.3</v>
          </cell>
          <cell r="R115">
            <v>1</v>
          </cell>
          <cell r="S115">
            <v>-0.2</v>
          </cell>
          <cell r="T115">
            <v>4</v>
          </cell>
          <cell r="U115">
            <v>4.5999999999999996</v>
          </cell>
          <cell r="V115">
            <v>4</v>
          </cell>
          <cell r="W115">
            <v>0</v>
          </cell>
          <cell r="X115">
            <v>4</v>
          </cell>
          <cell r="Y115">
            <v>13.3</v>
          </cell>
          <cell r="Z115"/>
          <cell r="AA115"/>
          <cell r="AB115">
            <v>2</v>
          </cell>
          <cell r="AC115">
            <v>0.6</v>
          </cell>
          <cell r="AD115">
            <v>3</v>
          </cell>
          <cell r="AE115">
            <v>0.7</v>
          </cell>
          <cell r="AF115">
            <v>4</v>
          </cell>
          <cell r="AG115">
            <v>-14.3</v>
          </cell>
          <cell r="AH115">
            <v>2</v>
          </cell>
          <cell r="AI115">
            <v>1.9</v>
          </cell>
          <cell r="AJ115">
            <v>1</v>
          </cell>
          <cell r="AK115">
            <v>0</v>
          </cell>
          <cell r="AL115">
            <v>4</v>
          </cell>
          <cell r="AM115">
            <v>-1.3</v>
          </cell>
          <cell r="AN115">
            <v>3</v>
          </cell>
          <cell r="AO115">
            <v>1.7</v>
          </cell>
        </row>
        <row r="116">
          <cell r="B116" t="str">
            <v>MCO</v>
          </cell>
          <cell r="C116" t="str">
            <v>Monaco</v>
          </cell>
          <cell r="D116" t="str">
            <v>EUR</v>
          </cell>
          <cell r="E116" t="str">
            <v>HIC</v>
          </cell>
          <cell r="F116">
            <v>40000</v>
          </cell>
          <cell r="G116">
            <v>420</v>
          </cell>
          <cell r="H116">
            <v>1</v>
          </cell>
          <cell r="I116">
            <v>1</v>
          </cell>
          <cell r="J116"/>
          <cell r="K116"/>
          <cell r="L116">
            <v>1</v>
          </cell>
          <cell r="M116">
            <v>0.8</v>
          </cell>
          <cell r="N116">
            <v>1</v>
          </cell>
          <cell r="O116">
            <v>0</v>
          </cell>
          <cell r="P116">
            <v>1</v>
          </cell>
          <cell r="Q116">
            <v>-0.2</v>
          </cell>
          <cell r="R116">
            <v>1</v>
          </cell>
          <cell r="S116">
            <v>0</v>
          </cell>
          <cell r="T116">
            <v>1</v>
          </cell>
          <cell r="U116">
            <v>0.3</v>
          </cell>
          <cell r="V116">
            <v>1</v>
          </cell>
          <cell r="W116">
            <v>0</v>
          </cell>
          <cell r="X116">
            <v>2</v>
          </cell>
          <cell r="Y116">
            <v>11.5</v>
          </cell>
          <cell r="Z116"/>
          <cell r="AA116"/>
          <cell r="AB116">
            <v>1</v>
          </cell>
          <cell r="AC116">
            <v>0</v>
          </cell>
          <cell r="AD116">
            <v>2</v>
          </cell>
          <cell r="AE116">
            <v>4.0999999999999996</v>
          </cell>
          <cell r="AF116">
            <v>2</v>
          </cell>
          <cell r="AG116">
            <v>-1.7</v>
          </cell>
          <cell r="AH116">
            <v>3</v>
          </cell>
          <cell r="AI116">
            <v>1</v>
          </cell>
          <cell r="AJ116">
            <v>1</v>
          </cell>
          <cell r="AK116">
            <v>0</v>
          </cell>
          <cell r="AL116">
            <v>1</v>
          </cell>
          <cell r="AM116">
            <v>0</v>
          </cell>
          <cell r="AN116">
            <v>2</v>
          </cell>
          <cell r="AO116">
            <v>-5.4</v>
          </cell>
        </row>
        <row r="117">
          <cell r="B117" t="str">
            <v>EST</v>
          </cell>
          <cell r="C117" t="str">
            <v>Estonia</v>
          </cell>
          <cell r="D117" t="str">
            <v>EUR</v>
          </cell>
          <cell r="E117" t="str">
            <v>HIC</v>
          </cell>
          <cell r="F117">
            <v>1300000</v>
          </cell>
          <cell r="G117">
            <v>13000</v>
          </cell>
          <cell r="H117">
            <v>1</v>
          </cell>
          <cell r="I117">
            <v>1</v>
          </cell>
          <cell r="J117">
            <v>3</v>
          </cell>
          <cell r="K117">
            <v>0.5</v>
          </cell>
          <cell r="L117">
            <v>1</v>
          </cell>
          <cell r="M117">
            <v>0.7</v>
          </cell>
          <cell r="N117">
            <v>2</v>
          </cell>
          <cell r="O117">
            <v>1.3</v>
          </cell>
          <cell r="P117">
            <v>1</v>
          </cell>
          <cell r="Q117">
            <v>-1</v>
          </cell>
          <cell r="R117">
            <v>4</v>
          </cell>
          <cell r="S117">
            <v>0.1</v>
          </cell>
          <cell r="T117">
            <v>3</v>
          </cell>
          <cell r="U117">
            <v>0.6</v>
          </cell>
          <cell r="V117">
            <v>1</v>
          </cell>
          <cell r="W117">
            <v>0</v>
          </cell>
          <cell r="X117"/>
          <cell r="Y117"/>
          <cell r="Z117"/>
          <cell r="AA117"/>
          <cell r="AB117">
            <v>2</v>
          </cell>
          <cell r="AC117">
            <v>-0.2</v>
          </cell>
          <cell r="AD117">
            <v>3</v>
          </cell>
          <cell r="AE117">
            <v>2.7</v>
          </cell>
          <cell r="AF117">
            <v>3</v>
          </cell>
          <cell r="AG117">
            <v>-5.3</v>
          </cell>
          <cell r="AH117">
            <v>4</v>
          </cell>
          <cell r="AI117">
            <v>2.2000000000000002</v>
          </cell>
          <cell r="AJ117">
            <v>1</v>
          </cell>
          <cell r="AK117">
            <v>0</v>
          </cell>
          <cell r="AL117">
            <v>3</v>
          </cell>
          <cell r="AM117">
            <v>1.8</v>
          </cell>
          <cell r="AN117">
            <v>2</v>
          </cell>
          <cell r="AO117">
            <v>-5.7</v>
          </cell>
        </row>
        <row r="118">
          <cell r="B118" t="str">
            <v>DEU</v>
          </cell>
          <cell r="C118" t="str">
            <v>Germany</v>
          </cell>
          <cell r="D118" t="str">
            <v>EUR</v>
          </cell>
          <cell r="E118" t="str">
            <v>HIC</v>
          </cell>
          <cell r="F118">
            <v>84000000</v>
          </cell>
          <cell r="G118">
            <v>810000</v>
          </cell>
          <cell r="H118">
            <v>1</v>
          </cell>
          <cell r="I118">
            <v>1</v>
          </cell>
          <cell r="J118">
            <v>1</v>
          </cell>
          <cell r="K118">
            <v>0.4</v>
          </cell>
          <cell r="L118">
            <v>1</v>
          </cell>
          <cell r="M118">
            <v>0.7</v>
          </cell>
          <cell r="N118">
            <v>1</v>
          </cell>
          <cell r="O118">
            <v>-0.3</v>
          </cell>
          <cell r="P118">
            <v>1</v>
          </cell>
          <cell r="Q118">
            <v>-0.2</v>
          </cell>
          <cell r="R118">
            <v>4</v>
          </cell>
          <cell r="S118">
            <v>0</v>
          </cell>
          <cell r="T118">
            <v>2</v>
          </cell>
          <cell r="U118">
            <v>0.7</v>
          </cell>
          <cell r="V118">
            <v>1</v>
          </cell>
          <cell r="W118">
            <v>0</v>
          </cell>
          <cell r="X118"/>
          <cell r="Y118"/>
          <cell r="Z118"/>
          <cell r="AA118"/>
          <cell r="AB118">
            <v>2</v>
          </cell>
          <cell r="AC118">
            <v>0</v>
          </cell>
          <cell r="AD118">
            <v>1</v>
          </cell>
          <cell r="AE118">
            <v>4.8</v>
          </cell>
          <cell r="AF118">
            <v>2</v>
          </cell>
          <cell r="AG118">
            <v>-0.7</v>
          </cell>
          <cell r="AH118">
            <v>3</v>
          </cell>
          <cell r="AI118">
            <v>1.2</v>
          </cell>
          <cell r="AJ118">
            <v>1</v>
          </cell>
          <cell r="AK118">
            <v>0</v>
          </cell>
          <cell r="AL118">
            <v>1</v>
          </cell>
          <cell r="AM118">
            <v>0</v>
          </cell>
          <cell r="AN118">
            <v>1</v>
          </cell>
          <cell r="AO118">
            <v>-5.7</v>
          </cell>
        </row>
        <row r="119">
          <cell r="B119" t="str">
            <v>KGZ</v>
          </cell>
          <cell r="C119" t="str">
            <v>Kyrgyzstan</v>
          </cell>
          <cell r="D119" t="str">
            <v>EUR</v>
          </cell>
          <cell r="E119" t="str">
            <v>LMC</v>
          </cell>
          <cell r="F119">
            <v>6800000</v>
          </cell>
          <cell r="G119">
            <v>77000</v>
          </cell>
          <cell r="H119">
            <v>2</v>
          </cell>
          <cell r="I119">
            <v>1.1000000000000001</v>
          </cell>
          <cell r="J119">
            <v>2</v>
          </cell>
          <cell r="K119">
            <v>1</v>
          </cell>
          <cell r="L119">
            <v>2</v>
          </cell>
          <cell r="M119">
            <v>0.4</v>
          </cell>
          <cell r="N119">
            <v>3</v>
          </cell>
          <cell r="O119">
            <v>2.2000000000000002</v>
          </cell>
          <cell r="P119">
            <v>3</v>
          </cell>
          <cell r="Q119">
            <v>1</v>
          </cell>
          <cell r="R119">
            <v>3</v>
          </cell>
          <cell r="S119">
            <v>0.4</v>
          </cell>
          <cell r="T119">
            <v>4</v>
          </cell>
          <cell r="U119">
            <v>0.5</v>
          </cell>
          <cell r="V119">
            <v>1</v>
          </cell>
          <cell r="W119">
            <v>0</v>
          </cell>
          <cell r="X119">
            <v>4</v>
          </cell>
          <cell r="Y119">
            <v>10.8</v>
          </cell>
          <cell r="Z119"/>
          <cell r="AA119"/>
          <cell r="AB119">
            <v>4</v>
          </cell>
          <cell r="AC119">
            <v>0.8</v>
          </cell>
          <cell r="AD119">
            <v>3</v>
          </cell>
          <cell r="AE119">
            <v>-0.3</v>
          </cell>
          <cell r="AF119">
            <v>4</v>
          </cell>
          <cell r="AG119">
            <v>-4.3</v>
          </cell>
          <cell r="AH119">
            <v>2</v>
          </cell>
          <cell r="AI119">
            <v>0.8</v>
          </cell>
          <cell r="AJ119">
            <v>1</v>
          </cell>
          <cell r="AK119">
            <v>0</v>
          </cell>
          <cell r="AL119">
            <v>4</v>
          </cell>
          <cell r="AM119">
            <v>9.1</v>
          </cell>
          <cell r="AN119">
            <v>4</v>
          </cell>
          <cell r="AO119">
            <v>-14.6</v>
          </cell>
        </row>
        <row r="120">
          <cell r="B120" t="str">
            <v>FRA</v>
          </cell>
          <cell r="C120" t="str">
            <v>France</v>
          </cell>
          <cell r="D120" t="str">
            <v>EUR</v>
          </cell>
          <cell r="E120" t="str">
            <v>HIC</v>
          </cell>
          <cell r="F120">
            <v>66000000</v>
          </cell>
          <cell r="G120">
            <v>740000</v>
          </cell>
          <cell r="H120">
            <v>1</v>
          </cell>
          <cell r="I120">
            <v>1.1000000000000001</v>
          </cell>
          <cell r="J120">
            <v>1</v>
          </cell>
          <cell r="K120">
            <v>0.2</v>
          </cell>
          <cell r="L120">
            <v>1</v>
          </cell>
          <cell r="M120">
            <v>1</v>
          </cell>
          <cell r="N120">
            <v>1</v>
          </cell>
          <cell r="O120">
            <v>0.3</v>
          </cell>
          <cell r="P120">
            <v>1</v>
          </cell>
          <cell r="Q120">
            <v>-0.1</v>
          </cell>
          <cell r="R120">
            <v>2</v>
          </cell>
          <cell r="S120">
            <v>0</v>
          </cell>
          <cell r="T120">
            <v>2</v>
          </cell>
          <cell r="U120">
            <v>1</v>
          </cell>
          <cell r="V120">
            <v>4</v>
          </cell>
          <cell r="W120">
            <v>0</v>
          </cell>
          <cell r="X120">
            <v>1</v>
          </cell>
          <cell r="Y120">
            <v>6.5</v>
          </cell>
          <cell r="Z120"/>
          <cell r="AA120"/>
          <cell r="AB120">
            <v>2</v>
          </cell>
          <cell r="AC120">
            <v>0</v>
          </cell>
          <cell r="AD120">
            <v>2</v>
          </cell>
          <cell r="AE120">
            <v>5</v>
          </cell>
          <cell r="AF120">
            <v>1</v>
          </cell>
          <cell r="AG120">
            <v>0</v>
          </cell>
          <cell r="AH120">
            <v>4</v>
          </cell>
          <cell r="AI120">
            <v>-0.1</v>
          </cell>
          <cell r="AJ120">
            <v>1</v>
          </cell>
          <cell r="AK120">
            <v>0</v>
          </cell>
          <cell r="AL120">
            <v>1</v>
          </cell>
          <cell r="AM120">
            <v>0</v>
          </cell>
          <cell r="AN120">
            <v>2</v>
          </cell>
          <cell r="AO120">
            <v>0</v>
          </cell>
        </row>
        <row r="121">
          <cell r="B121" t="str">
            <v>IRL</v>
          </cell>
          <cell r="C121" t="str">
            <v>Ireland</v>
          </cell>
          <cell r="D121" t="str">
            <v>EUR</v>
          </cell>
          <cell r="E121" t="str">
            <v>HIC</v>
          </cell>
          <cell r="F121">
            <v>5100000</v>
          </cell>
          <cell r="G121">
            <v>61000</v>
          </cell>
          <cell r="H121">
            <v>1</v>
          </cell>
          <cell r="I121">
            <v>1.2</v>
          </cell>
          <cell r="J121">
            <v>2</v>
          </cell>
          <cell r="K121">
            <v>0.2</v>
          </cell>
          <cell r="L121">
            <v>1</v>
          </cell>
          <cell r="M121">
            <v>1</v>
          </cell>
          <cell r="N121">
            <v>2</v>
          </cell>
          <cell r="O121">
            <v>0.6</v>
          </cell>
          <cell r="P121">
            <v>1</v>
          </cell>
          <cell r="Q121">
            <v>-0.1</v>
          </cell>
          <cell r="R121">
            <v>3</v>
          </cell>
          <cell r="S121">
            <v>0.5</v>
          </cell>
          <cell r="T121">
            <v>1</v>
          </cell>
          <cell r="U121">
            <v>0.2</v>
          </cell>
          <cell r="V121">
            <v>1</v>
          </cell>
          <cell r="W121">
            <v>0</v>
          </cell>
          <cell r="X121">
            <v>2</v>
          </cell>
          <cell r="Y121">
            <v>12.7</v>
          </cell>
          <cell r="Z121"/>
          <cell r="AA121"/>
          <cell r="AB121">
            <v>4</v>
          </cell>
          <cell r="AC121">
            <v>0.5</v>
          </cell>
          <cell r="AD121">
            <v>1</v>
          </cell>
          <cell r="AE121">
            <v>4.8</v>
          </cell>
          <cell r="AF121">
            <v>1</v>
          </cell>
          <cell r="AG121">
            <v>-1.7</v>
          </cell>
          <cell r="AH121">
            <v>1</v>
          </cell>
          <cell r="AI121">
            <v>2.2999999999999998</v>
          </cell>
          <cell r="AJ121">
            <v>1</v>
          </cell>
          <cell r="AK121">
            <v>0</v>
          </cell>
          <cell r="AL121">
            <v>1</v>
          </cell>
          <cell r="AM121">
            <v>0</v>
          </cell>
          <cell r="AN121">
            <v>3</v>
          </cell>
          <cell r="AO121">
            <v>-6.9</v>
          </cell>
        </row>
        <row r="122">
          <cell r="B122" t="str">
            <v>BEL</v>
          </cell>
          <cell r="C122" t="str">
            <v>Belgium</v>
          </cell>
          <cell r="D122" t="str">
            <v>EUR</v>
          </cell>
          <cell r="E122" t="str">
            <v>HIC</v>
          </cell>
          <cell r="F122">
            <v>12000000</v>
          </cell>
          <cell r="G122">
            <v>140000</v>
          </cell>
          <cell r="H122">
            <v>1</v>
          </cell>
          <cell r="I122">
            <v>1.2</v>
          </cell>
          <cell r="J122">
            <v>3</v>
          </cell>
          <cell r="K122">
            <v>0.2</v>
          </cell>
          <cell r="L122">
            <v>1</v>
          </cell>
          <cell r="M122">
            <v>1.1000000000000001</v>
          </cell>
          <cell r="N122">
            <v>1</v>
          </cell>
          <cell r="O122">
            <v>0.1</v>
          </cell>
          <cell r="P122">
            <v>2</v>
          </cell>
          <cell r="Q122">
            <v>-0.2</v>
          </cell>
          <cell r="R122">
            <v>1</v>
          </cell>
          <cell r="S122">
            <v>0</v>
          </cell>
          <cell r="T122">
            <v>3</v>
          </cell>
          <cell r="U122">
            <v>1.6</v>
          </cell>
          <cell r="V122">
            <v>1</v>
          </cell>
          <cell r="W122">
            <v>0</v>
          </cell>
          <cell r="X122"/>
          <cell r="Y122"/>
          <cell r="Z122"/>
          <cell r="AA122"/>
          <cell r="AB122">
            <v>1</v>
          </cell>
          <cell r="AC122">
            <v>0</v>
          </cell>
          <cell r="AD122">
            <v>1</v>
          </cell>
          <cell r="AE122">
            <v>2.8</v>
          </cell>
          <cell r="AF122">
            <v>2</v>
          </cell>
          <cell r="AG122">
            <v>-1.3</v>
          </cell>
          <cell r="AH122">
            <v>1</v>
          </cell>
          <cell r="AI122">
            <v>1</v>
          </cell>
          <cell r="AJ122">
            <v>1</v>
          </cell>
          <cell r="AK122">
            <v>0</v>
          </cell>
          <cell r="AL122">
            <v>1</v>
          </cell>
          <cell r="AM122">
            <v>2.7</v>
          </cell>
          <cell r="AN122">
            <v>2</v>
          </cell>
          <cell r="AO122">
            <v>2.9</v>
          </cell>
        </row>
        <row r="123">
          <cell r="B123" t="str">
            <v>SWE</v>
          </cell>
          <cell r="C123" t="str">
            <v>Sweden</v>
          </cell>
          <cell r="D123" t="str">
            <v>EUR</v>
          </cell>
          <cell r="E123" t="str">
            <v>HIC</v>
          </cell>
          <cell r="F123">
            <v>10000000</v>
          </cell>
          <cell r="G123">
            <v>130000</v>
          </cell>
          <cell r="H123">
            <v>1</v>
          </cell>
          <cell r="I123">
            <v>1.3</v>
          </cell>
          <cell r="J123"/>
          <cell r="K123"/>
          <cell r="L123">
            <v>1</v>
          </cell>
          <cell r="M123">
            <v>1</v>
          </cell>
          <cell r="N123">
            <v>1</v>
          </cell>
          <cell r="O123">
            <v>0.2</v>
          </cell>
          <cell r="P123">
            <v>1</v>
          </cell>
          <cell r="Q123">
            <v>-0.3</v>
          </cell>
          <cell r="R123">
            <v>2</v>
          </cell>
          <cell r="S123">
            <v>0.5</v>
          </cell>
          <cell r="T123">
            <v>2</v>
          </cell>
          <cell r="U123">
            <v>1</v>
          </cell>
          <cell r="V123">
            <v>1</v>
          </cell>
          <cell r="W123">
            <v>0</v>
          </cell>
          <cell r="X123"/>
          <cell r="Y123"/>
          <cell r="Z123"/>
          <cell r="AA123"/>
          <cell r="AB123">
            <v>2</v>
          </cell>
          <cell r="AC123">
            <v>0</v>
          </cell>
          <cell r="AD123">
            <v>1</v>
          </cell>
          <cell r="AE123">
            <v>4.8</v>
          </cell>
          <cell r="AF123">
            <v>1</v>
          </cell>
          <cell r="AG123">
            <v>0</v>
          </cell>
          <cell r="AH123">
            <v>3</v>
          </cell>
          <cell r="AI123">
            <v>4.3</v>
          </cell>
          <cell r="AJ123">
            <v>1</v>
          </cell>
          <cell r="AK123">
            <v>0</v>
          </cell>
          <cell r="AL123">
            <v>1</v>
          </cell>
          <cell r="AM123">
            <v>0</v>
          </cell>
          <cell r="AN123">
            <v>1</v>
          </cell>
          <cell r="AO123">
            <v>-3</v>
          </cell>
        </row>
        <row r="124">
          <cell r="B124" t="str">
            <v>ISL</v>
          </cell>
          <cell r="C124" t="str">
            <v>Iceland</v>
          </cell>
          <cell r="D124" t="str">
            <v>EUR</v>
          </cell>
          <cell r="E124" t="str">
            <v>HIC</v>
          </cell>
          <cell r="F124">
            <v>350000</v>
          </cell>
          <cell r="G124">
            <v>4800</v>
          </cell>
          <cell r="H124">
            <v>1</v>
          </cell>
          <cell r="I124">
            <v>1.4</v>
          </cell>
          <cell r="J124"/>
          <cell r="K124"/>
          <cell r="L124">
            <v>1</v>
          </cell>
          <cell r="M124">
            <v>1.2</v>
          </cell>
          <cell r="N124">
            <v>2</v>
          </cell>
          <cell r="O124">
            <v>0.7</v>
          </cell>
          <cell r="P124">
            <v>2</v>
          </cell>
          <cell r="Q124">
            <v>-0.3</v>
          </cell>
          <cell r="R124">
            <v>4</v>
          </cell>
          <cell r="S124">
            <v>-0.5</v>
          </cell>
          <cell r="T124">
            <v>1</v>
          </cell>
          <cell r="U124">
            <v>0.4</v>
          </cell>
          <cell r="V124">
            <v>1</v>
          </cell>
          <cell r="W124">
            <v>0</v>
          </cell>
          <cell r="X124"/>
          <cell r="Y124"/>
          <cell r="Z124"/>
          <cell r="AA124"/>
          <cell r="AB124">
            <v>2</v>
          </cell>
          <cell r="AC124">
            <v>0</v>
          </cell>
          <cell r="AD124">
            <v>2</v>
          </cell>
          <cell r="AE124">
            <v>3.8</v>
          </cell>
          <cell r="AF124">
            <v>3</v>
          </cell>
          <cell r="AG124">
            <v>0.4</v>
          </cell>
          <cell r="AH124">
            <v>1</v>
          </cell>
          <cell r="AI124">
            <v>2.5</v>
          </cell>
          <cell r="AJ124">
            <v>1</v>
          </cell>
          <cell r="AK124">
            <v>0</v>
          </cell>
          <cell r="AL124">
            <v>1</v>
          </cell>
          <cell r="AM124">
            <v>0</v>
          </cell>
          <cell r="AN124">
            <v>1</v>
          </cell>
          <cell r="AO124">
            <v>-5.4</v>
          </cell>
        </row>
        <row r="125">
          <cell r="B125" t="str">
            <v>MKD</v>
          </cell>
          <cell r="C125" t="str">
            <v>North Macedonia</v>
          </cell>
          <cell r="D125" t="str">
            <v>EUR</v>
          </cell>
          <cell r="E125" t="str">
            <v>UMC</v>
          </cell>
          <cell r="F125">
            <v>2100000</v>
          </cell>
          <cell r="G125">
            <v>29000</v>
          </cell>
          <cell r="H125">
            <v>2</v>
          </cell>
          <cell r="I125">
            <v>1.4</v>
          </cell>
          <cell r="J125">
            <v>2</v>
          </cell>
          <cell r="K125">
            <v>0.6</v>
          </cell>
          <cell r="L125">
            <v>2</v>
          </cell>
          <cell r="M125">
            <v>1</v>
          </cell>
          <cell r="N125">
            <v>4</v>
          </cell>
          <cell r="O125">
            <v>5.4</v>
          </cell>
          <cell r="P125">
            <v>3</v>
          </cell>
          <cell r="Q125">
            <v>-0.6</v>
          </cell>
          <cell r="R125">
            <v>4</v>
          </cell>
          <cell r="S125">
            <v>0.6</v>
          </cell>
          <cell r="T125">
            <v>1</v>
          </cell>
          <cell r="U125">
            <v>0.8</v>
          </cell>
          <cell r="V125">
            <v>4</v>
          </cell>
          <cell r="W125">
            <v>0</v>
          </cell>
          <cell r="X125"/>
          <cell r="Y125"/>
          <cell r="Z125"/>
          <cell r="AA125"/>
          <cell r="AB125">
            <v>1</v>
          </cell>
          <cell r="AC125">
            <v>0.5</v>
          </cell>
          <cell r="AD125">
            <v>4</v>
          </cell>
          <cell r="AE125">
            <v>1.7</v>
          </cell>
          <cell r="AF125">
            <v>1</v>
          </cell>
          <cell r="AG125">
            <v>-2.2000000000000002</v>
          </cell>
          <cell r="AH125">
            <v>3</v>
          </cell>
          <cell r="AI125">
            <v>1.2</v>
          </cell>
          <cell r="AJ125">
            <v>1</v>
          </cell>
          <cell r="AK125">
            <v>0</v>
          </cell>
          <cell r="AL125">
            <v>4</v>
          </cell>
          <cell r="AM125">
            <v>4.4000000000000004</v>
          </cell>
          <cell r="AN125">
            <v>4</v>
          </cell>
          <cell r="AO125">
            <v>-15.5</v>
          </cell>
        </row>
        <row r="126">
          <cell r="B126" t="str">
            <v>ROU</v>
          </cell>
          <cell r="C126" t="str">
            <v>Romania</v>
          </cell>
          <cell r="D126" t="str">
            <v>EUR</v>
          </cell>
          <cell r="E126" t="str">
            <v>HIC</v>
          </cell>
          <cell r="F126">
            <v>19000000</v>
          </cell>
          <cell r="G126">
            <v>260000</v>
          </cell>
          <cell r="H126">
            <v>2</v>
          </cell>
          <cell r="I126">
            <v>1.4</v>
          </cell>
          <cell r="J126">
            <v>4</v>
          </cell>
          <cell r="K126">
            <v>0.3</v>
          </cell>
          <cell r="L126">
            <v>2</v>
          </cell>
          <cell r="M126">
            <v>1.3</v>
          </cell>
          <cell r="N126">
            <v>3</v>
          </cell>
          <cell r="O126">
            <v>3.7</v>
          </cell>
          <cell r="P126">
            <v>4</v>
          </cell>
          <cell r="Q126">
            <v>-0.3</v>
          </cell>
          <cell r="R126">
            <v>4</v>
          </cell>
          <cell r="S126">
            <v>0.4</v>
          </cell>
          <cell r="T126">
            <v>4</v>
          </cell>
          <cell r="U126">
            <v>-0.5</v>
          </cell>
          <cell r="V126">
            <v>1</v>
          </cell>
          <cell r="W126">
            <v>0</v>
          </cell>
          <cell r="X126">
            <v>3</v>
          </cell>
          <cell r="Y126">
            <v>12.9</v>
          </cell>
          <cell r="Z126"/>
          <cell r="AA126"/>
          <cell r="AB126">
            <v>4</v>
          </cell>
          <cell r="AC126">
            <v>2.9</v>
          </cell>
          <cell r="AD126">
            <v>4</v>
          </cell>
          <cell r="AE126">
            <v>0.9</v>
          </cell>
          <cell r="AF126">
            <v>2</v>
          </cell>
          <cell r="AG126">
            <v>-2.1</v>
          </cell>
          <cell r="AH126">
            <v>2</v>
          </cell>
          <cell r="AI126">
            <v>3.1</v>
          </cell>
          <cell r="AJ126">
            <v>1</v>
          </cell>
          <cell r="AK126">
            <v>0</v>
          </cell>
          <cell r="AL126">
            <v>3</v>
          </cell>
          <cell r="AM126">
            <v>8.1999999999999993</v>
          </cell>
          <cell r="AN126">
            <v>3</v>
          </cell>
          <cell r="AO126">
            <v>-12.6</v>
          </cell>
        </row>
        <row r="127">
          <cell r="B127" t="str">
            <v>ITA</v>
          </cell>
          <cell r="C127" t="str">
            <v>Italy</v>
          </cell>
          <cell r="D127" t="str">
            <v>EUR</v>
          </cell>
          <cell r="E127" t="str">
            <v>HIC</v>
          </cell>
          <cell r="F127">
            <v>60000000</v>
          </cell>
          <cell r="G127">
            <v>900000</v>
          </cell>
          <cell r="H127">
            <v>1</v>
          </cell>
          <cell r="I127">
            <v>1.5</v>
          </cell>
          <cell r="J127">
            <v>3</v>
          </cell>
          <cell r="K127">
            <v>0.2</v>
          </cell>
          <cell r="L127">
            <v>1</v>
          </cell>
          <cell r="M127">
            <v>1.5</v>
          </cell>
          <cell r="N127">
            <v>3</v>
          </cell>
          <cell r="O127">
            <v>2.4</v>
          </cell>
          <cell r="P127">
            <v>4</v>
          </cell>
          <cell r="Q127">
            <v>2.7</v>
          </cell>
          <cell r="R127">
            <v>3</v>
          </cell>
          <cell r="S127">
            <v>-0.2</v>
          </cell>
          <cell r="T127">
            <v>1</v>
          </cell>
          <cell r="U127">
            <v>-0.1</v>
          </cell>
          <cell r="V127">
            <v>1</v>
          </cell>
          <cell r="W127">
            <v>0</v>
          </cell>
          <cell r="X127">
            <v>1</v>
          </cell>
          <cell r="Y127">
            <v>6.7</v>
          </cell>
          <cell r="Z127"/>
          <cell r="AA127"/>
          <cell r="AB127">
            <v>2</v>
          </cell>
          <cell r="AC127">
            <v>0</v>
          </cell>
          <cell r="AD127">
            <v>2</v>
          </cell>
          <cell r="AE127">
            <v>4.9000000000000004</v>
          </cell>
          <cell r="AF127">
            <v>1</v>
          </cell>
          <cell r="AG127">
            <v>0</v>
          </cell>
          <cell r="AH127">
            <v>1</v>
          </cell>
          <cell r="AI127">
            <v>0.7</v>
          </cell>
          <cell r="AJ127">
            <v>1</v>
          </cell>
          <cell r="AK127">
            <v>0</v>
          </cell>
          <cell r="AL127">
            <v>2</v>
          </cell>
          <cell r="AM127">
            <v>7.6</v>
          </cell>
          <cell r="AN127">
            <v>1</v>
          </cell>
          <cell r="AO127">
            <v>-5.5</v>
          </cell>
        </row>
        <row r="128">
          <cell r="B128" t="str">
            <v>NLD</v>
          </cell>
          <cell r="C128" t="str">
            <v>Netherlands</v>
          </cell>
          <cell r="D128" t="str">
            <v>EUR</v>
          </cell>
          <cell r="E128" t="str">
            <v>HIC</v>
          </cell>
          <cell r="F128">
            <v>17000000</v>
          </cell>
          <cell r="G128">
            <v>290000</v>
          </cell>
          <cell r="H128">
            <v>1</v>
          </cell>
          <cell r="I128">
            <v>1.7</v>
          </cell>
          <cell r="J128"/>
          <cell r="K128"/>
          <cell r="L128">
            <v>1</v>
          </cell>
          <cell r="M128">
            <v>1.5</v>
          </cell>
          <cell r="N128">
            <v>1</v>
          </cell>
          <cell r="O128">
            <v>0.4</v>
          </cell>
          <cell r="P128">
            <v>2</v>
          </cell>
          <cell r="Q128">
            <v>-0.3</v>
          </cell>
          <cell r="R128">
            <v>4</v>
          </cell>
          <cell r="S128">
            <v>1.1000000000000001</v>
          </cell>
          <cell r="T128">
            <v>2</v>
          </cell>
          <cell r="U128">
            <v>-0.1</v>
          </cell>
          <cell r="V128">
            <v>1</v>
          </cell>
          <cell r="W128">
            <v>0</v>
          </cell>
          <cell r="X128">
            <v>1</v>
          </cell>
          <cell r="Y128">
            <v>8.9</v>
          </cell>
          <cell r="Z128"/>
          <cell r="AA128"/>
          <cell r="AB128">
            <v>3</v>
          </cell>
          <cell r="AC128">
            <v>-0.1</v>
          </cell>
          <cell r="AD128">
            <v>1</v>
          </cell>
          <cell r="AE128">
            <v>4.7</v>
          </cell>
          <cell r="AF128">
            <v>1</v>
          </cell>
          <cell r="AG128">
            <v>-2.1</v>
          </cell>
          <cell r="AH128">
            <v>1</v>
          </cell>
          <cell r="AI128">
            <v>1.9</v>
          </cell>
          <cell r="AJ128">
            <v>1</v>
          </cell>
          <cell r="AK128">
            <v>0</v>
          </cell>
          <cell r="AL128">
            <v>1</v>
          </cell>
          <cell r="AM128">
            <v>1.8</v>
          </cell>
          <cell r="AN128">
            <v>1</v>
          </cell>
          <cell r="AO128">
            <v>2.2000000000000002</v>
          </cell>
        </row>
        <row r="129">
          <cell r="B129" t="str">
            <v>SMR</v>
          </cell>
          <cell r="C129" t="str">
            <v>San Marino</v>
          </cell>
          <cell r="D129" t="str">
            <v>EUR</v>
          </cell>
          <cell r="E129" t="str">
            <v>HIC</v>
          </cell>
          <cell r="F129">
            <v>34000</v>
          </cell>
          <cell r="G129">
            <v>700</v>
          </cell>
          <cell r="H129">
            <v>1</v>
          </cell>
          <cell r="I129">
            <v>2.1</v>
          </cell>
          <cell r="J129"/>
          <cell r="K129"/>
          <cell r="L129">
            <v>1</v>
          </cell>
          <cell r="M129">
            <v>2</v>
          </cell>
          <cell r="N129">
            <v>3</v>
          </cell>
          <cell r="O129">
            <v>2</v>
          </cell>
          <cell r="P129">
            <v>1</v>
          </cell>
          <cell r="Q129">
            <v>-0.1</v>
          </cell>
          <cell r="R129">
            <v>4</v>
          </cell>
          <cell r="S129">
            <v>-2</v>
          </cell>
          <cell r="T129">
            <v>1</v>
          </cell>
          <cell r="U129">
            <v>0.2</v>
          </cell>
          <cell r="V129">
            <v>4</v>
          </cell>
          <cell r="W129">
            <v>0</v>
          </cell>
          <cell r="X129">
            <v>2</v>
          </cell>
          <cell r="Y129">
            <v>11.5</v>
          </cell>
          <cell r="Z129"/>
          <cell r="AA129"/>
          <cell r="AB129">
            <v>1</v>
          </cell>
          <cell r="AC129">
            <v>0</v>
          </cell>
          <cell r="AD129">
            <v>2</v>
          </cell>
          <cell r="AE129">
            <v>2.8</v>
          </cell>
          <cell r="AF129">
            <v>1</v>
          </cell>
          <cell r="AG129">
            <v>0</v>
          </cell>
          <cell r="AH129">
            <v>3</v>
          </cell>
          <cell r="AI129">
            <v>1.2</v>
          </cell>
          <cell r="AJ129">
            <v>1</v>
          </cell>
          <cell r="AK129">
            <v>0</v>
          </cell>
          <cell r="AL129">
            <v>2</v>
          </cell>
          <cell r="AM129">
            <v>7.6</v>
          </cell>
          <cell r="AN129">
            <v>4</v>
          </cell>
          <cell r="AO129">
            <v>0.3</v>
          </cell>
        </row>
        <row r="130">
          <cell r="B130" t="str">
            <v>NOR</v>
          </cell>
          <cell r="C130" t="str">
            <v>Norway</v>
          </cell>
          <cell r="D130" t="str">
            <v>EUR</v>
          </cell>
          <cell r="E130" t="str">
            <v>HIC</v>
          </cell>
          <cell r="F130">
            <v>5600000</v>
          </cell>
          <cell r="G130">
            <v>120000</v>
          </cell>
          <cell r="H130">
            <v>1</v>
          </cell>
          <cell r="I130">
            <v>2.1</v>
          </cell>
          <cell r="J130"/>
          <cell r="K130"/>
          <cell r="L130">
            <v>1</v>
          </cell>
          <cell r="M130">
            <v>2</v>
          </cell>
          <cell r="N130">
            <v>1</v>
          </cell>
          <cell r="O130">
            <v>0.3</v>
          </cell>
          <cell r="P130">
            <v>1</v>
          </cell>
          <cell r="Q130">
            <v>-0.1</v>
          </cell>
          <cell r="R130">
            <v>2</v>
          </cell>
          <cell r="S130">
            <v>0.3</v>
          </cell>
          <cell r="T130">
            <v>1</v>
          </cell>
          <cell r="U130">
            <v>0.4</v>
          </cell>
          <cell r="V130">
            <v>1</v>
          </cell>
          <cell r="W130">
            <v>0</v>
          </cell>
          <cell r="X130"/>
          <cell r="Y130"/>
          <cell r="Z130"/>
          <cell r="AA130"/>
          <cell r="AB130">
            <v>3</v>
          </cell>
          <cell r="AC130">
            <v>0</v>
          </cell>
          <cell r="AD130">
            <v>1</v>
          </cell>
          <cell r="AE130">
            <v>4</v>
          </cell>
          <cell r="AF130">
            <v>4</v>
          </cell>
          <cell r="AG130">
            <v>-1.4</v>
          </cell>
          <cell r="AH130">
            <v>1</v>
          </cell>
          <cell r="AI130">
            <v>7.8</v>
          </cell>
          <cell r="AJ130">
            <v>1</v>
          </cell>
          <cell r="AK130">
            <v>0</v>
          </cell>
          <cell r="AL130">
            <v>1</v>
          </cell>
          <cell r="AM130">
            <v>0</v>
          </cell>
          <cell r="AN130">
            <v>1</v>
          </cell>
          <cell r="AO130">
            <v>4.3</v>
          </cell>
        </row>
        <row r="131">
          <cell r="B131" t="str">
            <v>GBR</v>
          </cell>
          <cell r="C131" t="str">
            <v>United Kingdom of Great Britain and Northern Ireland</v>
          </cell>
          <cell r="D131" t="str">
            <v>EUR</v>
          </cell>
          <cell r="E131" t="str">
            <v>HIC</v>
          </cell>
          <cell r="F131">
            <v>69000000</v>
          </cell>
          <cell r="G131">
            <v>1500000</v>
          </cell>
          <cell r="H131">
            <v>1</v>
          </cell>
          <cell r="I131">
            <v>2.1</v>
          </cell>
          <cell r="J131">
            <v>1</v>
          </cell>
          <cell r="K131">
            <v>0.2</v>
          </cell>
          <cell r="L131">
            <v>1</v>
          </cell>
          <cell r="M131">
            <v>2</v>
          </cell>
          <cell r="N131">
            <v>2</v>
          </cell>
          <cell r="O131">
            <v>0.7</v>
          </cell>
          <cell r="P131">
            <v>1</v>
          </cell>
          <cell r="Q131">
            <v>-0.2</v>
          </cell>
          <cell r="R131">
            <v>3</v>
          </cell>
          <cell r="S131">
            <v>-0.3</v>
          </cell>
          <cell r="T131">
            <v>3</v>
          </cell>
          <cell r="U131">
            <v>0.3</v>
          </cell>
          <cell r="V131">
            <v>1</v>
          </cell>
          <cell r="W131">
            <v>0</v>
          </cell>
          <cell r="X131"/>
          <cell r="Y131"/>
          <cell r="Z131"/>
          <cell r="AA131"/>
          <cell r="AB131">
            <v>2</v>
          </cell>
          <cell r="AC131">
            <v>0</v>
          </cell>
          <cell r="AD131">
            <v>1</v>
          </cell>
          <cell r="AE131">
            <v>4.4000000000000004</v>
          </cell>
          <cell r="AF131">
            <v>3</v>
          </cell>
          <cell r="AG131">
            <v>-4.3</v>
          </cell>
          <cell r="AH131">
            <v>1</v>
          </cell>
          <cell r="AI131">
            <v>3</v>
          </cell>
          <cell r="AJ131">
            <v>1</v>
          </cell>
          <cell r="AK131">
            <v>0</v>
          </cell>
          <cell r="AL131">
            <v>2</v>
          </cell>
          <cell r="AM131">
            <v>9.6</v>
          </cell>
          <cell r="AN131">
            <v>1</v>
          </cell>
          <cell r="AO131">
            <v>4.2</v>
          </cell>
        </row>
        <row r="132">
          <cell r="B132" t="str">
            <v>CZE</v>
          </cell>
          <cell r="C132" t="str">
            <v>Czechia</v>
          </cell>
          <cell r="D132" t="str">
            <v>EUR</v>
          </cell>
          <cell r="E132" t="str">
            <v>HIC</v>
          </cell>
          <cell r="F132">
            <v>11000000</v>
          </cell>
          <cell r="G132">
            <v>240000</v>
          </cell>
          <cell r="H132">
            <v>1</v>
          </cell>
          <cell r="I132">
            <v>2.2999999999999998</v>
          </cell>
          <cell r="J132">
            <v>1</v>
          </cell>
          <cell r="K132">
            <v>0.3</v>
          </cell>
          <cell r="L132">
            <v>1</v>
          </cell>
          <cell r="M132">
            <v>2</v>
          </cell>
          <cell r="N132">
            <v>1</v>
          </cell>
          <cell r="O132">
            <v>1</v>
          </cell>
          <cell r="P132">
            <v>3</v>
          </cell>
          <cell r="Q132">
            <v>-1.7</v>
          </cell>
          <cell r="R132">
            <v>2</v>
          </cell>
          <cell r="S132">
            <v>-0.4</v>
          </cell>
          <cell r="T132">
            <v>3</v>
          </cell>
          <cell r="U132">
            <v>0.7</v>
          </cell>
          <cell r="V132">
            <v>1</v>
          </cell>
          <cell r="W132">
            <v>0</v>
          </cell>
          <cell r="X132"/>
          <cell r="Y132"/>
          <cell r="Z132"/>
          <cell r="AA132"/>
          <cell r="AB132">
            <v>2</v>
          </cell>
          <cell r="AC132">
            <v>0</v>
          </cell>
          <cell r="AD132">
            <v>3</v>
          </cell>
          <cell r="AE132">
            <v>2.5</v>
          </cell>
          <cell r="AF132">
            <v>2</v>
          </cell>
          <cell r="AG132">
            <v>0.2</v>
          </cell>
          <cell r="AH132">
            <v>4</v>
          </cell>
          <cell r="AI132">
            <v>0.7</v>
          </cell>
          <cell r="AJ132">
            <v>1</v>
          </cell>
          <cell r="AK132">
            <v>0</v>
          </cell>
          <cell r="AL132">
            <v>2</v>
          </cell>
          <cell r="AM132">
            <v>5.3</v>
          </cell>
          <cell r="AN132">
            <v>3</v>
          </cell>
          <cell r="AO132">
            <v>4.8</v>
          </cell>
        </row>
        <row r="133">
          <cell r="B133" t="str">
            <v>LUX</v>
          </cell>
          <cell r="C133" t="str">
            <v>Luxembourg</v>
          </cell>
          <cell r="D133" t="str">
            <v>EUR</v>
          </cell>
          <cell r="E133" t="str">
            <v>HIC</v>
          </cell>
          <cell r="F133">
            <v>650000</v>
          </cell>
          <cell r="G133">
            <v>17000</v>
          </cell>
          <cell r="H133">
            <v>1</v>
          </cell>
          <cell r="I133">
            <v>2.6</v>
          </cell>
          <cell r="J133">
            <v>2</v>
          </cell>
          <cell r="K133">
            <v>0</v>
          </cell>
          <cell r="L133">
            <v>1</v>
          </cell>
          <cell r="M133">
            <v>2.7</v>
          </cell>
          <cell r="N133">
            <v>1</v>
          </cell>
          <cell r="O133">
            <v>0</v>
          </cell>
          <cell r="P133">
            <v>2</v>
          </cell>
          <cell r="Q133">
            <v>-0.4</v>
          </cell>
          <cell r="R133">
            <v>1</v>
          </cell>
          <cell r="S133">
            <v>0</v>
          </cell>
          <cell r="T133">
            <v>2</v>
          </cell>
          <cell r="U133">
            <v>2.1</v>
          </cell>
          <cell r="V133">
            <v>1</v>
          </cell>
          <cell r="W133">
            <v>0</v>
          </cell>
          <cell r="X133"/>
          <cell r="Y133"/>
          <cell r="Z133"/>
          <cell r="AA133"/>
          <cell r="AB133">
            <v>3</v>
          </cell>
          <cell r="AC133">
            <v>0</v>
          </cell>
          <cell r="AD133">
            <v>2</v>
          </cell>
          <cell r="AE133">
            <v>4.8</v>
          </cell>
          <cell r="AF133">
            <v>3</v>
          </cell>
          <cell r="AG133">
            <v>-3</v>
          </cell>
          <cell r="AH133">
            <v>1</v>
          </cell>
          <cell r="AI133">
            <v>1.7</v>
          </cell>
          <cell r="AJ133">
            <v>1</v>
          </cell>
          <cell r="AK133">
            <v>0</v>
          </cell>
          <cell r="AL133">
            <v>1</v>
          </cell>
          <cell r="AM133">
            <v>-2.9</v>
          </cell>
          <cell r="AN133">
            <v>2</v>
          </cell>
          <cell r="AO133">
            <v>24</v>
          </cell>
        </row>
        <row r="134">
          <cell r="B134" t="str">
            <v>HRV</v>
          </cell>
          <cell r="C134" t="str">
            <v>Croatia</v>
          </cell>
          <cell r="D134" t="str">
            <v>EUR</v>
          </cell>
          <cell r="E134" t="str">
            <v>HIC</v>
          </cell>
          <cell r="F134">
            <v>4000000</v>
          </cell>
          <cell r="G134">
            <v>100000</v>
          </cell>
          <cell r="H134">
            <v>1</v>
          </cell>
          <cell r="I134">
            <v>2.6</v>
          </cell>
          <cell r="J134">
            <v>1</v>
          </cell>
          <cell r="K134">
            <v>0.4</v>
          </cell>
          <cell r="L134">
            <v>1</v>
          </cell>
          <cell r="M134">
            <v>2.2999999999999998</v>
          </cell>
          <cell r="N134">
            <v>4</v>
          </cell>
          <cell r="O134">
            <v>4.3</v>
          </cell>
          <cell r="P134">
            <v>1</v>
          </cell>
          <cell r="Q134">
            <v>-1.4</v>
          </cell>
          <cell r="R134">
            <v>4</v>
          </cell>
          <cell r="S134">
            <v>0.1</v>
          </cell>
          <cell r="T134">
            <v>2</v>
          </cell>
          <cell r="U134">
            <v>-0.2</v>
          </cell>
          <cell r="V134">
            <v>1</v>
          </cell>
          <cell r="W134">
            <v>0</v>
          </cell>
          <cell r="X134"/>
          <cell r="Y134"/>
          <cell r="Z134"/>
          <cell r="AA134"/>
          <cell r="AB134">
            <v>4</v>
          </cell>
          <cell r="AC134">
            <v>0.1</v>
          </cell>
          <cell r="AD134">
            <v>4</v>
          </cell>
          <cell r="AE134">
            <v>0.1</v>
          </cell>
          <cell r="AF134">
            <v>2</v>
          </cell>
          <cell r="AG134">
            <v>-2.9</v>
          </cell>
          <cell r="AH134">
            <v>4</v>
          </cell>
          <cell r="AI134">
            <v>-0.8</v>
          </cell>
          <cell r="AJ134">
            <v>1</v>
          </cell>
          <cell r="AK134">
            <v>0</v>
          </cell>
          <cell r="AL134">
            <v>2</v>
          </cell>
          <cell r="AM134">
            <v>9.3000000000000007</v>
          </cell>
          <cell r="AN134">
            <v>3</v>
          </cell>
          <cell r="AO134">
            <v>11.2</v>
          </cell>
        </row>
        <row r="135">
          <cell r="B135" t="str">
            <v>PRT</v>
          </cell>
          <cell r="C135" t="str">
            <v>Portugal</v>
          </cell>
          <cell r="D135" t="str">
            <v>EUR</v>
          </cell>
          <cell r="E135" t="str">
            <v>HIC</v>
          </cell>
          <cell r="F135">
            <v>10000000</v>
          </cell>
          <cell r="G135">
            <v>260000</v>
          </cell>
          <cell r="H135">
            <v>1</v>
          </cell>
          <cell r="I135">
            <v>2.6</v>
          </cell>
          <cell r="J135">
            <v>4</v>
          </cell>
          <cell r="K135">
            <v>0.5</v>
          </cell>
          <cell r="L135">
            <v>1</v>
          </cell>
          <cell r="M135">
            <v>2.6</v>
          </cell>
          <cell r="N135">
            <v>2</v>
          </cell>
          <cell r="O135">
            <v>0.6</v>
          </cell>
          <cell r="P135">
            <v>4</v>
          </cell>
          <cell r="Q135">
            <v>-0.3</v>
          </cell>
          <cell r="R135">
            <v>1</v>
          </cell>
          <cell r="S135">
            <v>-0.4</v>
          </cell>
          <cell r="T135">
            <v>3</v>
          </cell>
          <cell r="U135">
            <v>5.0999999999999996</v>
          </cell>
          <cell r="V135">
            <v>1</v>
          </cell>
          <cell r="W135">
            <v>0</v>
          </cell>
          <cell r="X135"/>
          <cell r="Y135"/>
          <cell r="Z135"/>
          <cell r="AA135"/>
          <cell r="AB135">
            <v>1</v>
          </cell>
          <cell r="AC135">
            <v>0.2</v>
          </cell>
          <cell r="AD135">
            <v>2</v>
          </cell>
          <cell r="AE135">
            <v>4.0999999999999996</v>
          </cell>
          <cell r="AF135">
            <v>1</v>
          </cell>
          <cell r="AG135">
            <v>0</v>
          </cell>
          <cell r="AH135">
            <v>2</v>
          </cell>
          <cell r="AI135">
            <v>-1.2</v>
          </cell>
          <cell r="AJ135">
            <v>1</v>
          </cell>
          <cell r="AK135">
            <v>0</v>
          </cell>
          <cell r="AL135">
            <v>2</v>
          </cell>
          <cell r="AM135">
            <v>9.4</v>
          </cell>
          <cell r="AN135">
            <v>2</v>
          </cell>
          <cell r="AO135">
            <v>11</v>
          </cell>
        </row>
        <row r="136">
          <cell r="B136" t="str">
            <v>SVN</v>
          </cell>
          <cell r="C136" t="str">
            <v>Slovenia</v>
          </cell>
          <cell r="D136" t="str">
            <v>EUR</v>
          </cell>
          <cell r="E136" t="str">
            <v>HIC</v>
          </cell>
          <cell r="F136">
            <v>2100000</v>
          </cell>
          <cell r="G136">
            <v>57000</v>
          </cell>
          <cell r="H136">
            <v>1</v>
          </cell>
          <cell r="I136">
            <v>2.8</v>
          </cell>
          <cell r="J136">
            <v>1</v>
          </cell>
          <cell r="K136">
            <v>0.3</v>
          </cell>
          <cell r="L136">
            <v>1</v>
          </cell>
          <cell r="M136">
            <v>2.6</v>
          </cell>
          <cell r="N136">
            <v>2</v>
          </cell>
          <cell r="O136">
            <v>1.9</v>
          </cell>
          <cell r="P136">
            <v>3</v>
          </cell>
          <cell r="Q136">
            <v>-0.5</v>
          </cell>
          <cell r="R136">
            <v>4</v>
          </cell>
          <cell r="S136">
            <v>1</v>
          </cell>
          <cell r="T136">
            <v>1</v>
          </cell>
          <cell r="U136">
            <v>-0.9</v>
          </cell>
          <cell r="V136">
            <v>1</v>
          </cell>
          <cell r="W136">
            <v>0</v>
          </cell>
          <cell r="X136"/>
          <cell r="Y136"/>
          <cell r="Z136"/>
          <cell r="AA136"/>
          <cell r="AB136">
            <v>2</v>
          </cell>
          <cell r="AC136">
            <v>0</v>
          </cell>
          <cell r="AD136">
            <v>4</v>
          </cell>
          <cell r="AE136">
            <v>1.5</v>
          </cell>
          <cell r="AF136">
            <v>3</v>
          </cell>
          <cell r="AG136">
            <v>-4.0999999999999996</v>
          </cell>
          <cell r="AH136">
            <v>1</v>
          </cell>
          <cell r="AI136">
            <v>0.7</v>
          </cell>
          <cell r="AJ136">
            <v>1</v>
          </cell>
          <cell r="AK136">
            <v>0</v>
          </cell>
          <cell r="AL136">
            <v>2</v>
          </cell>
          <cell r="AM136">
            <v>13.4</v>
          </cell>
          <cell r="AN136">
            <v>2</v>
          </cell>
          <cell r="AO136">
            <v>13.9</v>
          </cell>
        </row>
        <row r="137">
          <cell r="B137" t="str">
            <v>RUS</v>
          </cell>
          <cell r="C137" t="str">
            <v>Russian Federation</v>
          </cell>
          <cell r="D137" t="str">
            <v>EUR</v>
          </cell>
          <cell r="E137" t="str">
            <v>UMC</v>
          </cell>
          <cell r="F137">
            <v>150000000</v>
          </cell>
          <cell r="G137">
            <v>4100000</v>
          </cell>
          <cell r="H137">
            <v>1</v>
          </cell>
          <cell r="I137">
            <v>2.8</v>
          </cell>
          <cell r="J137">
            <v>2</v>
          </cell>
          <cell r="K137">
            <v>0.9</v>
          </cell>
          <cell r="L137">
            <v>1</v>
          </cell>
          <cell r="M137">
            <v>2.2999999999999998</v>
          </cell>
          <cell r="N137">
            <v>3</v>
          </cell>
          <cell r="O137">
            <v>2</v>
          </cell>
          <cell r="P137">
            <v>4</v>
          </cell>
          <cell r="Q137">
            <v>-0.3</v>
          </cell>
          <cell r="R137">
            <v>2</v>
          </cell>
          <cell r="S137">
            <v>0</v>
          </cell>
          <cell r="T137">
            <v>4</v>
          </cell>
          <cell r="U137">
            <v>-0.8</v>
          </cell>
          <cell r="V137">
            <v>1</v>
          </cell>
          <cell r="W137">
            <v>1.4</v>
          </cell>
          <cell r="X137"/>
          <cell r="Y137"/>
          <cell r="Z137"/>
          <cell r="AA137"/>
          <cell r="AB137">
            <v>4</v>
          </cell>
          <cell r="AC137">
            <v>1.6</v>
          </cell>
          <cell r="AD137">
            <v>3</v>
          </cell>
          <cell r="AE137">
            <v>3.2</v>
          </cell>
          <cell r="AF137">
            <v>4</v>
          </cell>
          <cell r="AG137">
            <v>-4.0999999999999996</v>
          </cell>
          <cell r="AH137">
            <v>3</v>
          </cell>
          <cell r="AI137">
            <v>1.3</v>
          </cell>
          <cell r="AJ137">
            <v>1</v>
          </cell>
          <cell r="AK137">
            <v>0</v>
          </cell>
          <cell r="AL137">
            <v>4</v>
          </cell>
          <cell r="AM137">
            <v>6.4</v>
          </cell>
          <cell r="AN137">
            <v>1</v>
          </cell>
          <cell r="AO137">
            <v>-0.1</v>
          </cell>
        </row>
        <row r="138">
          <cell r="B138" t="str">
            <v>BIH</v>
          </cell>
          <cell r="C138" t="str">
            <v>Bosnia and Herzegovina</v>
          </cell>
          <cell r="D138" t="str">
            <v>EUR</v>
          </cell>
          <cell r="E138" t="str">
            <v>UMC</v>
          </cell>
          <cell r="F138">
            <v>3200000</v>
          </cell>
          <cell r="G138">
            <v>94000</v>
          </cell>
          <cell r="H138">
            <v>2</v>
          </cell>
          <cell r="I138">
            <v>2.9</v>
          </cell>
          <cell r="J138">
            <v>3</v>
          </cell>
          <cell r="K138">
            <v>0.5</v>
          </cell>
          <cell r="L138">
            <v>2</v>
          </cell>
          <cell r="M138">
            <v>2.7</v>
          </cell>
          <cell r="N138">
            <v>4</v>
          </cell>
          <cell r="O138">
            <v>5.3</v>
          </cell>
          <cell r="P138">
            <v>4</v>
          </cell>
          <cell r="Q138">
            <v>1.1000000000000001</v>
          </cell>
          <cell r="R138">
            <v>4</v>
          </cell>
          <cell r="S138">
            <v>1.8</v>
          </cell>
          <cell r="T138">
            <v>3</v>
          </cell>
          <cell r="U138">
            <v>0.3</v>
          </cell>
          <cell r="V138">
            <v>4</v>
          </cell>
          <cell r="W138">
            <v>0</v>
          </cell>
          <cell r="X138"/>
          <cell r="Y138"/>
          <cell r="Z138"/>
          <cell r="AA138"/>
          <cell r="AB138">
            <v>4</v>
          </cell>
          <cell r="AC138">
            <v>0.1</v>
          </cell>
          <cell r="AD138">
            <v>4</v>
          </cell>
          <cell r="AE138">
            <v>-0.2</v>
          </cell>
          <cell r="AF138">
            <v>1</v>
          </cell>
          <cell r="AG138">
            <v>-0.5</v>
          </cell>
          <cell r="AH138">
            <v>4</v>
          </cell>
          <cell r="AI138">
            <v>1.5</v>
          </cell>
          <cell r="AJ138">
            <v>1</v>
          </cell>
          <cell r="AK138">
            <v>0</v>
          </cell>
          <cell r="AL138">
            <v>4</v>
          </cell>
          <cell r="AM138">
            <v>5.8</v>
          </cell>
          <cell r="AN138">
            <v>4</v>
          </cell>
          <cell r="AO138">
            <v>10.3</v>
          </cell>
        </row>
        <row r="139">
          <cell r="B139" t="str">
            <v>MDA</v>
          </cell>
          <cell r="C139" t="str">
            <v>Republic of Moldova</v>
          </cell>
          <cell r="D139" t="str">
            <v>EUR</v>
          </cell>
          <cell r="E139" t="str">
            <v>LMC</v>
          </cell>
          <cell r="F139">
            <v>4000000</v>
          </cell>
          <cell r="G139">
            <v>120000</v>
          </cell>
          <cell r="H139">
            <v>3</v>
          </cell>
          <cell r="I139">
            <v>2.9</v>
          </cell>
          <cell r="J139">
            <v>4</v>
          </cell>
          <cell r="K139">
            <v>1.3</v>
          </cell>
          <cell r="L139">
            <v>3</v>
          </cell>
          <cell r="M139">
            <v>2.2999999999999998</v>
          </cell>
          <cell r="N139">
            <v>3</v>
          </cell>
          <cell r="O139">
            <v>2.8</v>
          </cell>
          <cell r="P139">
            <v>2</v>
          </cell>
          <cell r="Q139">
            <v>0.5</v>
          </cell>
          <cell r="R139">
            <v>4</v>
          </cell>
          <cell r="S139">
            <v>-2.6</v>
          </cell>
          <cell r="T139">
            <v>4</v>
          </cell>
          <cell r="U139">
            <v>2.8</v>
          </cell>
          <cell r="V139">
            <v>1</v>
          </cell>
          <cell r="W139">
            <v>0</v>
          </cell>
          <cell r="X139">
            <v>4</v>
          </cell>
          <cell r="Y139">
            <v>23.9</v>
          </cell>
          <cell r="Z139"/>
          <cell r="AA139"/>
          <cell r="AB139">
            <v>4</v>
          </cell>
          <cell r="AC139">
            <v>0.3</v>
          </cell>
          <cell r="AD139">
            <v>4</v>
          </cell>
          <cell r="AE139">
            <v>0.1</v>
          </cell>
          <cell r="AF139">
            <v>4</v>
          </cell>
          <cell r="AG139">
            <v>-12.5</v>
          </cell>
          <cell r="AH139">
            <v>2</v>
          </cell>
          <cell r="AI139">
            <v>-0.3</v>
          </cell>
          <cell r="AJ139">
            <v>1</v>
          </cell>
          <cell r="AK139">
            <v>0</v>
          </cell>
          <cell r="AL139">
            <v>4</v>
          </cell>
          <cell r="AM139">
            <v>7.7</v>
          </cell>
          <cell r="AN139">
            <v>4</v>
          </cell>
          <cell r="AO139">
            <v>5.4</v>
          </cell>
        </row>
        <row r="140">
          <cell r="B140" t="str">
            <v>LTU</v>
          </cell>
          <cell r="C140" t="str">
            <v>Lithuania</v>
          </cell>
          <cell r="D140" t="str">
            <v>EUR</v>
          </cell>
          <cell r="E140" t="str">
            <v>HIC</v>
          </cell>
          <cell r="F140">
            <v>2600000</v>
          </cell>
          <cell r="G140">
            <v>79000</v>
          </cell>
          <cell r="H140">
            <v>1</v>
          </cell>
          <cell r="I140">
            <v>3</v>
          </cell>
          <cell r="J140">
            <v>3</v>
          </cell>
          <cell r="K140">
            <v>0.6</v>
          </cell>
          <cell r="L140">
            <v>1</v>
          </cell>
          <cell r="M140">
            <v>2.9</v>
          </cell>
          <cell r="N140">
            <v>3</v>
          </cell>
          <cell r="O140">
            <v>2</v>
          </cell>
          <cell r="P140">
            <v>1</v>
          </cell>
          <cell r="Q140">
            <v>0.1</v>
          </cell>
          <cell r="R140">
            <v>4</v>
          </cell>
          <cell r="S140">
            <v>1</v>
          </cell>
          <cell r="T140">
            <v>2</v>
          </cell>
          <cell r="U140">
            <v>-1.9</v>
          </cell>
          <cell r="V140">
            <v>1</v>
          </cell>
          <cell r="W140">
            <v>0</v>
          </cell>
          <cell r="X140">
            <v>4</v>
          </cell>
          <cell r="Y140">
            <v>20.9</v>
          </cell>
          <cell r="Z140"/>
          <cell r="AA140"/>
          <cell r="AB140">
            <v>4</v>
          </cell>
          <cell r="AC140">
            <v>1.7</v>
          </cell>
          <cell r="AD140">
            <v>4</v>
          </cell>
          <cell r="AE140">
            <v>2.7</v>
          </cell>
          <cell r="AF140">
            <v>4</v>
          </cell>
          <cell r="AG140">
            <v>-4.8</v>
          </cell>
          <cell r="AH140">
            <v>2</v>
          </cell>
          <cell r="AI140">
            <v>1.8</v>
          </cell>
          <cell r="AJ140">
            <v>1</v>
          </cell>
          <cell r="AK140">
            <v>0</v>
          </cell>
          <cell r="AL140">
            <v>1</v>
          </cell>
          <cell r="AM140">
            <v>4</v>
          </cell>
          <cell r="AN140">
            <v>2</v>
          </cell>
          <cell r="AO140">
            <v>7</v>
          </cell>
        </row>
        <row r="141">
          <cell r="B141" t="str">
            <v>HUN</v>
          </cell>
          <cell r="C141" t="str">
            <v>Hungary</v>
          </cell>
          <cell r="D141" t="str">
            <v>EUR</v>
          </cell>
          <cell r="E141" t="str">
            <v>HIC</v>
          </cell>
          <cell r="F141">
            <v>9600000</v>
          </cell>
          <cell r="G141">
            <v>280000</v>
          </cell>
          <cell r="H141">
            <v>1</v>
          </cell>
          <cell r="I141">
            <v>3</v>
          </cell>
          <cell r="J141">
            <v>3</v>
          </cell>
          <cell r="K141">
            <v>0.8</v>
          </cell>
          <cell r="L141">
            <v>1</v>
          </cell>
          <cell r="M141">
            <v>2.6</v>
          </cell>
          <cell r="N141">
            <v>2</v>
          </cell>
          <cell r="O141">
            <v>1.3</v>
          </cell>
          <cell r="P141">
            <v>3</v>
          </cell>
          <cell r="Q141">
            <v>-0.6</v>
          </cell>
          <cell r="R141">
            <v>1</v>
          </cell>
          <cell r="S141">
            <v>0</v>
          </cell>
          <cell r="T141">
            <v>3</v>
          </cell>
          <cell r="U141">
            <v>-0.7</v>
          </cell>
          <cell r="V141">
            <v>1</v>
          </cell>
          <cell r="W141">
            <v>0</v>
          </cell>
          <cell r="X141"/>
          <cell r="Y141"/>
          <cell r="Z141"/>
          <cell r="AA141"/>
          <cell r="AB141">
            <v>3</v>
          </cell>
          <cell r="AC141">
            <v>0</v>
          </cell>
          <cell r="AD141">
            <v>4</v>
          </cell>
          <cell r="AE141">
            <v>3.7</v>
          </cell>
          <cell r="AF141">
            <v>2</v>
          </cell>
          <cell r="AG141">
            <v>-2.7</v>
          </cell>
          <cell r="AH141">
            <v>4</v>
          </cell>
          <cell r="AI141">
            <v>2.2000000000000002</v>
          </cell>
          <cell r="AJ141">
            <v>1</v>
          </cell>
          <cell r="AK141">
            <v>0</v>
          </cell>
          <cell r="AL141">
            <v>3</v>
          </cell>
          <cell r="AM141">
            <v>9.6999999999999993</v>
          </cell>
          <cell r="AN141">
            <v>3</v>
          </cell>
          <cell r="AO141">
            <v>-3.3</v>
          </cell>
        </row>
        <row r="142">
          <cell r="B142" t="str">
            <v>AND</v>
          </cell>
          <cell r="C142" t="str">
            <v>Andorra</v>
          </cell>
          <cell r="D142" t="str">
            <v>EUR</v>
          </cell>
          <cell r="E142" t="str">
            <v>HIC</v>
          </cell>
          <cell r="F142">
            <v>78000</v>
          </cell>
          <cell r="G142">
            <v>2500</v>
          </cell>
          <cell r="H142">
            <v>2</v>
          </cell>
          <cell r="I142">
            <v>3.2</v>
          </cell>
          <cell r="J142"/>
          <cell r="K142"/>
          <cell r="L142">
            <v>2</v>
          </cell>
          <cell r="M142">
            <v>3.3</v>
          </cell>
          <cell r="N142">
            <v>3</v>
          </cell>
          <cell r="O142">
            <v>2</v>
          </cell>
          <cell r="P142">
            <v>2</v>
          </cell>
          <cell r="Q142">
            <v>-0.4</v>
          </cell>
          <cell r="R142">
            <v>1</v>
          </cell>
          <cell r="S142">
            <v>-0.2</v>
          </cell>
          <cell r="T142">
            <v>1</v>
          </cell>
          <cell r="U142">
            <v>0.3</v>
          </cell>
          <cell r="V142">
            <v>1</v>
          </cell>
          <cell r="W142">
            <v>0</v>
          </cell>
          <cell r="X142">
            <v>2</v>
          </cell>
          <cell r="Y142">
            <v>11.5</v>
          </cell>
          <cell r="Z142"/>
          <cell r="AA142"/>
          <cell r="AB142">
            <v>1</v>
          </cell>
          <cell r="AC142">
            <v>0</v>
          </cell>
          <cell r="AD142">
            <v>1</v>
          </cell>
          <cell r="AE142">
            <v>4.0999999999999996</v>
          </cell>
          <cell r="AF142">
            <v>2</v>
          </cell>
          <cell r="AG142">
            <v>2.7</v>
          </cell>
          <cell r="AH142">
            <v>4</v>
          </cell>
          <cell r="AI142">
            <v>0.3</v>
          </cell>
          <cell r="AJ142">
            <v>1</v>
          </cell>
          <cell r="AK142">
            <v>0</v>
          </cell>
          <cell r="AL142">
            <v>4</v>
          </cell>
          <cell r="AM142">
            <v>4.8</v>
          </cell>
          <cell r="AN142">
            <v>4</v>
          </cell>
          <cell r="AO142">
            <v>14.3</v>
          </cell>
        </row>
        <row r="143">
          <cell r="B143" t="str">
            <v>AUT</v>
          </cell>
          <cell r="C143" t="str">
            <v>Austria</v>
          </cell>
          <cell r="D143" t="str">
            <v>EUR</v>
          </cell>
          <cell r="E143" t="str">
            <v>HIC</v>
          </cell>
          <cell r="F143">
            <v>9100000</v>
          </cell>
          <cell r="G143">
            <v>290000</v>
          </cell>
          <cell r="H143">
            <v>1</v>
          </cell>
          <cell r="I143">
            <v>3.2</v>
          </cell>
          <cell r="J143"/>
          <cell r="K143"/>
          <cell r="L143">
            <v>1</v>
          </cell>
          <cell r="M143">
            <v>3.2</v>
          </cell>
          <cell r="N143">
            <v>1</v>
          </cell>
          <cell r="O143">
            <v>1.3</v>
          </cell>
          <cell r="P143">
            <v>2</v>
          </cell>
          <cell r="Q143">
            <v>-0.3</v>
          </cell>
          <cell r="R143">
            <v>4</v>
          </cell>
          <cell r="S143">
            <v>1.9</v>
          </cell>
          <cell r="T143">
            <v>1</v>
          </cell>
          <cell r="U143">
            <v>0.5</v>
          </cell>
          <cell r="V143">
            <v>1</v>
          </cell>
          <cell r="W143">
            <v>0</v>
          </cell>
          <cell r="X143"/>
          <cell r="Y143"/>
          <cell r="Z143"/>
          <cell r="AA143"/>
          <cell r="AB143">
            <v>1</v>
          </cell>
          <cell r="AC143">
            <v>0</v>
          </cell>
          <cell r="AD143">
            <v>2</v>
          </cell>
          <cell r="AE143">
            <v>4.0999999999999996</v>
          </cell>
          <cell r="AF143">
            <v>2</v>
          </cell>
          <cell r="AG143">
            <v>-4</v>
          </cell>
          <cell r="AH143">
            <v>3</v>
          </cell>
          <cell r="AI143">
            <v>3.7</v>
          </cell>
          <cell r="AJ143">
            <v>1</v>
          </cell>
          <cell r="AK143">
            <v>0</v>
          </cell>
          <cell r="AL143">
            <v>2</v>
          </cell>
          <cell r="AM143">
            <v>7.5</v>
          </cell>
          <cell r="AN143">
            <v>4</v>
          </cell>
          <cell r="AO143">
            <v>19.5</v>
          </cell>
        </row>
        <row r="144">
          <cell r="B144" t="str">
            <v>SRB</v>
          </cell>
          <cell r="C144" t="str">
            <v>Serbia</v>
          </cell>
          <cell r="D144" t="str">
            <v>EUR</v>
          </cell>
          <cell r="E144" t="str">
            <v>UMC</v>
          </cell>
          <cell r="F144">
            <v>8600000</v>
          </cell>
          <cell r="G144">
            <v>280000</v>
          </cell>
          <cell r="H144">
            <v>2</v>
          </cell>
          <cell r="I144">
            <v>3.3</v>
          </cell>
          <cell r="J144">
            <v>3</v>
          </cell>
          <cell r="K144">
            <v>1.5</v>
          </cell>
          <cell r="L144">
            <v>2</v>
          </cell>
          <cell r="M144">
            <v>2.2999999999999998</v>
          </cell>
          <cell r="N144">
            <v>4</v>
          </cell>
          <cell r="O144">
            <v>5.2</v>
          </cell>
          <cell r="P144">
            <v>2</v>
          </cell>
          <cell r="Q144">
            <v>-1.1000000000000001</v>
          </cell>
          <cell r="R144">
            <v>2</v>
          </cell>
          <cell r="S144">
            <v>-0.5</v>
          </cell>
          <cell r="T144">
            <v>1</v>
          </cell>
          <cell r="U144">
            <v>0.1</v>
          </cell>
          <cell r="V144">
            <v>1</v>
          </cell>
          <cell r="W144">
            <v>0</v>
          </cell>
          <cell r="X144">
            <v>3</v>
          </cell>
          <cell r="Y144">
            <v>11.5</v>
          </cell>
          <cell r="Z144"/>
          <cell r="AA144"/>
          <cell r="AB144">
            <v>3</v>
          </cell>
          <cell r="AC144">
            <v>0.6</v>
          </cell>
          <cell r="AD144">
            <v>4</v>
          </cell>
          <cell r="AE144">
            <v>3.1</v>
          </cell>
          <cell r="AF144">
            <v>1</v>
          </cell>
          <cell r="AG144">
            <v>-3.6</v>
          </cell>
          <cell r="AH144">
            <v>4</v>
          </cell>
          <cell r="AI144">
            <v>0.9</v>
          </cell>
          <cell r="AJ144">
            <v>1</v>
          </cell>
          <cell r="AK144">
            <v>0</v>
          </cell>
          <cell r="AL144">
            <v>3</v>
          </cell>
          <cell r="AM144">
            <v>6.8</v>
          </cell>
          <cell r="AN144">
            <v>3</v>
          </cell>
          <cell r="AO144">
            <v>5.3</v>
          </cell>
        </row>
        <row r="145">
          <cell r="B145" t="str">
            <v>UKR</v>
          </cell>
          <cell r="C145" t="str">
            <v>Ukraine</v>
          </cell>
          <cell r="D145" t="str">
            <v>EUR</v>
          </cell>
          <cell r="E145" t="str">
            <v>LMC</v>
          </cell>
          <cell r="F145">
            <v>43000000</v>
          </cell>
          <cell r="G145">
            <v>1500000</v>
          </cell>
          <cell r="H145">
            <v>3</v>
          </cell>
          <cell r="I145">
            <v>3.4</v>
          </cell>
          <cell r="J145">
            <v>3</v>
          </cell>
          <cell r="K145">
            <v>3.8</v>
          </cell>
          <cell r="L145">
            <v>2</v>
          </cell>
          <cell r="M145">
            <v>0.7</v>
          </cell>
          <cell r="N145">
            <v>3</v>
          </cell>
          <cell r="O145">
            <v>2.5</v>
          </cell>
          <cell r="P145">
            <v>4</v>
          </cell>
          <cell r="Q145">
            <v>-1.3</v>
          </cell>
          <cell r="R145">
            <v>4</v>
          </cell>
          <cell r="S145">
            <v>-14.4</v>
          </cell>
          <cell r="T145">
            <v>2</v>
          </cell>
          <cell r="U145">
            <v>0.6</v>
          </cell>
          <cell r="V145">
            <v>4</v>
          </cell>
          <cell r="W145">
            <v>0.2</v>
          </cell>
          <cell r="X145">
            <v>4</v>
          </cell>
          <cell r="Y145">
            <v>21.6</v>
          </cell>
          <cell r="Z145"/>
          <cell r="AA145"/>
          <cell r="AB145">
            <v>4</v>
          </cell>
          <cell r="AC145">
            <v>0.4</v>
          </cell>
          <cell r="AD145">
            <v>3</v>
          </cell>
          <cell r="AE145">
            <v>2.6</v>
          </cell>
          <cell r="AF145">
            <v>3</v>
          </cell>
          <cell r="AG145">
            <v>-3</v>
          </cell>
          <cell r="AH145">
            <v>2</v>
          </cell>
          <cell r="AI145">
            <v>2.7</v>
          </cell>
          <cell r="AJ145">
            <v>1</v>
          </cell>
          <cell r="AK145">
            <v>0</v>
          </cell>
          <cell r="AL145">
            <v>3</v>
          </cell>
          <cell r="AM145">
            <v>10.8</v>
          </cell>
          <cell r="AN145">
            <v>2</v>
          </cell>
          <cell r="AO145">
            <v>-17.8</v>
          </cell>
        </row>
        <row r="146">
          <cell r="B146" t="str">
            <v>MLT</v>
          </cell>
          <cell r="C146" t="str">
            <v>Malta</v>
          </cell>
          <cell r="D146" t="str">
            <v>EUR</v>
          </cell>
          <cell r="E146" t="str">
            <v>HIC</v>
          </cell>
          <cell r="F146">
            <v>450000</v>
          </cell>
          <cell r="G146">
            <v>16000</v>
          </cell>
          <cell r="H146">
            <v>1</v>
          </cell>
          <cell r="I146">
            <v>3.5</v>
          </cell>
          <cell r="J146">
            <v>4</v>
          </cell>
          <cell r="K146">
            <v>1.1000000000000001</v>
          </cell>
          <cell r="L146">
            <v>1</v>
          </cell>
          <cell r="M146">
            <v>3</v>
          </cell>
          <cell r="N146">
            <v>3</v>
          </cell>
          <cell r="O146">
            <v>1.6</v>
          </cell>
          <cell r="P146">
            <v>3</v>
          </cell>
          <cell r="Q146">
            <v>-1</v>
          </cell>
          <cell r="R146">
            <v>2</v>
          </cell>
          <cell r="S146">
            <v>0.6</v>
          </cell>
          <cell r="T146">
            <v>3</v>
          </cell>
          <cell r="U146">
            <v>2.9</v>
          </cell>
          <cell r="V146">
            <v>1</v>
          </cell>
          <cell r="W146">
            <v>0</v>
          </cell>
          <cell r="X146"/>
          <cell r="Y146"/>
          <cell r="Z146"/>
          <cell r="AA146"/>
          <cell r="AB146">
            <v>1</v>
          </cell>
          <cell r="AC146">
            <v>0</v>
          </cell>
          <cell r="AD146">
            <v>1</v>
          </cell>
          <cell r="AE146">
            <v>4.8</v>
          </cell>
          <cell r="AF146">
            <v>1</v>
          </cell>
          <cell r="AG146">
            <v>0</v>
          </cell>
          <cell r="AH146">
            <v>2</v>
          </cell>
          <cell r="AI146">
            <v>1.7</v>
          </cell>
          <cell r="AJ146">
            <v>1</v>
          </cell>
          <cell r="AK146">
            <v>0</v>
          </cell>
          <cell r="AL146">
            <v>2</v>
          </cell>
          <cell r="AM146">
            <v>11</v>
          </cell>
          <cell r="AN146">
            <v>4</v>
          </cell>
          <cell r="AO146">
            <v>2.7</v>
          </cell>
        </row>
        <row r="147">
          <cell r="B147" t="str">
            <v>LVA</v>
          </cell>
          <cell r="C147" t="str">
            <v>Latvia</v>
          </cell>
          <cell r="D147" t="str">
            <v>EUR</v>
          </cell>
          <cell r="E147" t="str">
            <v>HIC</v>
          </cell>
          <cell r="F147">
            <v>1800000</v>
          </cell>
          <cell r="G147">
            <v>72000</v>
          </cell>
          <cell r="H147">
            <v>2</v>
          </cell>
          <cell r="I147">
            <v>3.9</v>
          </cell>
          <cell r="J147">
            <v>4</v>
          </cell>
          <cell r="K147">
            <v>0.8</v>
          </cell>
          <cell r="L147">
            <v>2</v>
          </cell>
          <cell r="M147">
            <v>3.8</v>
          </cell>
          <cell r="N147">
            <v>2</v>
          </cell>
          <cell r="O147">
            <v>1.4</v>
          </cell>
          <cell r="P147">
            <v>2</v>
          </cell>
          <cell r="Q147">
            <v>-0.1</v>
          </cell>
          <cell r="R147">
            <v>2</v>
          </cell>
          <cell r="S147">
            <v>2</v>
          </cell>
          <cell r="T147">
            <v>3</v>
          </cell>
          <cell r="U147">
            <v>0.6</v>
          </cell>
          <cell r="V147">
            <v>1</v>
          </cell>
          <cell r="W147">
            <v>0</v>
          </cell>
          <cell r="X147">
            <v>4</v>
          </cell>
          <cell r="Y147">
            <v>24.6</v>
          </cell>
          <cell r="Z147"/>
          <cell r="AA147"/>
          <cell r="AB147">
            <v>4</v>
          </cell>
          <cell r="AC147">
            <v>0.9</v>
          </cell>
          <cell r="AD147">
            <v>4</v>
          </cell>
          <cell r="AE147">
            <v>1.4</v>
          </cell>
          <cell r="AF147">
            <v>3</v>
          </cell>
          <cell r="AG147">
            <v>-3.3</v>
          </cell>
          <cell r="AH147">
            <v>4</v>
          </cell>
          <cell r="AI147">
            <v>1</v>
          </cell>
          <cell r="AJ147">
            <v>1</v>
          </cell>
          <cell r="AK147">
            <v>0</v>
          </cell>
          <cell r="AL147">
            <v>4</v>
          </cell>
          <cell r="AM147">
            <v>13.2</v>
          </cell>
          <cell r="AN147">
            <v>2</v>
          </cell>
          <cell r="AO147">
            <v>4.4000000000000004</v>
          </cell>
        </row>
        <row r="148">
          <cell r="B148" t="str">
            <v>AZE</v>
          </cell>
          <cell r="C148" t="str">
            <v>Azerbaijan</v>
          </cell>
          <cell r="D148" t="str">
            <v>EUR</v>
          </cell>
          <cell r="E148" t="str">
            <v>UMC</v>
          </cell>
          <cell r="F148">
            <v>10000000</v>
          </cell>
          <cell r="G148">
            <v>440000</v>
          </cell>
          <cell r="H148">
            <v>3</v>
          </cell>
          <cell r="I148">
            <v>4.2</v>
          </cell>
          <cell r="J148">
            <v>3</v>
          </cell>
          <cell r="K148">
            <v>1.2</v>
          </cell>
          <cell r="L148">
            <v>3</v>
          </cell>
          <cell r="M148">
            <v>3.9</v>
          </cell>
          <cell r="N148">
            <v>4</v>
          </cell>
          <cell r="O148">
            <v>4.3</v>
          </cell>
          <cell r="P148">
            <v>4</v>
          </cell>
          <cell r="Q148">
            <v>0.9</v>
          </cell>
          <cell r="R148">
            <v>3</v>
          </cell>
          <cell r="S148">
            <v>0.3</v>
          </cell>
          <cell r="T148">
            <v>4</v>
          </cell>
          <cell r="U148">
            <v>0.6</v>
          </cell>
          <cell r="V148">
            <v>4</v>
          </cell>
          <cell r="W148">
            <v>0</v>
          </cell>
          <cell r="X148">
            <v>4</v>
          </cell>
          <cell r="Y148">
            <v>29.2</v>
          </cell>
          <cell r="Z148"/>
          <cell r="AA148"/>
          <cell r="AB148">
            <v>4</v>
          </cell>
          <cell r="AC148">
            <v>3.4</v>
          </cell>
          <cell r="AD148">
            <v>2</v>
          </cell>
          <cell r="AE148">
            <v>0.9</v>
          </cell>
          <cell r="AF148">
            <v>4</v>
          </cell>
          <cell r="AG148">
            <v>-8.6999999999999993</v>
          </cell>
          <cell r="AH148">
            <v>1</v>
          </cell>
          <cell r="AI148">
            <v>1.7</v>
          </cell>
          <cell r="AJ148">
            <v>1</v>
          </cell>
          <cell r="AK148">
            <v>0</v>
          </cell>
          <cell r="AL148">
            <v>3</v>
          </cell>
          <cell r="AM148">
            <v>8.3000000000000007</v>
          </cell>
          <cell r="AN148">
            <v>2</v>
          </cell>
          <cell r="AO148">
            <v>6.9</v>
          </cell>
        </row>
        <row r="149">
          <cell r="B149" t="str">
            <v>ESP</v>
          </cell>
          <cell r="C149" t="str">
            <v>Spain</v>
          </cell>
          <cell r="D149" t="str">
            <v>EUR</v>
          </cell>
          <cell r="E149" t="str">
            <v>HIC</v>
          </cell>
          <cell r="F149">
            <v>47000000</v>
          </cell>
          <cell r="G149">
            <v>2000000</v>
          </cell>
          <cell r="H149">
            <v>1</v>
          </cell>
          <cell r="I149">
            <v>4.3</v>
          </cell>
          <cell r="J149">
            <v>2</v>
          </cell>
          <cell r="K149">
            <v>0.4</v>
          </cell>
          <cell r="L149">
            <v>1</v>
          </cell>
          <cell r="M149">
            <v>4.3</v>
          </cell>
          <cell r="N149">
            <v>2</v>
          </cell>
          <cell r="O149">
            <v>0.8</v>
          </cell>
          <cell r="P149">
            <v>4</v>
          </cell>
          <cell r="Q149">
            <v>-1.4</v>
          </cell>
          <cell r="R149">
            <v>2</v>
          </cell>
          <cell r="S149">
            <v>0</v>
          </cell>
          <cell r="T149">
            <v>2</v>
          </cell>
          <cell r="U149">
            <v>0.3</v>
          </cell>
          <cell r="V149">
            <v>1</v>
          </cell>
          <cell r="W149">
            <v>0</v>
          </cell>
          <cell r="X149">
            <v>1</v>
          </cell>
          <cell r="Y149">
            <v>7.7</v>
          </cell>
          <cell r="Z149"/>
          <cell r="AA149"/>
          <cell r="AB149">
            <v>1</v>
          </cell>
          <cell r="AC149">
            <v>0</v>
          </cell>
          <cell r="AD149">
            <v>1</v>
          </cell>
          <cell r="AE149">
            <v>4.5</v>
          </cell>
          <cell r="AF149">
            <v>1</v>
          </cell>
          <cell r="AG149">
            <v>0</v>
          </cell>
          <cell r="AH149">
            <v>2</v>
          </cell>
          <cell r="AI149">
            <v>2</v>
          </cell>
          <cell r="AJ149">
            <v>1</v>
          </cell>
          <cell r="AK149">
            <v>0</v>
          </cell>
          <cell r="AL149">
            <v>3</v>
          </cell>
          <cell r="AM149">
            <v>28.8</v>
          </cell>
          <cell r="AN149">
            <v>1</v>
          </cell>
          <cell r="AO149">
            <v>8.9</v>
          </cell>
        </row>
        <row r="150">
          <cell r="B150" t="str">
            <v>GRC</v>
          </cell>
          <cell r="C150" t="str">
            <v>Greece</v>
          </cell>
          <cell r="D150" t="str">
            <v>EUR</v>
          </cell>
          <cell r="E150" t="str">
            <v>HIC</v>
          </cell>
          <cell r="F150">
            <v>10000000</v>
          </cell>
          <cell r="G150">
            <v>460000</v>
          </cell>
          <cell r="H150">
            <v>2</v>
          </cell>
          <cell r="I150">
            <v>4.5</v>
          </cell>
          <cell r="J150">
            <v>4</v>
          </cell>
          <cell r="K150">
            <v>0.8</v>
          </cell>
          <cell r="L150">
            <v>1</v>
          </cell>
          <cell r="M150">
            <v>4.5</v>
          </cell>
          <cell r="N150">
            <v>4</v>
          </cell>
          <cell r="O150">
            <v>3.2</v>
          </cell>
          <cell r="P150">
            <v>4</v>
          </cell>
          <cell r="Q150">
            <v>-1.3</v>
          </cell>
          <cell r="R150">
            <v>1</v>
          </cell>
          <cell r="S150">
            <v>0</v>
          </cell>
          <cell r="T150">
            <v>3</v>
          </cell>
          <cell r="U150">
            <v>-0.6</v>
          </cell>
          <cell r="V150">
            <v>1</v>
          </cell>
          <cell r="W150">
            <v>0</v>
          </cell>
          <cell r="X150"/>
          <cell r="Y150"/>
          <cell r="Z150"/>
          <cell r="AA150"/>
          <cell r="AB150">
            <v>2</v>
          </cell>
          <cell r="AC150">
            <v>0.3</v>
          </cell>
          <cell r="AD150">
            <v>1</v>
          </cell>
          <cell r="AE150">
            <v>3.2</v>
          </cell>
          <cell r="AF150">
            <v>1</v>
          </cell>
          <cell r="AG150">
            <v>0</v>
          </cell>
          <cell r="AH150">
            <v>4</v>
          </cell>
          <cell r="AI150">
            <v>2.2999999999999998</v>
          </cell>
          <cell r="AJ150">
            <v>1</v>
          </cell>
          <cell r="AK150">
            <v>0</v>
          </cell>
          <cell r="AL150">
            <v>3</v>
          </cell>
          <cell r="AM150">
            <v>21.2</v>
          </cell>
          <cell r="AN150">
            <v>4</v>
          </cell>
          <cell r="AO150">
            <v>14.6</v>
          </cell>
        </row>
        <row r="151">
          <cell r="B151" t="str">
            <v>KAZ</v>
          </cell>
          <cell r="C151" t="str">
            <v>Kazakhstan</v>
          </cell>
          <cell r="D151" t="str">
            <v>EUR</v>
          </cell>
          <cell r="E151" t="str">
            <v>UMC</v>
          </cell>
          <cell r="F151">
            <v>19000000</v>
          </cell>
          <cell r="G151">
            <v>890000</v>
          </cell>
          <cell r="H151">
            <v>1</v>
          </cell>
          <cell r="I151">
            <v>4.5999999999999996</v>
          </cell>
          <cell r="J151">
            <v>1</v>
          </cell>
          <cell r="K151">
            <v>0.6</v>
          </cell>
          <cell r="L151">
            <v>2</v>
          </cell>
          <cell r="M151">
            <v>4.3</v>
          </cell>
          <cell r="N151">
            <v>2</v>
          </cell>
          <cell r="O151">
            <v>1</v>
          </cell>
          <cell r="P151">
            <v>3</v>
          </cell>
          <cell r="Q151">
            <v>0.8</v>
          </cell>
          <cell r="R151">
            <v>1</v>
          </cell>
          <cell r="S151">
            <v>-1.6</v>
          </cell>
          <cell r="T151">
            <v>4</v>
          </cell>
          <cell r="U151">
            <v>1.3</v>
          </cell>
          <cell r="V151">
            <v>1</v>
          </cell>
          <cell r="W151">
            <v>-1.5</v>
          </cell>
          <cell r="X151">
            <v>4</v>
          </cell>
          <cell r="Y151">
            <v>22.4</v>
          </cell>
          <cell r="Z151"/>
          <cell r="AA151"/>
          <cell r="AB151">
            <v>3</v>
          </cell>
          <cell r="AC151">
            <v>0.3</v>
          </cell>
          <cell r="AD151">
            <v>3</v>
          </cell>
          <cell r="AE151">
            <v>0.2</v>
          </cell>
          <cell r="AF151">
            <v>4</v>
          </cell>
          <cell r="AG151">
            <v>-4.3</v>
          </cell>
          <cell r="AH151">
            <v>1</v>
          </cell>
          <cell r="AI151">
            <v>1.9</v>
          </cell>
          <cell r="AJ151">
            <v>1</v>
          </cell>
          <cell r="AK151">
            <v>0</v>
          </cell>
          <cell r="AL151">
            <v>2</v>
          </cell>
          <cell r="AM151">
            <v>10.199999999999999</v>
          </cell>
          <cell r="AN151">
            <v>3</v>
          </cell>
          <cell r="AO151">
            <v>21.2</v>
          </cell>
        </row>
        <row r="152">
          <cell r="B152" t="str">
            <v>BLR</v>
          </cell>
          <cell r="C152" t="str">
            <v>Belarus</v>
          </cell>
          <cell r="D152" t="str">
            <v>EUR</v>
          </cell>
          <cell r="E152" t="str">
            <v>UMC</v>
          </cell>
          <cell r="F152">
            <v>9400000</v>
          </cell>
          <cell r="G152">
            <v>450000</v>
          </cell>
          <cell r="H152">
            <v>2</v>
          </cell>
          <cell r="I152">
            <v>4.8</v>
          </cell>
          <cell r="J152">
            <v>3</v>
          </cell>
          <cell r="K152">
            <v>2.9</v>
          </cell>
          <cell r="L152">
            <v>1</v>
          </cell>
          <cell r="M152">
            <v>2.8</v>
          </cell>
          <cell r="N152">
            <v>2</v>
          </cell>
          <cell r="O152">
            <v>1.8</v>
          </cell>
          <cell r="P152">
            <v>1</v>
          </cell>
          <cell r="Q152">
            <v>0</v>
          </cell>
          <cell r="R152">
            <v>2</v>
          </cell>
          <cell r="S152">
            <v>0.5</v>
          </cell>
          <cell r="T152">
            <v>2</v>
          </cell>
          <cell r="U152">
            <v>0.8</v>
          </cell>
          <cell r="V152">
            <v>4</v>
          </cell>
          <cell r="W152">
            <v>0</v>
          </cell>
          <cell r="X152">
            <v>3</v>
          </cell>
          <cell r="Y152">
            <v>28.6</v>
          </cell>
          <cell r="Z152"/>
          <cell r="AA152"/>
          <cell r="AB152">
            <v>3</v>
          </cell>
          <cell r="AC152">
            <v>0.9</v>
          </cell>
          <cell r="AD152">
            <v>3</v>
          </cell>
          <cell r="AE152">
            <v>4.0999999999999996</v>
          </cell>
          <cell r="AF152">
            <v>3</v>
          </cell>
          <cell r="AG152">
            <v>-4.7</v>
          </cell>
          <cell r="AH152">
            <v>2</v>
          </cell>
          <cell r="AI152">
            <v>2.2999999999999998</v>
          </cell>
          <cell r="AJ152">
            <v>1</v>
          </cell>
          <cell r="AK152">
            <v>0</v>
          </cell>
          <cell r="AL152">
            <v>1</v>
          </cell>
          <cell r="AM152">
            <v>0</v>
          </cell>
          <cell r="AN152">
            <v>1</v>
          </cell>
          <cell r="AO152">
            <v>0.5</v>
          </cell>
        </row>
        <row r="153">
          <cell r="B153" t="str">
            <v>TJK</v>
          </cell>
          <cell r="C153" t="str">
            <v>Tajikistan</v>
          </cell>
          <cell r="D153" t="str">
            <v>EUR</v>
          </cell>
          <cell r="E153" t="str">
            <v>LIC</v>
          </cell>
          <cell r="F153">
            <v>10000000</v>
          </cell>
          <cell r="G153">
            <v>490000</v>
          </cell>
          <cell r="H153">
            <v>3</v>
          </cell>
          <cell r="I153">
            <v>4.8</v>
          </cell>
          <cell r="J153">
            <v>4</v>
          </cell>
          <cell r="K153">
            <v>1.2</v>
          </cell>
          <cell r="L153">
            <v>3</v>
          </cell>
          <cell r="M153">
            <v>4.8</v>
          </cell>
          <cell r="N153">
            <v>4</v>
          </cell>
          <cell r="O153">
            <v>3.3</v>
          </cell>
          <cell r="P153">
            <v>4</v>
          </cell>
          <cell r="Q153">
            <v>0</v>
          </cell>
          <cell r="R153">
            <v>2</v>
          </cell>
          <cell r="S153">
            <v>0.3</v>
          </cell>
          <cell r="T153">
            <v>4</v>
          </cell>
          <cell r="U153">
            <v>3.6</v>
          </cell>
          <cell r="V153">
            <v>4</v>
          </cell>
          <cell r="W153">
            <v>-0.7</v>
          </cell>
          <cell r="X153">
            <v>4</v>
          </cell>
          <cell r="Y153">
            <v>20.5</v>
          </cell>
          <cell r="Z153"/>
          <cell r="AA153"/>
          <cell r="AB153">
            <v>3</v>
          </cell>
          <cell r="AC153">
            <v>1</v>
          </cell>
          <cell r="AD153">
            <v>3</v>
          </cell>
          <cell r="AE153">
            <v>-1.1000000000000001</v>
          </cell>
          <cell r="AF153">
            <v>4</v>
          </cell>
          <cell r="AG153">
            <v>-6.7</v>
          </cell>
          <cell r="AH153">
            <v>2</v>
          </cell>
          <cell r="AI153">
            <v>1.9</v>
          </cell>
          <cell r="AJ153">
            <v>1</v>
          </cell>
          <cell r="AK153">
            <v>0</v>
          </cell>
          <cell r="AL153">
            <v>4</v>
          </cell>
          <cell r="AM153">
            <v>19</v>
          </cell>
          <cell r="AN153">
            <v>4</v>
          </cell>
          <cell r="AO153">
            <v>18.399999999999999</v>
          </cell>
        </row>
        <row r="154">
          <cell r="B154" t="str">
            <v>MNE</v>
          </cell>
          <cell r="C154" t="str">
            <v>Montenegro</v>
          </cell>
          <cell r="D154" t="str">
            <v>EUR</v>
          </cell>
          <cell r="E154" t="str">
            <v>UMC</v>
          </cell>
          <cell r="F154">
            <v>630000</v>
          </cell>
          <cell r="G154">
            <v>32000</v>
          </cell>
          <cell r="H154">
            <v>2</v>
          </cell>
          <cell r="I154">
            <v>5.0999999999999996</v>
          </cell>
          <cell r="J154">
            <v>3</v>
          </cell>
          <cell r="K154">
            <v>0.4</v>
          </cell>
          <cell r="L154">
            <v>2</v>
          </cell>
          <cell r="M154">
            <v>5.2</v>
          </cell>
          <cell r="N154">
            <v>4</v>
          </cell>
          <cell r="O154">
            <v>3.2</v>
          </cell>
          <cell r="P154">
            <v>4</v>
          </cell>
          <cell r="Q154">
            <v>-1.3</v>
          </cell>
          <cell r="R154">
            <v>4</v>
          </cell>
          <cell r="S154">
            <v>1</v>
          </cell>
          <cell r="T154">
            <v>2</v>
          </cell>
          <cell r="U154">
            <v>0.3</v>
          </cell>
          <cell r="V154">
            <v>1</v>
          </cell>
          <cell r="W154">
            <v>0</v>
          </cell>
          <cell r="X154">
            <v>4</v>
          </cell>
          <cell r="Y154">
            <v>13.4</v>
          </cell>
          <cell r="Z154"/>
          <cell r="AA154"/>
          <cell r="AB154">
            <v>3</v>
          </cell>
          <cell r="AC154">
            <v>1</v>
          </cell>
          <cell r="AD154">
            <v>4</v>
          </cell>
          <cell r="AE154">
            <v>2.8</v>
          </cell>
          <cell r="AF154">
            <v>1</v>
          </cell>
          <cell r="AG154">
            <v>-0.4</v>
          </cell>
          <cell r="AH154">
            <v>3</v>
          </cell>
          <cell r="AI154">
            <v>1.2</v>
          </cell>
          <cell r="AJ154">
            <v>1</v>
          </cell>
          <cell r="AK154">
            <v>0</v>
          </cell>
          <cell r="AL154">
            <v>4</v>
          </cell>
          <cell r="AM154">
            <v>3.5</v>
          </cell>
          <cell r="AN154">
            <v>4</v>
          </cell>
          <cell r="AO154">
            <v>38.4</v>
          </cell>
        </row>
        <row r="155">
          <cell r="B155" t="str">
            <v>BGR</v>
          </cell>
          <cell r="C155" t="str">
            <v>Bulgaria</v>
          </cell>
          <cell r="D155" t="str">
            <v>EUR</v>
          </cell>
          <cell r="E155" t="str">
            <v>UMC</v>
          </cell>
          <cell r="F155">
            <v>6800000</v>
          </cell>
          <cell r="G155">
            <v>360000</v>
          </cell>
          <cell r="H155">
            <v>2</v>
          </cell>
          <cell r="I155">
            <v>5.2</v>
          </cell>
          <cell r="J155">
            <v>3</v>
          </cell>
          <cell r="K155">
            <v>1.1000000000000001</v>
          </cell>
          <cell r="L155">
            <v>2</v>
          </cell>
          <cell r="M155">
            <v>4.9000000000000004</v>
          </cell>
          <cell r="N155">
            <v>4</v>
          </cell>
          <cell r="O155">
            <v>5.2</v>
          </cell>
          <cell r="P155">
            <v>3</v>
          </cell>
          <cell r="Q155">
            <v>0.2</v>
          </cell>
          <cell r="R155">
            <v>4</v>
          </cell>
          <cell r="S155">
            <v>0</v>
          </cell>
          <cell r="T155">
            <v>4</v>
          </cell>
          <cell r="U155">
            <v>-0.2</v>
          </cell>
          <cell r="V155">
            <v>4</v>
          </cell>
          <cell r="W155">
            <v>0</v>
          </cell>
          <cell r="X155">
            <v>4</v>
          </cell>
          <cell r="Y155">
            <v>18.399999999999999</v>
          </cell>
          <cell r="Z155"/>
          <cell r="AA155"/>
          <cell r="AB155">
            <v>4</v>
          </cell>
          <cell r="AC155">
            <v>0.1</v>
          </cell>
          <cell r="AD155">
            <v>3</v>
          </cell>
          <cell r="AE155">
            <v>2.6</v>
          </cell>
          <cell r="AF155">
            <v>3</v>
          </cell>
          <cell r="AG155">
            <v>-3.6</v>
          </cell>
          <cell r="AH155">
            <v>4</v>
          </cell>
          <cell r="AI155">
            <v>2.1</v>
          </cell>
          <cell r="AJ155">
            <v>1</v>
          </cell>
          <cell r="AK155">
            <v>0</v>
          </cell>
          <cell r="AL155">
            <v>3</v>
          </cell>
          <cell r="AM155">
            <v>6.5</v>
          </cell>
          <cell r="AN155">
            <v>4</v>
          </cell>
          <cell r="AO155">
            <v>29</v>
          </cell>
        </row>
        <row r="156">
          <cell r="B156" t="str">
            <v>TUR</v>
          </cell>
          <cell r="C156" t="str">
            <v>Turkey</v>
          </cell>
          <cell r="D156" t="str">
            <v>EUR</v>
          </cell>
          <cell r="E156" t="str">
            <v>UMC</v>
          </cell>
          <cell r="F156">
            <v>86000000</v>
          </cell>
          <cell r="G156">
            <v>4500000</v>
          </cell>
          <cell r="H156">
            <v>1</v>
          </cell>
          <cell r="I156">
            <v>5.2</v>
          </cell>
          <cell r="J156">
            <v>1</v>
          </cell>
          <cell r="K156">
            <v>0.1</v>
          </cell>
          <cell r="L156">
            <v>2</v>
          </cell>
          <cell r="M156">
            <v>5.3</v>
          </cell>
          <cell r="N156">
            <v>4</v>
          </cell>
          <cell r="O156">
            <v>1.5</v>
          </cell>
          <cell r="P156">
            <v>3</v>
          </cell>
          <cell r="Q156">
            <v>3.8</v>
          </cell>
          <cell r="R156">
            <v>1</v>
          </cell>
          <cell r="S156">
            <v>0</v>
          </cell>
          <cell r="T156">
            <v>4</v>
          </cell>
          <cell r="U156">
            <v>0.8</v>
          </cell>
          <cell r="V156">
            <v>1</v>
          </cell>
          <cell r="W156">
            <v>0</v>
          </cell>
          <cell r="X156"/>
          <cell r="Y156"/>
          <cell r="Z156"/>
          <cell r="AA156"/>
          <cell r="AB156">
            <v>3</v>
          </cell>
          <cell r="AC156">
            <v>1.3</v>
          </cell>
          <cell r="AD156">
            <v>2</v>
          </cell>
          <cell r="AE156">
            <v>4.0999999999999996</v>
          </cell>
          <cell r="AF156">
            <v>3</v>
          </cell>
          <cell r="AG156">
            <v>-0.6</v>
          </cell>
          <cell r="AH156">
            <v>3</v>
          </cell>
          <cell r="AI156">
            <v>1.3</v>
          </cell>
          <cell r="AJ156">
            <v>1</v>
          </cell>
          <cell r="AK156">
            <v>0</v>
          </cell>
          <cell r="AL156">
            <v>4</v>
          </cell>
          <cell r="AM156">
            <v>16.399999999999999</v>
          </cell>
          <cell r="AN156">
            <v>3</v>
          </cell>
          <cell r="AO156">
            <v>24.7</v>
          </cell>
        </row>
        <row r="157">
          <cell r="B157" t="str">
            <v>ARM</v>
          </cell>
          <cell r="C157" t="str">
            <v>Armenia</v>
          </cell>
          <cell r="D157" t="str">
            <v>EUR</v>
          </cell>
          <cell r="E157" t="str">
            <v>UMC</v>
          </cell>
          <cell r="F157">
            <v>3000000</v>
          </cell>
          <cell r="G157">
            <v>170000</v>
          </cell>
          <cell r="H157">
            <v>2</v>
          </cell>
          <cell r="I157">
            <v>5.6</v>
          </cell>
          <cell r="J157">
            <v>4</v>
          </cell>
          <cell r="K157">
            <v>2.1</v>
          </cell>
          <cell r="L157">
            <v>2</v>
          </cell>
          <cell r="M157">
            <v>4.5</v>
          </cell>
          <cell r="N157">
            <v>4</v>
          </cell>
          <cell r="O157">
            <v>3.4</v>
          </cell>
          <cell r="P157">
            <v>3</v>
          </cell>
          <cell r="Q157">
            <v>0.5</v>
          </cell>
          <cell r="R157">
            <v>4</v>
          </cell>
          <cell r="S157">
            <v>1</v>
          </cell>
          <cell r="T157">
            <v>3</v>
          </cell>
          <cell r="U157">
            <v>6.6</v>
          </cell>
          <cell r="V157">
            <v>4</v>
          </cell>
          <cell r="W157">
            <v>0</v>
          </cell>
          <cell r="X157">
            <v>3</v>
          </cell>
          <cell r="Y157">
            <v>30.4</v>
          </cell>
          <cell r="Z157"/>
          <cell r="AA157"/>
          <cell r="AB157">
            <v>4</v>
          </cell>
          <cell r="AC157">
            <v>1.4</v>
          </cell>
          <cell r="AD157">
            <v>2</v>
          </cell>
          <cell r="AE157">
            <v>1</v>
          </cell>
          <cell r="AF157">
            <v>4</v>
          </cell>
          <cell r="AG157">
            <v>-3.5</v>
          </cell>
          <cell r="AH157">
            <v>2</v>
          </cell>
          <cell r="AI157">
            <v>1.7</v>
          </cell>
          <cell r="AJ157">
            <v>1</v>
          </cell>
          <cell r="AK157">
            <v>0</v>
          </cell>
          <cell r="AL157">
            <v>4</v>
          </cell>
          <cell r="AM157">
            <v>11.8</v>
          </cell>
          <cell r="AN157">
            <v>2</v>
          </cell>
          <cell r="AO157">
            <v>2.6</v>
          </cell>
        </row>
        <row r="158">
          <cell r="B158" t="str">
            <v>FIN</v>
          </cell>
          <cell r="C158" t="str">
            <v>Finland</v>
          </cell>
          <cell r="D158" t="str">
            <v>EUR</v>
          </cell>
          <cell r="E158" t="str">
            <v>HIC</v>
          </cell>
          <cell r="F158">
            <v>5600000</v>
          </cell>
          <cell r="G158">
            <v>320000</v>
          </cell>
          <cell r="H158">
            <v>1</v>
          </cell>
          <cell r="I158">
            <v>5.7</v>
          </cell>
          <cell r="J158">
            <v>2</v>
          </cell>
          <cell r="K158">
            <v>0.4</v>
          </cell>
          <cell r="L158">
            <v>1</v>
          </cell>
          <cell r="M158">
            <v>5.8</v>
          </cell>
          <cell r="N158">
            <v>1</v>
          </cell>
          <cell r="O158">
            <v>0.3</v>
          </cell>
          <cell r="P158">
            <v>2</v>
          </cell>
          <cell r="Q158">
            <v>-0.6</v>
          </cell>
          <cell r="R158">
            <v>4</v>
          </cell>
          <cell r="S158">
            <v>-0.2</v>
          </cell>
          <cell r="T158">
            <v>2</v>
          </cell>
          <cell r="U158">
            <v>0.1</v>
          </cell>
          <cell r="V158">
            <v>1</v>
          </cell>
          <cell r="W158">
            <v>0</v>
          </cell>
          <cell r="X158"/>
          <cell r="Y158"/>
          <cell r="Z158"/>
          <cell r="AA158"/>
          <cell r="AB158">
            <v>1</v>
          </cell>
          <cell r="AC158">
            <v>0</v>
          </cell>
          <cell r="AD158">
            <v>1</v>
          </cell>
          <cell r="AE158">
            <v>4.0999999999999996</v>
          </cell>
          <cell r="AF158">
            <v>3</v>
          </cell>
          <cell r="AG158">
            <v>-1</v>
          </cell>
          <cell r="AH158">
            <v>1</v>
          </cell>
          <cell r="AI158">
            <v>2.1</v>
          </cell>
          <cell r="AJ158">
            <v>1</v>
          </cell>
          <cell r="AK158">
            <v>0</v>
          </cell>
          <cell r="AL158">
            <v>4</v>
          </cell>
          <cell r="AM158">
            <v>61.6</v>
          </cell>
          <cell r="AN158">
            <v>1</v>
          </cell>
          <cell r="AO158">
            <v>0</v>
          </cell>
        </row>
        <row r="159">
          <cell r="B159" t="str">
            <v>ALB</v>
          </cell>
          <cell r="C159" t="str">
            <v>Albania</v>
          </cell>
          <cell r="D159" t="str">
            <v>EUR</v>
          </cell>
          <cell r="E159" t="str">
            <v>UMC</v>
          </cell>
          <cell r="F159">
            <v>2900000</v>
          </cell>
          <cell r="G159">
            <v>170000</v>
          </cell>
          <cell r="H159">
            <v>3</v>
          </cell>
          <cell r="I159">
            <v>5.8</v>
          </cell>
          <cell r="J159">
            <v>4</v>
          </cell>
          <cell r="K159">
            <v>0.9</v>
          </cell>
          <cell r="L159">
            <v>2</v>
          </cell>
          <cell r="M159">
            <v>6.1</v>
          </cell>
          <cell r="N159">
            <v>4</v>
          </cell>
          <cell r="O159">
            <v>2.8</v>
          </cell>
          <cell r="P159">
            <v>4</v>
          </cell>
          <cell r="Q159">
            <v>0.1</v>
          </cell>
          <cell r="R159">
            <v>1</v>
          </cell>
          <cell r="S159">
            <v>-0.2</v>
          </cell>
          <cell r="T159">
            <v>4</v>
          </cell>
          <cell r="U159">
            <v>-4.0999999999999996</v>
          </cell>
          <cell r="V159">
            <v>1</v>
          </cell>
          <cell r="W159">
            <v>0</v>
          </cell>
          <cell r="X159">
            <v>4</v>
          </cell>
          <cell r="Y159">
            <v>5.4</v>
          </cell>
          <cell r="Z159"/>
          <cell r="AA159"/>
          <cell r="AB159">
            <v>3</v>
          </cell>
          <cell r="AC159">
            <v>0.9</v>
          </cell>
          <cell r="AD159">
            <v>4</v>
          </cell>
          <cell r="AE159">
            <v>2.2000000000000002</v>
          </cell>
          <cell r="AF159">
            <v>1</v>
          </cell>
          <cell r="AG159">
            <v>-0.4</v>
          </cell>
          <cell r="AH159">
            <v>3</v>
          </cell>
          <cell r="AI159">
            <v>1.2</v>
          </cell>
          <cell r="AJ159">
            <v>1</v>
          </cell>
          <cell r="AK159">
            <v>0</v>
          </cell>
          <cell r="AL159">
            <v>3</v>
          </cell>
          <cell r="AM159">
            <v>21.6</v>
          </cell>
          <cell r="AN159">
            <v>4</v>
          </cell>
          <cell r="AO159">
            <v>43.8</v>
          </cell>
        </row>
        <row r="160">
          <cell r="B160" t="str">
            <v>UZB</v>
          </cell>
          <cell r="C160" t="str">
            <v>Uzbekistan</v>
          </cell>
          <cell r="D160" t="str">
            <v>EUR</v>
          </cell>
          <cell r="E160" t="str">
            <v>LMC</v>
          </cell>
          <cell r="F160">
            <v>35000000</v>
          </cell>
          <cell r="G160">
            <v>2100000</v>
          </cell>
          <cell r="H160">
            <v>2</v>
          </cell>
          <cell r="I160">
            <v>5.9</v>
          </cell>
          <cell r="J160">
            <v>2</v>
          </cell>
          <cell r="K160">
            <v>3</v>
          </cell>
          <cell r="L160">
            <v>2</v>
          </cell>
          <cell r="M160">
            <v>4</v>
          </cell>
          <cell r="N160">
            <v>1</v>
          </cell>
          <cell r="O160">
            <v>0.4</v>
          </cell>
          <cell r="P160">
            <v>4</v>
          </cell>
          <cell r="Q160">
            <v>0.9</v>
          </cell>
          <cell r="R160">
            <v>1</v>
          </cell>
          <cell r="S160">
            <v>0.3</v>
          </cell>
          <cell r="T160">
            <v>4</v>
          </cell>
          <cell r="U160">
            <v>1.2</v>
          </cell>
          <cell r="V160">
            <v>4</v>
          </cell>
          <cell r="W160">
            <v>1.2</v>
          </cell>
          <cell r="X160">
            <v>3</v>
          </cell>
          <cell r="Y160">
            <v>14.4</v>
          </cell>
          <cell r="Z160"/>
          <cell r="AA160"/>
          <cell r="AB160">
            <v>1</v>
          </cell>
          <cell r="AC160">
            <v>0</v>
          </cell>
          <cell r="AD160">
            <v>3</v>
          </cell>
          <cell r="AE160">
            <v>-0.4</v>
          </cell>
          <cell r="AF160">
            <v>4</v>
          </cell>
          <cell r="AG160">
            <v>-10.1</v>
          </cell>
          <cell r="AH160">
            <v>1</v>
          </cell>
          <cell r="AI160">
            <v>0.7</v>
          </cell>
          <cell r="AJ160">
            <v>1</v>
          </cell>
          <cell r="AK160">
            <v>0</v>
          </cell>
          <cell r="AL160">
            <v>2</v>
          </cell>
          <cell r="AM160">
            <v>11.7</v>
          </cell>
          <cell r="AN160">
            <v>4</v>
          </cell>
          <cell r="AO160">
            <v>28.3</v>
          </cell>
        </row>
        <row r="161">
          <cell r="B161" t="str">
            <v>TLS</v>
          </cell>
          <cell r="C161" t="str">
            <v>Timor-Leste</v>
          </cell>
          <cell r="D161" t="str">
            <v>SEAR</v>
          </cell>
          <cell r="E161" t="str">
            <v>LMC</v>
          </cell>
          <cell r="F161">
            <v>1400000</v>
          </cell>
          <cell r="G161">
            <v>32000</v>
          </cell>
          <cell r="H161">
            <v>3</v>
          </cell>
          <cell r="I161">
            <v>2.2999999999999998</v>
          </cell>
          <cell r="J161">
            <v>1</v>
          </cell>
          <cell r="K161">
            <v>-1.6</v>
          </cell>
          <cell r="L161">
            <v>4</v>
          </cell>
          <cell r="M161">
            <v>3.4</v>
          </cell>
          <cell r="N161">
            <v>4</v>
          </cell>
          <cell r="O161">
            <v>6</v>
          </cell>
          <cell r="P161">
            <v>4</v>
          </cell>
          <cell r="Q161">
            <v>-0.7</v>
          </cell>
          <cell r="R161">
            <v>4</v>
          </cell>
          <cell r="S161">
            <v>-1</v>
          </cell>
          <cell r="T161">
            <v>2</v>
          </cell>
          <cell r="U161">
            <v>1.8</v>
          </cell>
          <cell r="V161">
            <v>4</v>
          </cell>
          <cell r="W161">
            <v>3</v>
          </cell>
          <cell r="X161">
            <v>4</v>
          </cell>
          <cell r="Y161">
            <v>29.5</v>
          </cell>
          <cell r="Z161"/>
          <cell r="AA161"/>
          <cell r="AB161">
            <v>4</v>
          </cell>
          <cell r="AC161">
            <v>5.4</v>
          </cell>
          <cell r="AD161">
            <v>4</v>
          </cell>
          <cell r="AE161">
            <v>-0.2</v>
          </cell>
          <cell r="AF161">
            <v>1</v>
          </cell>
          <cell r="AG161">
            <v>0</v>
          </cell>
          <cell r="AH161">
            <v>4</v>
          </cell>
          <cell r="AI161">
            <v>3.7</v>
          </cell>
          <cell r="AJ161">
            <v>1</v>
          </cell>
          <cell r="AK161">
            <v>0</v>
          </cell>
          <cell r="AL161">
            <v>3</v>
          </cell>
          <cell r="AM161">
            <v>0.7</v>
          </cell>
          <cell r="AN161">
            <v>4</v>
          </cell>
          <cell r="AO161">
            <v>-6.1</v>
          </cell>
        </row>
        <row r="162">
          <cell r="B162" t="str">
            <v>MDV</v>
          </cell>
          <cell r="C162" t="str">
            <v>Maldives</v>
          </cell>
          <cell r="D162" t="str">
            <v>SEAR</v>
          </cell>
          <cell r="E162" t="str">
            <v>UMC</v>
          </cell>
          <cell r="F162">
            <v>530000</v>
          </cell>
          <cell r="G162">
            <v>14000</v>
          </cell>
          <cell r="H162">
            <v>2</v>
          </cell>
          <cell r="I162">
            <v>2.6</v>
          </cell>
          <cell r="J162">
            <v>4</v>
          </cell>
          <cell r="K162">
            <v>1.5</v>
          </cell>
          <cell r="L162">
            <v>2</v>
          </cell>
          <cell r="M162">
            <v>1.7</v>
          </cell>
          <cell r="N162">
            <v>4</v>
          </cell>
          <cell r="O162">
            <v>4.2</v>
          </cell>
          <cell r="P162">
            <v>1</v>
          </cell>
          <cell r="Q162">
            <v>0.4</v>
          </cell>
          <cell r="R162">
            <v>1</v>
          </cell>
          <cell r="S162">
            <v>0</v>
          </cell>
          <cell r="T162">
            <v>4</v>
          </cell>
          <cell r="U162">
            <v>1.4</v>
          </cell>
          <cell r="V162">
            <v>1</v>
          </cell>
          <cell r="W162">
            <v>0</v>
          </cell>
          <cell r="X162"/>
          <cell r="Y162"/>
          <cell r="Z162"/>
          <cell r="AA162"/>
          <cell r="AB162">
            <v>1</v>
          </cell>
          <cell r="AC162">
            <v>0.4</v>
          </cell>
          <cell r="AD162">
            <v>2</v>
          </cell>
          <cell r="AE162">
            <v>0.4</v>
          </cell>
          <cell r="AF162">
            <v>1</v>
          </cell>
          <cell r="AG162">
            <v>0</v>
          </cell>
          <cell r="AH162">
            <v>2</v>
          </cell>
          <cell r="AI162">
            <v>3.4</v>
          </cell>
          <cell r="AJ162">
            <v>1</v>
          </cell>
          <cell r="AK162">
            <v>0</v>
          </cell>
          <cell r="AL162">
            <v>1</v>
          </cell>
          <cell r="AM162">
            <v>24.3</v>
          </cell>
          <cell r="AN162">
            <v>4</v>
          </cell>
          <cell r="AO162">
            <v>11.1</v>
          </cell>
        </row>
        <row r="163">
          <cell r="B163" t="str">
            <v>MMR</v>
          </cell>
          <cell r="C163" t="str">
            <v>Myanmar</v>
          </cell>
          <cell r="D163" t="str">
            <v>SEAR</v>
          </cell>
          <cell r="E163" t="str">
            <v>LMC</v>
          </cell>
          <cell r="F163">
            <v>56000000</v>
          </cell>
          <cell r="G163">
            <v>1600000</v>
          </cell>
          <cell r="H163">
            <v>3</v>
          </cell>
          <cell r="I163">
            <v>2.9</v>
          </cell>
          <cell r="J163">
            <v>4</v>
          </cell>
          <cell r="K163">
            <v>1.9</v>
          </cell>
          <cell r="L163">
            <v>3</v>
          </cell>
          <cell r="M163">
            <v>1.8</v>
          </cell>
          <cell r="N163">
            <v>2</v>
          </cell>
          <cell r="O163">
            <v>2.8</v>
          </cell>
          <cell r="P163">
            <v>3</v>
          </cell>
          <cell r="Q163">
            <v>3.5</v>
          </cell>
          <cell r="R163">
            <v>3</v>
          </cell>
          <cell r="S163">
            <v>-1</v>
          </cell>
          <cell r="T163">
            <v>3</v>
          </cell>
          <cell r="U163">
            <v>2.1</v>
          </cell>
          <cell r="V163">
            <v>2</v>
          </cell>
          <cell r="W163">
            <v>1.3</v>
          </cell>
          <cell r="X163">
            <v>1</v>
          </cell>
          <cell r="Y163">
            <v>22.7</v>
          </cell>
          <cell r="Z163"/>
          <cell r="AA163"/>
          <cell r="AB163">
            <v>3</v>
          </cell>
          <cell r="AC163">
            <v>-2</v>
          </cell>
          <cell r="AD163">
            <v>3</v>
          </cell>
          <cell r="AE163">
            <v>-0.2</v>
          </cell>
          <cell r="AF163">
            <v>1</v>
          </cell>
          <cell r="AG163">
            <v>0</v>
          </cell>
          <cell r="AH163">
            <v>4</v>
          </cell>
          <cell r="AI163">
            <v>3.6</v>
          </cell>
          <cell r="AJ163">
            <v>3</v>
          </cell>
          <cell r="AK163">
            <v>-3.3</v>
          </cell>
          <cell r="AL163">
            <v>4</v>
          </cell>
          <cell r="AM163">
            <v>1.9</v>
          </cell>
          <cell r="AN163">
            <v>1</v>
          </cell>
          <cell r="AO163">
            <v>-7.4</v>
          </cell>
        </row>
        <row r="164">
          <cell r="B164" t="str">
            <v>THA</v>
          </cell>
          <cell r="C164" t="str">
            <v>Thailand</v>
          </cell>
          <cell r="D164" t="str">
            <v>SEAR</v>
          </cell>
          <cell r="E164" t="str">
            <v>UMC</v>
          </cell>
          <cell r="F164">
            <v>70000000</v>
          </cell>
          <cell r="G164">
            <v>2700000</v>
          </cell>
          <cell r="H164">
            <v>1</v>
          </cell>
          <cell r="I164">
            <v>3.8</v>
          </cell>
          <cell r="J164">
            <v>1</v>
          </cell>
          <cell r="K164">
            <v>0.2</v>
          </cell>
          <cell r="L164">
            <v>1</v>
          </cell>
          <cell r="M164">
            <v>3.7</v>
          </cell>
          <cell r="N164">
            <v>1</v>
          </cell>
          <cell r="O164">
            <v>0</v>
          </cell>
          <cell r="P164">
            <v>2</v>
          </cell>
          <cell r="Q164">
            <v>3.3</v>
          </cell>
          <cell r="R164">
            <v>2</v>
          </cell>
          <cell r="S164">
            <v>1.2</v>
          </cell>
          <cell r="T164">
            <v>1</v>
          </cell>
          <cell r="U164">
            <v>1.6</v>
          </cell>
          <cell r="V164">
            <v>1</v>
          </cell>
          <cell r="W164">
            <v>4.0999999999999996</v>
          </cell>
          <cell r="X164">
            <v>1</v>
          </cell>
          <cell r="Y164">
            <v>17.2</v>
          </cell>
          <cell r="Z164"/>
          <cell r="AA164"/>
          <cell r="AB164">
            <v>1</v>
          </cell>
          <cell r="AC164">
            <v>0.6</v>
          </cell>
          <cell r="AD164">
            <v>1</v>
          </cell>
          <cell r="AE164">
            <v>0.4</v>
          </cell>
          <cell r="AF164">
            <v>1</v>
          </cell>
          <cell r="AG164">
            <v>0</v>
          </cell>
          <cell r="AH164">
            <v>1</v>
          </cell>
          <cell r="AI164">
            <v>1.9</v>
          </cell>
          <cell r="AJ164">
            <v>1</v>
          </cell>
          <cell r="AK164">
            <v>0</v>
          </cell>
          <cell r="AL164">
            <v>2</v>
          </cell>
          <cell r="AM164">
            <v>3.4</v>
          </cell>
          <cell r="AN164">
            <v>1</v>
          </cell>
          <cell r="AO164">
            <v>12.8</v>
          </cell>
        </row>
        <row r="165">
          <cell r="B165" t="str">
            <v>IDN</v>
          </cell>
          <cell r="C165" t="str">
            <v>Indonesia</v>
          </cell>
          <cell r="D165" t="str">
            <v>SEAR</v>
          </cell>
          <cell r="E165" t="str">
            <v>UMC</v>
          </cell>
          <cell r="F165">
            <v>280000000</v>
          </cell>
          <cell r="G165">
            <v>13000000</v>
          </cell>
          <cell r="H165">
            <v>3</v>
          </cell>
          <cell r="I165">
            <v>4.5999999999999996</v>
          </cell>
          <cell r="J165">
            <v>1</v>
          </cell>
          <cell r="K165">
            <v>0.3</v>
          </cell>
          <cell r="L165">
            <v>3</v>
          </cell>
          <cell r="M165">
            <v>4.5</v>
          </cell>
          <cell r="N165">
            <v>1</v>
          </cell>
          <cell r="O165">
            <v>0.8</v>
          </cell>
          <cell r="P165">
            <v>2</v>
          </cell>
          <cell r="Q165">
            <v>2.2000000000000002</v>
          </cell>
          <cell r="R165">
            <v>4</v>
          </cell>
          <cell r="S165">
            <v>-0.2</v>
          </cell>
          <cell r="T165">
            <v>2</v>
          </cell>
          <cell r="U165">
            <v>3.7</v>
          </cell>
          <cell r="V165">
            <v>3</v>
          </cell>
          <cell r="W165">
            <v>-0.8</v>
          </cell>
          <cell r="X165"/>
          <cell r="Y165"/>
          <cell r="Z165"/>
          <cell r="AA165"/>
          <cell r="AB165">
            <v>2</v>
          </cell>
          <cell r="AC165">
            <v>7</v>
          </cell>
          <cell r="AD165">
            <v>2</v>
          </cell>
          <cell r="AE165">
            <v>1.6</v>
          </cell>
          <cell r="AF165">
            <v>1</v>
          </cell>
          <cell r="AG165">
            <v>-2.5</v>
          </cell>
          <cell r="AH165">
            <v>3</v>
          </cell>
          <cell r="AI165">
            <v>0</v>
          </cell>
          <cell r="AJ165">
            <v>3</v>
          </cell>
          <cell r="AK165">
            <v>-5</v>
          </cell>
          <cell r="AL165">
            <v>1</v>
          </cell>
          <cell r="AM165">
            <v>19.2</v>
          </cell>
          <cell r="AN165">
            <v>2</v>
          </cell>
          <cell r="AO165">
            <v>15.7</v>
          </cell>
        </row>
        <row r="166">
          <cell r="B166" t="str">
            <v>BGD</v>
          </cell>
          <cell r="C166" t="str">
            <v>Bangladesh</v>
          </cell>
          <cell r="D166" t="str">
            <v>SEAR</v>
          </cell>
          <cell r="E166" t="str">
            <v>LMC</v>
          </cell>
          <cell r="F166">
            <v>170000000</v>
          </cell>
          <cell r="G166">
            <v>8300000</v>
          </cell>
          <cell r="H166">
            <v>4</v>
          </cell>
          <cell r="I166">
            <v>4.9000000000000004</v>
          </cell>
          <cell r="J166">
            <v>4</v>
          </cell>
          <cell r="K166">
            <v>0.8</v>
          </cell>
          <cell r="L166">
            <v>4</v>
          </cell>
          <cell r="M166">
            <v>5.3</v>
          </cell>
          <cell r="N166">
            <v>3</v>
          </cell>
          <cell r="O166">
            <v>1.7</v>
          </cell>
          <cell r="P166">
            <v>4</v>
          </cell>
          <cell r="Q166">
            <v>14.3</v>
          </cell>
          <cell r="R166">
            <v>1</v>
          </cell>
          <cell r="S166">
            <v>0</v>
          </cell>
          <cell r="T166">
            <v>4</v>
          </cell>
          <cell r="U166">
            <v>9.6</v>
          </cell>
          <cell r="V166">
            <v>2</v>
          </cell>
          <cell r="W166">
            <v>6</v>
          </cell>
          <cell r="X166"/>
          <cell r="Y166"/>
          <cell r="Z166"/>
          <cell r="AA166"/>
          <cell r="AB166">
            <v>4</v>
          </cell>
          <cell r="AC166">
            <v>6.6</v>
          </cell>
          <cell r="AD166">
            <v>2</v>
          </cell>
          <cell r="AE166">
            <v>1.2</v>
          </cell>
          <cell r="AF166">
            <v>4</v>
          </cell>
          <cell r="AG166">
            <v>-7.3</v>
          </cell>
          <cell r="AH166">
            <v>4</v>
          </cell>
          <cell r="AI166">
            <v>2.2000000000000002</v>
          </cell>
          <cell r="AJ166">
            <v>4</v>
          </cell>
          <cell r="AK166">
            <v>-8.1999999999999993</v>
          </cell>
          <cell r="AL166">
            <v>4</v>
          </cell>
          <cell r="AM166">
            <v>1.2</v>
          </cell>
          <cell r="AN166">
            <v>2</v>
          </cell>
          <cell r="AO166">
            <v>26.1</v>
          </cell>
        </row>
        <row r="167">
          <cell r="B167" t="str">
            <v>BTN</v>
          </cell>
          <cell r="C167" t="str">
            <v>Bhutan</v>
          </cell>
          <cell r="D167" t="str">
            <v>SEAR</v>
          </cell>
          <cell r="E167" t="str">
            <v>LMC</v>
          </cell>
          <cell r="F167">
            <v>800000</v>
          </cell>
          <cell r="G167">
            <v>42000</v>
          </cell>
          <cell r="H167">
            <v>3</v>
          </cell>
          <cell r="I167">
            <v>5.3</v>
          </cell>
          <cell r="J167">
            <v>1</v>
          </cell>
          <cell r="K167">
            <v>0.5</v>
          </cell>
          <cell r="L167">
            <v>3</v>
          </cell>
          <cell r="M167">
            <v>5.2</v>
          </cell>
          <cell r="N167">
            <v>2</v>
          </cell>
          <cell r="O167">
            <v>2.2000000000000002</v>
          </cell>
          <cell r="P167">
            <v>2</v>
          </cell>
          <cell r="Q167">
            <v>1.1000000000000001</v>
          </cell>
          <cell r="R167">
            <v>2</v>
          </cell>
          <cell r="S167">
            <v>0.5</v>
          </cell>
          <cell r="T167">
            <v>1</v>
          </cell>
          <cell r="U167">
            <v>0.9</v>
          </cell>
          <cell r="V167">
            <v>1</v>
          </cell>
          <cell r="W167">
            <v>0</v>
          </cell>
          <cell r="X167"/>
          <cell r="Y167"/>
          <cell r="Z167"/>
          <cell r="AA167"/>
          <cell r="AB167">
            <v>2</v>
          </cell>
          <cell r="AC167">
            <v>4.7</v>
          </cell>
          <cell r="AD167">
            <v>4</v>
          </cell>
          <cell r="AE167">
            <v>0.1</v>
          </cell>
          <cell r="AF167">
            <v>4</v>
          </cell>
          <cell r="AG167">
            <v>-5.7</v>
          </cell>
          <cell r="AH167">
            <v>2</v>
          </cell>
          <cell r="AI167">
            <v>3.4</v>
          </cell>
          <cell r="AJ167">
            <v>2</v>
          </cell>
          <cell r="AK167">
            <v>3.1</v>
          </cell>
          <cell r="AL167">
            <v>4</v>
          </cell>
          <cell r="AM167">
            <v>3</v>
          </cell>
          <cell r="AN167">
            <v>3</v>
          </cell>
          <cell r="AO167">
            <v>36.9</v>
          </cell>
        </row>
        <row r="168">
          <cell r="B168" t="str">
            <v>LKA</v>
          </cell>
          <cell r="C168" t="str">
            <v>Sri Lanka</v>
          </cell>
          <cell r="D168" t="str">
            <v>SEAR</v>
          </cell>
          <cell r="E168" t="str">
            <v>LMC</v>
          </cell>
          <cell r="F168">
            <v>22000000</v>
          </cell>
          <cell r="G168">
            <v>1200000</v>
          </cell>
          <cell r="H168">
            <v>2</v>
          </cell>
          <cell r="I168">
            <v>5.7</v>
          </cell>
          <cell r="J168">
            <v>2</v>
          </cell>
          <cell r="K168">
            <v>0.6</v>
          </cell>
          <cell r="L168">
            <v>3</v>
          </cell>
          <cell r="M168">
            <v>5.6</v>
          </cell>
          <cell r="N168">
            <v>2</v>
          </cell>
          <cell r="O168">
            <v>1</v>
          </cell>
          <cell r="P168">
            <v>1</v>
          </cell>
          <cell r="Q168">
            <v>0.4</v>
          </cell>
          <cell r="R168">
            <v>1</v>
          </cell>
          <cell r="S168">
            <v>0</v>
          </cell>
          <cell r="T168">
            <v>4</v>
          </cell>
          <cell r="U168">
            <v>1</v>
          </cell>
          <cell r="V168">
            <v>4</v>
          </cell>
          <cell r="W168">
            <v>-3</v>
          </cell>
          <cell r="X168">
            <v>2</v>
          </cell>
          <cell r="Y168">
            <v>33.200000000000003</v>
          </cell>
          <cell r="Z168"/>
          <cell r="AA168"/>
          <cell r="AB168">
            <v>1</v>
          </cell>
          <cell r="AC168">
            <v>1.5</v>
          </cell>
          <cell r="AD168">
            <v>1</v>
          </cell>
          <cell r="AE168">
            <v>-1.1000000000000001</v>
          </cell>
          <cell r="AF168">
            <v>4</v>
          </cell>
          <cell r="AG168">
            <v>-6</v>
          </cell>
          <cell r="AH168">
            <v>1</v>
          </cell>
          <cell r="AI168">
            <v>0.8</v>
          </cell>
          <cell r="AJ168">
            <v>1</v>
          </cell>
          <cell r="AK168">
            <v>0</v>
          </cell>
          <cell r="AL168">
            <v>2</v>
          </cell>
          <cell r="AM168">
            <v>3.9</v>
          </cell>
          <cell r="AN168">
            <v>3</v>
          </cell>
          <cell r="AO168">
            <v>36</v>
          </cell>
        </row>
        <row r="169">
          <cell r="B169" t="str">
            <v>PRK</v>
          </cell>
          <cell r="C169" t="str">
            <v>Democratic People's Republic of Korea</v>
          </cell>
          <cell r="D169" t="str">
            <v>SEAR</v>
          </cell>
          <cell r="E169" t="str">
            <v>LIC</v>
          </cell>
          <cell r="F169">
            <v>26000000</v>
          </cell>
          <cell r="G169">
            <v>1500000</v>
          </cell>
          <cell r="H169">
            <v>1</v>
          </cell>
          <cell r="I169">
            <v>5.8</v>
          </cell>
          <cell r="J169"/>
          <cell r="K169"/>
          <cell r="L169">
            <v>1</v>
          </cell>
          <cell r="M169">
            <v>5.3</v>
          </cell>
          <cell r="N169">
            <v>1</v>
          </cell>
          <cell r="O169">
            <v>0.2</v>
          </cell>
          <cell r="P169">
            <v>1</v>
          </cell>
          <cell r="Q169">
            <v>0.1</v>
          </cell>
          <cell r="R169">
            <v>2</v>
          </cell>
          <cell r="S169">
            <v>-0.2</v>
          </cell>
          <cell r="T169">
            <v>1</v>
          </cell>
          <cell r="U169">
            <v>0.7</v>
          </cell>
          <cell r="V169">
            <v>3</v>
          </cell>
          <cell r="W169">
            <v>4.0999999999999996</v>
          </cell>
          <cell r="X169">
            <v>2</v>
          </cell>
          <cell r="Y169">
            <v>19.399999999999999</v>
          </cell>
          <cell r="Z169"/>
          <cell r="AA169"/>
          <cell r="AB169">
            <v>2</v>
          </cell>
          <cell r="AC169">
            <v>2.9</v>
          </cell>
          <cell r="AD169">
            <v>1</v>
          </cell>
          <cell r="AE169">
            <v>0.9</v>
          </cell>
          <cell r="AF169">
            <v>1</v>
          </cell>
          <cell r="AG169">
            <v>0</v>
          </cell>
          <cell r="AH169">
            <v>1</v>
          </cell>
          <cell r="AI169">
            <v>0.4</v>
          </cell>
          <cell r="AJ169">
            <v>1</v>
          </cell>
          <cell r="AK169">
            <v>0</v>
          </cell>
          <cell r="AL169">
            <v>1</v>
          </cell>
          <cell r="AM169">
            <v>20.2</v>
          </cell>
          <cell r="AN169">
            <v>2</v>
          </cell>
          <cell r="AO169">
            <v>15.8</v>
          </cell>
        </row>
        <row r="170">
          <cell r="B170" t="str">
            <v>IND</v>
          </cell>
          <cell r="C170" t="str">
            <v>India</v>
          </cell>
          <cell r="D170" t="str">
            <v>SEAR</v>
          </cell>
          <cell r="E170" t="str">
            <v>LMC</v>
          </cell>
          <cell r="F170">
            <v>1400000000</v>
          </cell>
          <cell r="G170">
            <v>82000000</v>
          </cell>
          <cell r="H170">
            <v>4</v>
          </cell>
          <cell r="I170">
            <v>5.8</v>
          </cell>
          <cell r="J170">
            <v>4</v>
          </cell>
          <cell r="K170">
            <v>1.2</v>
          </cell>
          <cell r="L170">
            <v>3</v>
          </cell>
          <cell r="M170">
            <v>5.7</v>
          </cell>
          <cell r="N170">
            <v>3</v>
          </cell>
          <cell r="O170">
            <v>1.6</v>
          </cell>
          <cell r="P170">
            <v>4</v>
          </cell>
          <cell r="Q170">
            <v>7.6</v>
          </cell>
          <cell r="R170">
            <v>4</v>
          </cell>
          <cell r="S170">
            <v>-0.2</v>
          </cell>
          <cell r="T170">
            <v>2</v>
          </cell>
          <cell r="U170">
            <v>1.5</v>
          </cell>
          <cell r="V170">
            <v>2</v>
          </cell>
          <cell r="W170">
            <v>11</v>
          </cell>
          <cell r="X170"/>
          <cell r="Y170"/>
          <cell r="Z170"/>
          <cell r="AA170"/>
          <cell r="AB170">
            <v>4</v>
          </cell>
          <cell r="AC170">
            <v>11.3</v>
          </cell>
          <cell r="AD170">
            <v>3</v>
          </cell>
          <cell r="AE170">
            <v>-0.3</v>
          </cell>
          <cell r="AF170">
            <v>3</v>
          </cell>
          <cell r="AG170">
            <v>-0.3</v>
          </cell>
          <cell r="AH170">
            <v>2</v>
          </cell>
          <cell r="AI170">
            <v>3.5</v>
          </cell>
          <cell r="AJ170">
            <v>4</v>
          </cell>
          <cell r="AK170">
            <v>-0.4</v>
          </cell>
          <cell r="AL170">
            <v>3</v>
          </cell>
          <cell r="AM170">
            <v>5.4</v>
          </cell>
          <cell r="AN170">
            <v>1</v>
          </cell>
          <cell r="AO170">
            <v>11.1</v>
          </cell>
        </row>
        <row r="171">
          <cell r="B171" t="str">
            <v>NPL</v>
          </cell>
          <cell r="C171" t="str">
            <v>Nepal</v>
          </cell>
          <cell r="D171" t="str">
            <v>SEAR</v>
          </cell>
          <cell r="E171" t="str">
            <v>LMC</v>
          </cell>
          <cell r="F171">
            <v>31000000</v>
          </cell>
          <cell r="G171">
            <v>2400000</v>
          </cell>
          <cell r="H171">
            <v>4</v>
          </cell>
          <cell r="I171">
            <v>7.9</v>
          </cell>
          <cell r="J171">
            <v>3</v>
          </cell>
          <cell r="K171">
            <v>1.6</v>
          </cell>
          <cell r="L171">
            <v>4</v>
          </cell>
          <cell r="M171">
            <v>8.3000000000000007</v>
          </cell>
          <cell r="N171">
            <v>4</v>
          </cell>
          <cell r="O171">
            <v>3.9</v>
          </cell>
          <cell r="P171">
            <v>3</v>
          </cell>
          <cell r="Q171">
            <v>9.6999999999999993</v>
          </cell>
          <cell r="R171">
            <v>3</v>
          </cell>
          <cell r="S171">
            <v>-0.3</v>
          </cell>
          <cell r="T171">
            <v>3</v>
          </cell>
          <cell r="U171">
            <v>10.199999999999999</v>
          </cell>
          <cell r="V171">
            <v>4</v>
          </cell>
          <cell r="W171">
            <v>0</v>
          </cell>
          <cell r="X171">
            <v>2</v>
          </cell>
          <cell r="Y171">
            <v>19.8</v>
          </cell>
          <cell r="Z171"/>
          <cell r="AA171"/>
          <cell r="AB171">
            <v>3</v>
          </cell>
          <cell r="AC171">
            <v>12.3</v>
          </cell>
          <cell r="AD171">
            <v>4</v>
          </cell>
          <cell r="AE171">
            <v>-1.1000000000000001</v>
          </cell>
          <cell r="AF171">
            <v>3</v>
          </cell>
          <cell r="AG171">
            <v>-0.4</v>
          </cell>
          <cell r="AH171">
            <v>3</v>
          </cell>
          <cell r="AI171">
            <v>5</v>
          </cell>
          <cell r="AJ171">
            <v>4</v>
          </cell>
          <cell r="AK171">
            <v>-2</v>
          </cell>
          <cell r="AL171">
            <v>2</v>
          </cell>
          <cell r="AM171">
            <v>5.0999999999999996</v>
          </cell>
          <cell r="AN171">
            <v>4</v>
          </cell>
          <cell r="AO171">
            <v>42.9</v>
          </cell>
        </row>
        <row r="172">
          <cell r="B172" t="str">
            <v>PNG</v>
          </cell>
          <cell r="C172" t="str">
            <v>Papua New Guinea</v>
          </cell>
          <cell r="D172" t="str">
            <v>WPR</v>
          </cell>
          <cell r="E172" t="str">
            <v>LMC</v>
          </cell>
          <cell r="F172">
            <v>9500000</v>
          </cell>
          <cell r="G172">
            <v>-130000</v>
          </cell>
          <cell r="H172">
            <v>4</v>
          </cell>
          <cell r="I172">
            <v>-1.4</v>
          </cell>
          <cell r="J172"/>
          <cell r="K172"/>
          <cell r="L172">
            <v>4</v>
          </cell>
          <cell r="M172">
            <v>-1.7</v>
          </cell>
          <cell r="N172">
            <v>4</v>
          </cell>
          <cell r="O172">
            <v>2.4</v>
          </cell>
          <cell r="P172">
            <v>4</v>
          </cell>
          <cell r="Q172">
            <v>-0.3</v>
          </cell>
          <cell r="R172">
            <v>4</v>
          </cell>
          <cell r="S172">
            <v>3</v>
          </cell>
          <cell r="T172">
            <v>4</v>
          </cell>
          <cell r="U172">
            <v>6.2</v>
          </cell>
          <cell r="V172">
            <v>4</v>
          </cell>
          <cell r="W172">
            <v>4.3</v>
          </cell>
          <cell r="X172">
            <v>2</v>
          </cell>
          <cell r="Y172">
            <v>14.2</v>
          </cell>
          <cell r="Z172"/>
          <cell r="AA172"/>
          <cell r="AB172">
            <v>4</v>
          </cell>
          <cell r="AC172">
            <v>-2.2999999999999998</v>
          </cell>
          <cell r="AD172">
            <v>4</v>
          </cell>
          <cell r="AE172">
            <v>-2.2000000000000002</v>
          </cell>
          <cell r="AF172">
            <v>3</v>
          </cell>
          <cell r="AG172">
            <v>-3.7</v>
          </cell>
          <cell r="AH172">
            <v>4</v>
          </cell>
          <cell r="AI172">
            <v>1.6</v>
          </cell>
          <cell r="AJ172">
            <v>4</v>
          </cell>
          <cell r="AK172">
            <v>-5.4</v>
          </cell>
          <cell r="AL172">
            <v>4</v>
          </cell>
          <cell r="AM172">
            <v>0.7</v>
          </cell>
          <cell r="AN172">
            <v>4</v>
          </cell>
          <cell r="AO172">
            <v>-35.5</v>
          </cell>
        </row>
        <row r="173">
          <cell r="B173" t="str">
            <v>MYS</v>
          </cell>
          <cell r="C173" t="str">
            <v>Malaysia</v>
          </cell>
          <cell r="D173" t="str">
            <v>WPR</v>
          </cell>
          <cell r="E173" t="str">
            <v>UMC</v>
          </cell>
          <cell r="F173">
            <v>34000000</v>
          </cell>
          <cell r="G173">
            <v>-200000</v>
          </cell>
          <cell r="H173">
            <v>1</v>
          </cell>
          <cell r="I173">
            <v>-0.6</v>
          </cell>
          <cell r="J173">
            <v>1</v>
          </cell>
          <cell r="K173">
            <v>0.6</v>
          </cell>
          <cell r="L173">
            <v>2</v>
          </cell>
          <cell r="M173">
            <v>-1.1000000000000001</v>
          </cell>
          <cell r="N173">
            <v>3</v>
          </cell>
          <cell r="O173">
            <v>3.9</v>
          </cell>
          <cell r="P173">
            <v>1</v>
          </cell>
          <cell r="Q173">
            <v>-0.1</v>
          </cell>
          <cell r="R173">
            <v>1</v>
          </cell>
          <cell r="S173">
            <v>-0.8</v>
          </cell>
          <cell r="T173">
            <v>1</v>
          </cell>
          <cell r="U173">
            <v>0.6</v>
          </cell>
          <cell r="V173">
            <v>1</v>
          </cell>
          <cell r="W173">
            <v>0</v>
          </cell>
          <cell r="X173">
            <v>4</v>
          </cell>
          <cell r="Y173">
            <v>12</v>
          </cell>
          <cell r="Z173"/>
          <cell r="AA173"/>
          <cell r="AB173">
            <v>1</v>
          </cell>
          <cell r="AC173">
            <v>0.2</v>
          </cell>
          <cell r="AD173">
            <v>2</v>
          </cell>
          <cell r="AE173">
            <v>2.7</v>
          </cell>
          <cell r="AF173">
            <v>2</v>
          </cell>
          <cell r="AG173">
            <v>-1.9</v>
          </cell>
          <cell r="AH173">
            <v>1</v>
          </cell>
          <cell r="AI173">
            <v>1.3</v>
          </cell>
          <cell r="AJ173">
            <v>1</v>
          </cell>
          <cell r="AK173">
            <v>0</v>
          </cell>
          <cell r="AL173">
            <v>2</v>
          </cell>
          <cell r="AM173">
            <v>5.2</v>
          </cell>
          <cell r="AN173">
            <v>1</v>
          </cell>
          <cell r="AO173">
            <v>-35.799999999999997</v>
          </cell>
        </row>
        <row r="174">
          <cell r="B174" t="str">
            <v>NIU</v>
          </cell>
          <cell r="C174" t="str">
            <v>Niue</v>
          </cell>
          <cell r="D174" t="str">
            <v>WPR</v>
          </cell>
          <cell r="E174"/>
          <cell r="F174">
            <v>1600</v>
          </cell>
          <cell r="G174">
            <v>-8.6999999999999993</v>
          </cell>
          <cell r="H174">
            <v>2</v>
          </cell>
          <cell r="I174">
            <v>-0.5</v>
          </cell>
          <cell r="J174"/>
          <cell r="K174"/>
          <cell r="L174">
            <v>3</v>
          </cell>
          <cell r="M174">
            <v>-0.9</v>
          </cell>
          <cell r="N174">
            <v>4</v>
          </cell>
          <cell r="O174">
            <v>0.7</v>
          </cell>
          <cell r="P174">
            <v>2</v>
          </cell>
          <cell r="Q174">
            <v>-0.2</v>
          </cell>
          <cell r="R174">
            <v>1</v>
          </cell>
          <cell r="S174">
            <v>0</v>
          </cell>
          <cell r="T174">
            <v>2</v>
          </cell>
          <cell r="U174">
            <v>1.5</v>
          </cell>
          <cell r="V174">
            <v>1</v>
          </cell>
          <cell r="W174">
            <v>0</v>
          </cell>
          <cell r="X174">
            <v>2</v>
          </cell>
          <cell r="Y174">
            <v>13.3</v>
          </cell>
          <cell r="Z174"/>
          <cell r="AA174"/>
          <cell r="AB174">
            <v>2</v>
          </cell>
          <cell r="AC174">
            <v>-2.5</v>
          </cell>
          <cell r="AD174">
            <v>3</v>
          </cell>
          <cell r="AE174">
            <v>-0.1</v>
          </cell>
          <cell r="AF174">
            <v>3</v>
          </cell>
          <cell r="AG174">
            <v>-6.7</v>
          </cell>
          <cell r="AH174">
            <v>4</v>
          </cell>
          <cell r="AI174">
            <v>1.6</v>
          </cell>
          <cell r="AJ174">
            <v>4</v>
          </cell>
          <cell r="AK174">
            <v>-3.6</v>
          </cell>
          <cell r="AL174">
            <v>1</v>
          </cell>
          <cell r="AM174">
            <v>7.3</v>
          </cell>
          <cell r="AN174">
            <v>2</v>
          </cell>
          <cell r="AO174">
            <v>-21.6</v>
          </cell>
        </row>
        <row r="175">
          <cell r="B175" t="str">
            <v>COK</v>
          </cell>
          <cell r="C175" t="str">
            <v>Cook Islands</v>
          </cell>
          <cell r="D175" t="str">
            <v>WPR</v>
          </cell>
          <cell r="E175"/>
          <cell r="F175">
            <v>18000</v>
          </cell>
          <cell r="G175">
            <v>140</v>
          </cell>
          <cell r="H175">
            <v>2</v>
          </cell>
          <cell r="I175">
            <v>0.8</v>
          </cell>
          <cell r="J175"/>
          <cell r="K175"/>
          <cell r="L175">
            <v>2</v>
          </cell>
          <cell r="M175">
            <v>0.5</v>
          </cell>
          <cell r="N175">
            <v>2</v>
          </cell>
          <cell r="O175">
            <v>1</v>
          </cell>
          <cell r="P175">
            <v>2</v>
          </cell>
          <cell r="Q175">
            <v>0</v>
          </cell>
          <cell r="R175">
            <v>1</v>
          </cell>
          <cell r="S175">
            <v>-0.2</v>
          </cell>
          <cell r="T175">
            <v>2</v>
          </cell>
          <cell r="U175">
            <v>1.5</v>
          </cell>
          <cell r="V175">
            <v>1</v>
          </cell>
          <cell r="W175">
            <v>0</v>
          </cell>
          <cell r="X175">
            <v>2</v>
          </cell>
          <cell r="Y175">
            <v>13.3</v>
          </cell>
          <cell r="Z175"/>
          <cell r="AA175"/>
          <cell r="AB175">
            <v>2</v>
          </cell>
          <cell r="AC175">
            <v>0.7</v>
          </cell>
          <cell r="AD175">
            <v>2</v>
          </cell>
          <cell r="AE175">
            <v>2</v>
          </cell>
          <cell r="AF175">
            <v>4</v>
          </cell>
          <cell r="AG175">
            <v>-7.4</v>
          </cell>
          <cell r="AH175">
            <v>2</v>
          </cell>
          <cell r="AI175">
            <v>3.2</v>
          </cell>
          <cell r="AJ175">
            <v>1</v>
          </cell>
          <cell r="AK175">
            <v>0</v>
          </cell>
          <cell r="AL175">
            <v>2</v>
          </cell>
          <cell r="AM175">
            <v>7.8</v>
          </cell>
          <cell r="AN175">
            <v>2</v>
          </cell>
          <cell r="AO175">
            <v>-15.4</v>
          </cell>
        </row>
        <row r="176">
          <cell r="B176" t="str">
            <v>TUV</v>
          </cell>
          <cell r="C176" t="str">
            <v>Tuvalu</v>
          </cell>
          <cell r="D176" t="str">
            <v>WPR</v>
          </cell>
          <cell r="E176" t="str">
            <v>UMC</v>
          </cell>
          <cell r="F176">
            <v>12000</v>
          </cell>
          <cell r="G176">
            <v>150</v>
          </cell>
          <cell r="H176">
            <v>3</v>
          </cell>
          <cell r="I176">
            <v>1.2</v>
          </cell>
          <cell r="J176"/>
          <cell r="K176"/>
          <cell r="L176">
            <v>3</v>
          </cell>
          <cell r="M176">
            <v>1</v>
          </cell>
          <cell r="N176">
            <v>4</v>
          </cell>
          <cell r="O176">
            <v>2.2000000000000002</v>
          </cell>
          <cell r="P176">
            <v>3</v>
          </cell>
          <cell r="Q176">
            <v>0.6</v>
          </cell>
          <cell r="R176">
            <v>3</v>
          </cell>
          <cell r="S176">
            <v>4.0999999999999996</v>
          </cell>
          <cell r="T176">
            <v>3</v>
          </cell>
          <cell r="U176">
            <v>2.5</v>
          </cell>
          <cell r="V176">
            <v>1</v>
          </cell>
          <cell r="W176">
            <v>0</v>
          </cell>
          <cell r="X176">
            <v>2</v>
          </cell>
          <cell r="Y176">
            <v>13.3</v>
          </cell>
          <cell r="Z176"/>
          <cell r="AA176"/>
          <cell r="AB176">
            <v>3</v>
          </cell>
          <cell r="AC176">
            <v>1</v>
          </cell>
          <cell r="AD176">
            <v>3</v>
          </cell>
          <cell r="AE176">
            <v>0.9</v>
          </cell>
          <cell r="AF176">
            <v>3</v>
          </cell>
          <cell r="AG176">
            <v>-5.5</v>
          </cell>
          <cell r="AH176">
            <v>4</v>
          </cell>
          <cell r="AI176">
            <v>3.3</v>
          </cell>
          <cell r="AJ176">
            <v>1</v>
          </cell>
          <cell r="AK176">
            <v>0</v>
          </cell>
          <cell r="AL176">
            <v>2</v>
          </cell>
          <cell r="AM176">
            <v>6.5</v>
          </cell>
          <cell r="AN176">
            <v>3</v>
          </cell>
          <cell r="AO176">
            <v>-14.9</v>
          </cell>
        </row>
        <row r="177">
          <cell r="B177" t="str">
            <v>NZL</v>
          </cell>
          <cell r="C177" t="str">
            <v>New Zealand</v>
          </cell>
          <cell r="D177" t="str">
            <v>WPR</v>
          </cell>
          <cell r="E177" t="str">
            <v>HIC</v>
          </cell>
          <cell r="F177">
            <v>4900000</v>
          </cell>
          <cell r="G177">
            <v>69000</v>
          </cell>
          <cell r="H177">
            <v>1</v>
          </cell>
          <cell r="I177">
            <v>1.4</v>
          </cell>
          <cell r="J177"/>
          <cell r="K177"/>
          <cell r="L177">
            <v>1</v>
          </cell>
          <cell r="M177">
            <v>1</v>
          </cell>
          <cell r="N177">
            <v>1</v>
          </cell>
          <cell r="O177">
            <v>0.1</v>
          </cell>
          <cell r="P177">
            <v>1</v>
          </cell>
          <cell r="Q177">
            <v>0</v>
          </cell>
          <cell r="R177">
            <v>3</v>
          </cell>
          <cell r="S177">
            <v>-0.2</v>
          </cell>
          <cell r="T177">
            <v>1</v>
          </cell>
          <cell r="U177">
            <v>2.4</v>
          </cell>
          <cell r="V177">
            <v>1</v>
          </cell>
          <cell r="W177">
            <v>0</v>
          </cell>
          <cell r="X177">
            <v>1</v>
          </cell>
          <cell r="Y177">
            <v>11.6</v>
          </cell>
          <cell r="Z177"/>
          <cell r="AA177"/>
          <cell r="AB177">
            <v>1</v>
          </cell>
          <cell r="AC177">
            <v>0</v>
          </cell>
          <cell r="AD177">
            <v>1</v>
          </cell>
          <cell r="AE177">
            <v>3.1</v>
          </cell>
          <cell r="AF177">
            <v>2</v>
          </cell>
          <cell r="AG177">
            <v>-1.7</v>
          </cell>
          <cell r="AH177">
            <v>1</v>
          </cell>
          <cell r="AI177">
            <v>2.5</v>
          </cell>
          <cell r="AJ177">
            <v>1</v>
          </cell>
          <cell r="AK177">
            <v>0</v>
          </cell>
          <cell r="AL177">
            <v>1</v>
          </cell>
          <cell r="AM177">
            <v>5.9</v>
          </cell>
          <cell r="AN177">
            <v>1</v>
          </cell>
          <cell r="AO177">
            <v>-10.7</v>
          </cell>
        </row>
        <row r="178">
          <cell r="B178" t="str">
            <v>JPN</v>
          </cell>
          <cell r="C178" t="str">
            <v>Japan</v>
          </cell>
          <cell r="D178" t="str">
            <v>WPR</v>
          </cell>
          <cell r="E178" t="str">
            <v>HIC</v>
          </cell>
          <cell r="F178">
            <v>130000000</v>
          </cell>
          <cell r="G178">
            <v>2200000</v>
          </cell>
          <cell r="H178">
            <v>1</v>
          </cell>
          <cell r="I178">
            <v>1.8</v>
          </cell>
          <cell r="J178">
            <v>2</v>
          </cell>
          <cell r="K178">
            <v>0.2</v>
          </cell>
          <cell r="L178">
            <v>1</v>
          </cell>
          <cell r="M178">
            <v>1.7</v>
          </cell>
          <cell r="N178">
            <v>3</v>
          </cell>
          <cell r="O178">
            <v>4.2</v>
          </cell>
          <cell r="P178">
            <v>1</v>
          </cell>
          <cell r="Q178">
            <v>-0.1</v>
          </cell>
          <cell r="R178">
            <v>2</v>
          </cell>
          <cell r="S178">
            <v>0.5</v>
          </cell>
          <cell r="T178">
            <v>1</v>
          </cell>
          <cell r="U178">
            <v>0.9</v>
          </cell>
          <cell r="V178">
            <v>1</v>
          </cell>
          <cell r="W178">
            <v>0</v>
          </cell>
          <cell r="X178"/>
          <cell r="Y178"/>
          <cell r="Z178"/>
          <cell r="AA178"/>
          <cell r="AB178">
            <v>1</v>
          </cell>
          <cell r="AC178">
            <v>0</v>
          </cell>
          <cell r="AD178">
            <v>1</v>
          </cell>
          <cell r="AE178">
            <v>2.8</v>
          </cell>
          <cell r="AF178">
            <v>1</v>
          </cell>
          <cell r="AG178">
            <v>1.1000000000000001</v>
          </cell>
          <cell r="AH178">
            <v>1</v>
          </cell>
          <cell r="AI178">
            <v>2.4</v>
          </cell>
          <cell r="AJ178">
            <v>1</v>
          </cell>
          <cell r="AK178">
            <v>0</v>
          </cell>
          <cell r="AL178">
            <v>1</v>
          </cell>
          <cell r="AM178">
            <v>1.9</v>
          </cell>
          <cell r="AN178">
            <v>1</v>
          </cell>
          <cell r="AO178">
            <v>0</v>
          </cell>
        </row>
        <row r="179">
          <cell r="B179" t="str">
            <v>SLB</v>
          </cell>
          <cell r="C179" t="str">
            <v>Solomon Islands</v>
          </cell>
          <cell r="D179" t="str">
            <v>WPR</v>
          </cell>
          <cell r="E179" t="str">
            <v>LMC</v>
          </cell>
          <cell r="F179">
            <v>740000</v>
          </cell>
          <cell r="G179">
            <v>14000</v>
          </cell>
          <cell r="H179">
            <v>4</v>
          </cell>
          <cell r="I179">
            <v>1.9</v>
          </cell>
          <cell r="J179"/>
          <cell r="K179"/>
          <cell r="L179">
            <v>4</v>
          </cell>
          <cell r="M179">
            <v>1.7</v>
          </cell>
          <cell r="N179">
            <v>3</v>
          </cell>
          <cell r="O179">
            <v>1.5</v>
          </cell>
          <cell r="P179">
            <v>3</v>
          </cell>
          <cell r="Q179">
            <v>0.1</v>
          </cell>
          <cell r="R179">
            <v>3</v>
          </cell>
          <cell r="S179">
            <v>4.9000000000000004</v>
          </cell>
          <cell r="T179">
            <v>2</v>
          </cell>
          <cell r="U179">
            <v>1.2</v>
          </cell>
          <cell r="V179">
            <v>3</v>
          </cell>
          <cell r="W179">
            <v>0</v>
          </cell>
          <cell r="X179">
            <v>4</v>
          </cell>
          <cell r="Y179">
            <v>18.2</v>
          </cell>
          <cell r="Z179"/>
          <cell r="AA179"/>
          <cell r="AB179">
            <v>4</v>
          </cell>
          <cell r="AC179">
            <v>5.5</v>
          </cell>
          <cell r="AD179">
            <v>3</v>
          </cell>
          <cell r="AE179">
            <v>-1</v>
          </cell>
          <cell r="AF179">
            <v>3</v>
          </cell>
          <cell r="AG179">
            <v>-7.6</v>
          </cell>
          <cell r="AH179">
            <v>4</v>
          </cell>
          <cell r="AI179">
            <v>0.9</v>
          </cell>
          <cell r="AJ179">
            <v>4</v>
          </cell>
          <cell r="AK179">
            <v>-6.1</v>
          </cell>
          <cell r="AL179">
            <v>4</v>
          </cell>
          <cell r="AM179">
            <v>2.6</v>
          </cell>
          <cell r="AN179">
            <v>4</v>
          </cell>
          <cell r="AO179">
            <v>1.9</v>
          </cell>
        </row>
        <row r="180">
          <cell r="B180" t="str">
            <v>BRN</v>
          </cell>
          <cell r="C180" t="str">
            <v>Brunei Darussalam</v>
          </cell>
          <cell r="D180" t="str">
            <v>WPR</v>
          </cell>
          <cell r="E180" t="str">
            <v>HIC</v>
          </cell>
          <cell r="F180">
            <v>450000</v>
          </cell>
          <cell r="G180">
            <v>9000</v>
          </cell>
          <cell r="H180">
            <v>1</v>
          </cell>
          <cell r="I180">
            <v>2</v>
          </cell>
          <cell r="J180"/>
          <cell r="K180"/>
          <cell r="L180">
            <v>2</v>
          </cell>
          <cell r="M180">
            <v>1.7</v>
          </cell>
          <cell r="N180">
            <v>2</v>
          </cell>
          <cell r="O180">
            <v>1.4</v>
          </cell>
          <cell r="P180">
            <v>1</v>
          </cell>
          <cell r="Q180">
            <v>0</v>
          </cell>
          <cell r="R180">
            <v>1</v>
          </cell>
          <cell r="S180">
            <v>0</v>
          </cell>
          <cell r="T180">
            <v>1</v>
          </cell>
          <cell r="U180">
            <v>2.2000000000000002</v>
          </cell>
          <cell r="V180">
            <v>1</v>
          </cell>
          <cell r="W180">
            <v>0</v>
          </cell>
          <cell r="X180"/>
          <cell r="Y180"/>
          <cell r="Z180"/>
          <cell r="AA180"/>
          <cell r="AB180">
            <v>2</v>
          </cell>
          <cell r="AC180">
            <v>0</v>
          </cell>
          <cell r="AD180">
            <v>1</v>
          </cell>
          <cell r="AE180">
            <v>2.1</v>
          </cell>
          <cell r="AF180">
            <v>2</v>
          </cell>
          <cell r="AG180">
            <v>2.5</v>
          </cell>
          <cell r="AH180">
            <v>1</v>
          </cell>
          <cell r="AI180">
            <v>0.3</v>
          </cell>
          <cell r="AJ180">
            <v>1</v>
          </cell>
          <cell r="AK180">
            <v>0</v>
          </cell>
          <cell r="AL180">
            <v>2</v>
          </cell>
          <cell r="AM180">
            <v>4.3</v>
          </cell>
          <cell r="AN180">
            <v>2</v>
          </cell>
          <cell r="AO180">
            <v>0.9</v>
          </cell>
        </row>
        <row r="181">
          <cell r="B181" t="str">
            <v>MNG</v>
          </cell>
          <cell r="C181" t="str">
            <v>Mongolia</v>
          </cell>
          <cell r="D181" t="str">
            <v>WPR</v>
          </cell>
          <cell r="E181" t="str">
            <v>LMC</v>
          </cell>
          <cell r="F181">
            <v>3400000</v>
          </cell>
          <cell r="G181">
            <v>70000</v>
          </cell>
          <cell r="H181">
            <v>2</v>
          </cell>
          <cell r="I181">
            <v>2</v>
          </cell>
          <cell r="J181">
            <v>1</v>
          </cell>
          <cell r="K181">
            <v>0.8</v>
          </cell>
          <cell r="L181">
            <v>3</v>
          </cell>
          <cell r="M181">
            <v>1.6</v>
          </cell>
          <cell r="N181">
            <v>2</v>
          </cell>
          <cell r="O181">
            <v>2.5</v>
          </cell>
          <cell r="P181">
            <v>2</v>
          </cell>
          <cell r="Q181">
            <v>1.6</v>
          </cell>
          <cell r="R181">
            <v>1</v>
          </cell>
          <cell r="S181">
            <v>-0.2</v>
          </cell>
          <cell r="T181">
            <v>3</v>
          </cell>
          <cell r="U181">
            <v>1</v>
          </cell>
          <cell r="V181">
            <v>4</v>
          </cell>
          <cell r="W181">
            <v>2.4</v>
          </cell>
          <cell r="X181">
            <v>4</v>
          </cell>
          <cell r="Y181">
            <v>7.8</v>
          </cell>
          <cell r="Z181"/>
          <cell r="AA181"/>
          <cell r="AB181">
            <v>4</v>
          </cell>
          <cell r="AC181">
            <v>2.4</v>
          </cell>
          <cell r="AD181">
            <v>4</v>
          </cell>
          <cell r="AE181">
            <v>3.1</v>
          </cell>
          <cell r="AF181">
            <v>2</v>
          </cell>
          <cell r="AG181">
            <v>-4.4000000000000004</v>
          </cell>
          <cell r="AH181">
            <v>3</v>
          </cell>
          <cell r="AI181">
            <v>2.1</v>
          </cell>
          <cell r="AJ181">
            <v>1</v>
          </cell>
          <cell r="AK181">
            <v>0</v>
          </cell>
          <cell r="AL181">
            <v>2</v>
          </cell>
          <cell r="AM181">
            <v>4.0999999999999996</v>
          </cell>
          <cell r="AN181">
            <v>2</v>
          </cell>
          <cell r="AO181">
            <v>-2.2000000000000002</v>
          </cell>
        </row>
        <row r="182">
          <cell r="B182" t="str">
            <v>CHN</v>
          </cell>
          <cell r="C182" t="str">
            <v>China</v>
          </cell>
          <cell r="D182" t="str">
            <v>WPR</v>
          </cell>
          <cell r="E182" t="str">
            <v>UMC</v>
          </cell>
          <cell r="F182">
            <v>1500000000</v>
          </cell>
          <cell r="G182">
            <v>30000000</v>
          </cell>
          <cell r="H182">
            <v>2</v>
          </cell>
          <cell r="I182">
            <v>2</v>
          </cell>
          <cell r="J182">
            <v>4</v>
          </cell>
          <cell r="K182">
            <v>0.8</v>
          </cell>
          <cell r="L182">
            <v>2</v>
          </cell>
          <cell r="M182">
            <v>1.6</v>
          </cell>
          <cell r="N182">
            <v>1</v>
          </cell>
          <cell r="O182">
            <v>0.2</v>
          </cell>
          <cell r="P182">
            <v>2</v>
          </cell>
          <cell r="Q182">
            <v>0.4</v>
          </cell>
          <cell r="R182">
            <v>1</v>
          </cell>
          <cell r="S182">
            <v>0</v>
          </cell>
          <cell r="T182">
            <v>2</v>
          </cell>
          <cell r="U182">
            <v>0.6</v>
          </cell>
          <cell r="V182">
            <v>1</v>
          </cell>
          <cell r="W182">
            <v>-4.4000000000000004</v>
          </cell>
          <cell r="X182"/>
          <cell r="Y182"/>
          <cell r="Z182"/>
          <cell r="AA182"/>
          <cell r="AB182">
            <v>3</v>
          </cell>
          <cell r="AC182">
            <v>4.9000000000000004</v>
          </cell>
          <cell r="AD182">
            <v>1</v>
          </cell>
          <cell r="AE182">
            <v>1.9</v>
          </cell>
          <cell r="AF182">
            <v>2</v>
          </cell>
          <cell r="AG182">
            <v>-15</v>
          </cell>
          <cell r="AH182">
            <v>2</v>
          </cell>
          <cell r="AI182">
            <v>0.9</v>
          </cell>
          <cell r="AJ182">
            <v>1</v>
          </cell>
          <cell r="AK182">
            <v>0</v>
          </cell>
          <cell r="AL182">
            <v>3</v>
          </cell>
          <cell r="AM182">
            <v>5.0999999999999996</v>
          </cell>
          <cell r="AN182">
            <v>1</v>
          </cell>
          <cell r="AO182">
            <v>0.1</v>
          </cell>
        </row>
        <row r="183">
          <cell r="B183" t="str">
            <v>AUS</v>
          </cell>
          <cell r="C183" t="str">
            <v>Australia</v>
          </cell>
          <cell r="D183" t="str">
            <v>WPR</v>
          </cell>
          <cell r="E183" t="str">
            <v>HIC</v>
          </cell>
          <cell r="F183">
            <v>26000000</v>
          </cell>
          <cell r="G183">
            <v>550000</v>
          </cell>
          <cell r="H183">
            <v>1</v>
          </cell>
          <cell r="I183">
            <v>2.1</v>
          </cell>
          <cell r="J183">
            <v>2</v>
          </cell>
          <cell r="K183">
            <v>0.3</v>
          </cell>
          <cell r="L183">
            <v>1</v>
          </cell>
          <cell r="M183">
            <v>2</v>
          </cell>
          <cell r="N183">
            <v>1</v>
          </cell>
          <cell r="O183">
            <v>0.3</v>
          </cell>
          <cell r="P183">
            <v>1</v>
          </cell>
          <cell r="Q183">
            <v>2</v>
          </cell>
          <cell r="R183">
            <v>2</v>
          </cell>
          <cell r="S183">
            <v>-0.2</v>
          </cell>
          <cell r="T183">
            <v>1</v>
          </cell>
          <cell r="U183">
            <v>0.6</v>
          </cell>
          <cell r="V183">
            <v>1</v>
          </cell>
          <cell r="W183">
            <v>0</v>
          </cell>
          <cell r="X183">
            <v>1</v>
          </cell>
          <cell r="Y183">
            <v>10.3</v>
          </cell>
          <cell r="Z183"/>
          <cell r="AA183"/>
          <cell r="AB183">
            <v>1</v>
          </cell>
          <cell r="AC183">
            <v>0</v>
          </cell>
          <cell r="AD183">
            <v>1</v>
          </cell>
          <cell r="AE183">
            <v>3.9</v>
          </cell>
          <cell r="AF183">
            <v>1</v>
          </cell>
          <cell r="AG183">
            <v>0.8</v>
          </cell>
          <cell r="AH183">
            <v>1</v>
          </cell>
          <cell r="AI183">
            <v>2.2999999999999998</v>
          </cell>
          <cell r="AJ183">
            <v>1</v>
          </cell>
          <cell r="AK183">
            <v>0</v>
          </cell>
          <cell r="AL183">
            <v>1</v>
          </cell>
          <cell r="AM183">
            <v>0</v>
          </cell>
          <cell r="AN183">
            <v>1</v>
          </cell>
          <cell r="AO183">
            <v>4.2</v>
          </cell>
        </row>
        <row r="184">
          <cell r="B184" t="str">
            <v>MHL</v>
          </cell>
          <cell r="C184" t="str">
            <v>Marshall Islands</v>
          </cell>
          <cell r="D184" t="str">
            <v>WPR</v>
          </cell>
          <cell r="E184" t="str">
            <v>UMC</v>
          </cell>
          <cell r="F184">
            <v>61000</v>
          </cell>
          <cell r="G184">
            <v>1500</v>
          </cell>
          <cell r="H184">
            <v>3</v>
          </cell>
          <cell r="I184">
            <v>2.4</v>
          </cell>
          <cell r="J184"/>
          <cell r="K184"/>
          <cell r="L184">
            <v>3</v>
          </cell>
          <cell r="M184">
            <v>2.2000000000000002</v>
          </cell>
          <cell r="N184">
            <v>1</v>
          </cell>
          <cell r="O184">
            <v>0.5</v>
          </cell>
          <cell r="P184">
            <v>3</v>
          </cell>
          <cell r="Q184">
            <v>-0.1</v>
          </cell>
          <cell r="R184">
            <v>4</v>
          </cell>
          <cell r="S184">
            <v>-3.1</v>
          </cell>
          <cell r="T184">
            <v>4</v>
          </cell>
          <cell r="U184">
            <v>2.2000000000000002</v>
          </cell>
          <cell r="V184">
            <v>3</v>
          </cell>
          <cell r="W184">
            <v>0</v>
          </cell>
          <cell r="X184">
            <v>2</v>
          </cell>
          <cell r="Y184">
            <v>13.3</v>
          </cell>
          <cell r="Z184"/>
          <cell r="AA184"/>
          <cell r="AB184">
            <v>3</v>
          </cell>
          <cell r="AC184">
            <v>1.2</v>
          </cell>
          <cell r="AD184">
            <v>2</v>
          </cell>
          <cell r="AE184">
            <v>1.3</v>
          </cell>
          <cell r="AF184">
            <v>3</v>
          </cell>
          <cell r="AG184">
            <v>5</v>
          </cell>
          <cell r="AH184">
            <v>4</v>
          </cell>
          <cell r="AI184">
            <v>1.6</v>
          </cell>
          <cell r="AJ184">
            <v>1</v>
          </cell>
          <cell r="AK184">
            <v>0</v>
          </cell>
          <cell r="AL184">
            <v>3</v>
          </cell>
          <cell r="AM184">
            <v>4.5999999999999996</v>
          </cell>
          <cell r="AN184">
            <v>3</v>
          </cell>
          <cell r="AO184">
            <v>0</v>
          </cell>
        </row>
        <row r="185">
          <cell r="B185" t="str">
            <v>SGP</v>
          </cell>
          <cell r="C185" t="str">
            <v>Singapore</v>
          </cell>
          <cell r="D185" t="str">
            <v>WPR</v>
          </cell>
          <cell r="E185" t="str">
            <v>HIC</v>
          </cell>
          <cell r="F185">
            <v>6000000</v>
          </cell>
          <cell r="G185">
            <v>140000</v>
          </cell>
          <cell r="H185">
            <v>1</v>
          </cell>
          <cell r="I185">
            <v>2.4</v>
          </cell>
          <cell r="J185">
            <v>3</v>
          </cell>
          <cell r="K185">
            <v>0.4</v>
          </cell>
          <cell r="L185">
            <v>1</v>
          </cell>
          <cell r="M185">
            <v>2.2000000000000002</v>
          </cell>
          <cell r="N185">
            <v>1</v>
          </cell>
          <cell r="O185">
            <v>1</v>
          </cell>
          <cell r="P185">
            <v>1</v>
          </cell>
          <cell r="Q185">
            <v>-0.2</v>
          </cell>
          <cell r="R185">
            <v>2</v>
          </cell>
          <cell r="S185">
            <v>0.3</v>
          </cell>
          <cell r="T185">
            <v>1</v>
          </cell>
          <cell r="U185">
            <v>1.1000000000000001</v>
          </cell>
          <cell r="V185">
            <v>1</v>
          </cell>
          <cell r="W185">
            <v>0</v>
          </cell>
          <cell r="X185">
            <v>1</v>
          </cell>
          <cell r="Y185">
            <v>13.4</v>
          </cell>
          <cell r="Z185"/>
          <cell r="AA185"/>
          <cell r="AB185">
            <v>1</v>
          </cell>
          <cell r="AC185">
            <v>0</v>
          </cell>
          <cell r="AD185">
            <v>1</v>
          </cell>
          <cell r="AE185">
            <v>4</v>
          </cell>
          <cell r="AF185">
            <v>1</v>
          </cell>
          <cell r="AG185">
            <v>0</v>
          </cell>
          <cell r="AH185">
            <v>1</v>
          </cell>
          <cell r="AI185">
            <v>-0.1</v>
          </cell>
          <cell r="AJ185">
            <v>1</v>
          </cell>
          <cell r="AK185">
            <v>0</v>
          </cell>
          <cell r="AL185">
            <v>2</v>
          </cell>
          <cell r="AM185">
            <v>5.0999999999999996</v>
          </cell>
          <cell r="AN185">
            <v>1</v>
          </cell>
          <cell r="AO185">
            <v>2.1</v>
          </cell>
        </row>
        <row r="186">
          <cell r="B186" t="str">
            <v>FJI</v>
          </cell>
          <cell r="C186" t="str">
            <v>Fiji</v>
          </cell>
          <cell r="D186" t="str">
            <v>WPR</v>
          </cell>
          <cell r="E186" t="str">
            <v>UMC</v>
          </cell>
          <cell r="F186">
            <v>920000</v>
          </cell>
          <cell r="G186">
            <v>24000</v>
          </cell>
          <cell r="H186">
            <v>2</v>
          </cell>
          <cell r="I186">
            <v>2.7</v>
          </cell>
          <cell r="J186">
            <v>1</v>
          </cell>
          <cell r="K186">
            <v>0.2</v>
          </cell>
          <cell r="L186">
            <v>3</v>
          </cell>
          <cell r="M186">
            <v>2.6</v>
          </cell>
          <cell r="N186">
            <v>2</v>
          </cell>
          <cell r="O186">
            <v>1.1000000000000001</v>
          </cell>
          <cell r="P186">
            <v>2</v>
          </cell>
          <cell r="Q186">
            <v>0.2</v>
          </cell>
          <cell r="R186">
            <v>1</v>
          </cell>
          <cell r="S186">
            <v>0</v>
          </cell>
          <cell r="T186">
            <v>4</v>
          </cell>
          <cell r="U186">
            <v>7</v>
          </cell>
          <cell r="V186">
            <v>3</v>
          </cell>
          <cell r="W186">
            <v>0</v>
          </cell>
          <cell r="X186">
            <v>4</v>
          </cell>
          <cell r="Y186">
            <v>24.1</v>
          </cell>
          <cell r="Z186"/>
          <cell r="AA186"/>
          <cell r="AB186">
            <v>2</v>
          </cell>
          <cell r="AC186">
            <v>2</v>
          </cell>
          <cell r="AD186">
            <v>2</v>
          </cell>
          <cell r="AE186">
            <v>1</v>
          </cell>
          <cell r="AF186">
            <v>4</v>
          </cell>
          <cell r="AG186">
            <v>-9.9</v>
          </cell>
          <cell r="AH186">
            <v>2</v>
          </cell>
          <cell r="AI186">
            <v>1.3</v>
          </cell>
          <cell r="AJ186">
            <v>1</v>
          </cell>
          <cell r="AK186">
            <v>0</v>
          </cell>
          <cell r="AL186">
            <v>3</v>
          </cell>
          <cell r="AM186">
            <v>4.3</v>
          </cell>
          <cell r="AN186">
            <v>2</v>
          </cell>
          <cell r="AO186">
            <v>2.1</v>
          </cell>
        </row>
        <row r="187">
          <cell r="B187" t="str">
            <v>PLW</v>
          </cell>
          <cell r="C187" t="str">
            <v>Palau</v>
          </cell>
          <cell r="D187" t="str">
            <v>WPR</v>
          </cell>
          <cell r="E187" t="str">
            <v>HIC</v>
          </cell>
          <cell r="F187">
            <v>18000</v>
          </cell>
          <cell r="G187">
            <v>510</v>
          </cell>
          <cell r="H187">
            <v>2</v>
          </cell>
          <cell r="I187">
            <v>2.8</v>
          </cell>
          <cell r="J187"/>
          <cell r="K187"/>
          <cell r="L187">
            <v>2</v>
          </cell>
          <cell r="M187">
            <v>2.6</v>
          </cell>
          <cell r="N187">
            <v>3</v>
          </cell>
          <cell r="O187">
            <v>1.5</v>
          </cell>
          <cell r="P187">
            <v>3</v>
          </cell>
          <cell r="Q187">
            <v>-0.7</v>
          </cell>
          <cell r="R187">
            <v>2</v>
          </cell>
          <cell r="S187">
            <v>1.9</v>
          </cell>
          <cell r="T187">
            <v>2</v>
          </cell>
          <cell r="U187">
            <v>1.2</v>
          </cell>
          <cell r="V187">
            <v>1</v>
          </cell>
          <cell r="W187">
            <v>0</v>
          </cell>
          <cell r="X187">
            <v>1</v>
          </cell>
          <cell r="Y187">
            <v>11.5</v>
          </cell>
          <cell r="Z187"/>
          <cell r="AA187"/>
          <cell r="AB187">
            <v>1</v>
          </cell>
          <cell r="AC187">
            <v>0</v>
          </cell>
          <cell r="AD187">
            <v>2</v>
          </cell>
          <cell r="AE187">
            <v>2.1</v>
          </cell>
          <cell r="AF187">
            <v>4</v>
          </cell>
          <cell r="AG187">
            <v>-8.8000000000000007</v>
          </cell>
          <cell r="AH187">
            <v>2</v>
          </cell>
          <cell r="AI187">
            <v>2</v>
          </cell>
          <cell r="AJ187">
            <v>1</v>
          </cell>
          <cell r="AK187">
            <v>0</v>
          </cell>
          <cell r="AL187">
            <v>1</v>
          </cell>
          <cell r="AM187">
            <v>11.7</v>
          </cell>
          <cell r="AN187">
            <v>3</v>
          </cell>
          <cell r="AO187">
            <v>9.3000000000000007</v>
          </cell>
        </row>
        <row r="188">
          <cell r="B188" t="str">
            <v>TON</v>
          </cell>
          <cell r="C188" t="str">
            <v>Tonga</v>
          </cell>
          <cell r="D188" t="str">
            <v>WPR</v>
          </cell>
          <cell r="E188" t="str">
            <v>UMC</v>
          </cell>
          <cell r="F188">
            <v>110000</v>
          </cell>
          <cell r="G188">
            <v>3300</v>
          </cell>
          <cell r="H188">
            <v>3</v>
          </cell>
          <cell r="I188">
            <v>3</v>
          </cell>
          <cell r="J188"/>
          <cell r="K188"/>
          <cell r="L188">
            <v>3</v>
          </cell>
          <cell r="M188">
            <v>2.9</v>
          </cell>
          <cell r="N188">
            <v>4</v>
          </cell>
          <cell r="O188">
            <v>1.1000000000000001</v>
          </cell>
          <cell r="P188">
            <v>2</v>
          </cell>
          <cell r="Q188">
            <v>-7.2</v>
          </cell>
          <cell r="R188">
            <v>1</v>
          </cell>
          <cell r="S188">
            <v>-0.5</v>
          </cell>
          <cell r="T188">
            <v>3</v>
          </cell>
          <cell r="U188">
            <v>4.3</v>
          </cell>
          <cell r="V188">
            <v>1</v>
          </cell>
          <cell r="W188">
            <v>0</v>
          </cell>
          <cell r="X188">
            <v>2</v>
          </cell>
          <cell r="Y188">
            <v>13.3</v>
          </cell>
          <cell r="Z188"/>
          <cell r="AA188"/>
          <cell r="AB188">
            <v>2</v>
          </cell>
          <cell r="AC188">
            <v>1.3</v>
          </cell>
          <cell r="AD188">
            <v>3</v>
          </cell>
          <cell r="AE188">
            <v>-2.1</v>
          </cell>
          <cell r="AF188">
            <v>4</v>
          </cell>
          <cell r="AG188">
            <v>0</v>
          </cell>
          <cell r="AH188">
            <v>3</v>
          </cell>
          <cell r="AI188">
            <v>0.6</v>
          </cell>
          <cell r="AJ188">
            <v>1</v>
          </cell>
          <cell r="AK188">
            <v>0</v>
          </cell>
          <cell r="AL188">
            <v>3</v>
          </cell>
          <cell r="AM188">
            <v>4.4000000000000004</v>
          </cell>
          <cell r="AN188">
            <v>3</v>
          </cell>
          <cell r="AO188">
            <v>18.7</v>
          </cell>
        </row>
        <row r="189">
          <cell r="B189" t="str">
            <v>WSM</v>
          </cell>
          <cell r="C189" t="str">
            <v>Samoa</v>
          </cell>
          <cell r="D189" t="str">
            <v>WPR</v>
          </cell>
          <cell r="E189" t="str">
            <v>UMC</v>
          </cell>
          <cell r="F189">
            <v>200000</v>
          </cell>
          <cell r="G189">
            <v>6400</v>
          </cell>
          <cell r="H189">
            <v>3</v>
          </cell>
          <cell r="I189">
            <v>3.1</v>
          </cell>
          <cell r="J189"/>
          <cell r="K189"/>
          <cell r="L189">
            <v>3</v>
          </cell>
          <cell r="M189">
            <v>3</v>
          </cell>
          <cell r="N189">
            <v>4</v>
          </cell>
          <cell r="O189">
            <v>-0.3</v>
          </cell>
          <cell r="P189">
            <v>3</v>
          </cell>
          <cell r="Q189">
            <v>-0.2</v>
          </cell>
          <cell r="R189">
            <v>4</v>
          </cell>
          <cell r="S189">
            <v>28.5</v>
          </cell>
          <cell r="T189">
            <v>4</v>
          </cell>
          <cell r="U189">
            <v>2.8</v>
          </cell>
          <cell r="V189">
            <v>1</v>
          </cell>
          <cell r="W189">
            <v>0</v>
          </cell>
          <cell r="X189">
            <v>2</v>
          </cell>
          <cell r="Y189">
            <v>13.3</v>
          </cell>
          <cell r="Z189"/>
          <cell r="AA189"/>
          <cell r="AB189">
            <v>2</v>
          </cell>
          <cell r="AC189">
            <v>0.2</v>
          </cell>
          <cell r="AD189">
            <v>4</v>
          </cell>
          <cell r="AE189">
            <v>-1.5</v>
          </cell>
          <cell r="AF189">
            <v>4</v>
          </cell>
          <cell r="AG189">
            <v>-7.3</v>
          </cell>
          <cell r="AH189">
            <v>3</v>
          </cell>
          <cell r="AI189">
            <v>2.6</v>
          </cell>
          <cell r="AJ189">
            <v>4</v>
          </cell>
          <cell r="AK189">
            <v>-6.4</v>
          </cell>
          <cell r="AL189">
            <v>3</v>
          </cell>
          <cell r="AM189">
            <v>10.6</v>
          </cell>
          <cell r="AN189">
            <v>2</v>
          </cell>
          <cell r="AO189">
            <v>1.4</v>
          </cell>
        </row>
        <row r="190">
          <cell r="B190" t="str">
            <v>KOR</v>
          </cell>
          <cell r="C190" t="str">
            <v>Republic of Korea</v>
          </cell>
          <cell r="D190" t="str">
            <v>WPR</v>
          </cell>
          <cell r="E190" t="str">
            <v>HIC</v>
          </cell>
          <cell r="F190">
            <v>51000000</v>
          </cell>
          <cell r="G190">
            <v>1900000</v>
          </cell>
          <cell r="H190">
            <v>1</v>
          </cell>
          <cell r="I190">
            <v>3.6</v>
          </cell>
          <cell r="J190">
            <v>4</v>
          </cell>
          <cell r="K190">
            <v>0.7</v>
          </cell>
          <cell r="L190">
            <v>1</v>
          </cell>
          <cell r="M190">
            <v>3.7</v>
          </cell>
          <cell r="N190">
            <v>1</v>
          </cell>
          <cell r="O190">
            <v>0.6</v>
          </cell>
          <cell r="P190">
            <v>1</v>
          </cell>
          <cell r="Q190">
            <v>-0.2</v>
          </cell>
          <cell r="R190">
            <v>2</v>
          </cell>
          <cell r="S190">
            <v>-0.2</v>
          </cell>
          <cell r="T190">
            <v>1</v>
          </cell>
          <cell r="U190">
            <v>-0.3</v>
          </cell>
          <cell r="V190">
            <v>1</v>
          </cell>
          <cell r="W190">
            <v>0</v>
          </cell>
          <cell r="X190"/>
          <cell r="Y190"/>
          <cell r="Z190"/>
          <cell r="AA190"/>
          <cell r="AB190">
            <v>1</v>
          </cell>
          <cell r="AC190">
            <v>0</v>
          </cell>
          <cell r="AD190">
            <v>1</v>
          </cell>
          <cell r="AE190">
            <v>3.8</v>
          </cell>
          <cell r="AF190">
            <v>2</v>
          </cell>
          <cell r="AG190">
            <v>-4.2</v>
          </cell>
          <cell r="AH190">
            <v>2</v>
          </cell>
          <cell r="AI190">
            <v>2.5</v>
          </cell>
          <cell r="AJ190">
            <v>1</v>
          </cell>
          <cell r="AK190">
            <v>0</v>
          </cell>
          <cell r="AL190">
            <v>1</v>
          </cell>
          <cell r="AM190">
            <v>21.5</v>
          </cell>
          <cell r="AN190">
            <v>1</v>
          </cell>
          <cell r="AO190">
            <v>5.7</v>
          </cell>
        </row>
        <row r="191">
          <cell r="B191" t="str">
            <v>NRU</v>
          </cell>
          <cell r="C191" t="str">
            <v>Nauru</v>
          </cell>
          <cell r="D191" t="str">
            <v>WPR</v>
          </cell>
          <cell r="E191" t="str">
            <v>HIC</v>
          </cell>
          <cell r="F191">
            <v>11000</v>
          </cell>
          <cell r="G191">
            <v>400</v>
          </cell>
          <cell r="H191">
            <v>2</v>
          </cell>
          <cell r="I191">
            <v>3.7</v>
          </cell>
          <cell r="J191"/>
          <cell r="K191"/>
          <cell r="L191">
            <v>3</v>
          </cell>
          <cell r="M191">
            <v>3.5</v>
          </cell>
          <cell r="N191">
            <v>4</v>
          </cell>
          <cell r="O191">
            <v>2.5</v>
          </cell>
          <cell r="P191">
            <v>4</v>
          </cell>
          <cell r="Q191">
            <v>2.1</v>
          </cell>
          <cell r="R191">
            <v>3</v>
          </cell>
          <cell r="S191">
            <v>3.4</v>
          </cell>
          <cell r="T191">
            <v>3</v>
          </cell>
          <cell r="U191">
            <v>2.1</v>
          </cell>
          <cell r="V191">
            <v>1</v>
          </cell>
          <cell r="W191">
            <v>0</v>
          </cell>
          <cell r="X191">
            <v>1</v>
          </cell>
          <cell r="Y191">
            <v>11.5</v>
          </cell>
          <cell r="Z191"/>
          <cell r="AA191"/>
          <cell r="AB191">
            <v>4</v>
          </cell>
          <cell r="AC191">
            <v>0</v>
          </cell>
          <cell r="AD191">
            <v>2</v>
          </cell>
          <cell r="AE191">
            <v>2.9</v>
          </cell>
          <cell r="AF191">
            <v>1</v>
          </cell>
          <cell r="AG191">
            <v>0.8</v>
          </cell>
          <cell r="AH191">
            <v>4</v>
          </cell>
          <cell r="AI191">
            <v>4</v>
          </cell>
          <cell r="AJ191">
            <v>1</v>
          </cell>
          <cell r="AK191">
            <v>0</v>
          </cell>
          <cell r="AL191">
            <v>1</v>
          </cell>
          <cell r="AM191">
            <v>12.6</v>
          </cell>
          <cell r="AN191">
            <v>4</v>
          </cell>
          <cell r="AO191">
            <v>2.9</v>
          </cell>
        </row>
        <row r="192">
          <cell r="B192" t="str">
            <v>KHM</v>
          </cell>
          <cell r="C192" t="str">
            <v>Cambodia</v>
          </cell>
          <cell r="D192" t="str">
            <v>WPR</v>
          </cell>
          <cell r="E192" t="str">
            <v>LMC</v>
          </cell>
          <cell r="F192">
            <v>17000000</v>
          </cell>
          <cell r="G192">
            <v>710000</v>
          </cell>
          <cell r="H192">
            <v>4</v>
          </cell>
          <cell r="I192">
            <v>4.0999999999999996</v>
          </cell>
          <cell r="J192">
            <v>4</v>
          </cell>
          <cell r="K192">
            <v>1</v>
          </cell>
          <cell r="L192">
            <v>3</v>
          </cell>
          <cell r="M192">
            <v>4</v>
          </cell>
          <cell r="N192">
            <v>2</v>
          </cell>
          <cell r="O192">
            <v>3.4</v>
          </cell>
          <cell r="P192">
            <v>4</v>
          </cell>
          <cell r="Q192">
            <v>1</v>
          </cell>
          <cell r="R192">
            <v>3</v>
          </cell>
          <cell r="S192">
            <v>0.5</v>
          </cell>
          <cell r="T192">
            <v>3</v>
          </cell>
          <cell r="U192">
            <v>7.7</v>
          </cell>
          <cell r="V192">
            <v>4</v>
          </cell>
          <cell r="W192">
            <v>6</v>
          </cell>
          <cell r="X192">
            <v>1</v>
          </cell>
          <cell r="Y192">
            <v>12</v>
          </cell>
          <cell r="Z192"/>
          <cell r="AA192"/>
          <cell r="AB192">
            <v>4</v>
          </cell>
          <cell r="AC192">
            <v>13.1</v>
          </cell>
          <cell r="AD192">
            <v>4</v>
          </cell>
          <cell r="AE192">
            <v>-1.1000000000000001</v>
          </cell>
          <cell r="AF192">
            <v>1</v>
          </cell>
          <cell r="AG192">
            <v>0</v>
          </cell>
          <cell r="AH192">
            <v>1</v>
          </cell>
          <cell r="AI192">
            <v>4</v>
          </cell>
          <cell r="AJ192">
            <v>4</v>
          </cell>
          <cell r="AK192">
            <v>-1</v>
          </cell>
          <cell r="AL192">
            <v>4</v>
          </cell>
          <cell r="AM192">
            <v>1.2</v>
          </cell>
          <cell r="AN192">
            <v>3</v>
          </cell>
          <cell r="AO192">
            <v>4.5999999999999996</v>
          </cell>
        </row>
        <row r="193">
          <cell r="B193" t="str">
            <v>LAO</v>
          </cell>
          <cell r="C193" t="str">
            <v>Lao People's Democratic Republic</v>
          </cell>
          <cell r="D193" t="str">
            <v>WPR</v>
          </cell>
          <cell r="E193" t="str">
            <v>LMC</v>
          </cell>
          <cell r="F193">
            <v>7600000</v>
          </cell>
          <cell r="G193">
            <v>330000</v>
          </cell>
          <cell r="H193">
            <v>3</v>
          </cell>
          <cell r="I193">
            <v>4.3</v>
          </cell>
          <cell r="J193">
            <v>1</v>
          </cell>
          <cell r="K193">
            <v>0.4</v>
          </cell>
          <cell r="L193">
            <v>4</v>
          </cell>
          <cell r="M193">
            <v>4.2</v>
          </cell>
          <cell r="N193">
            <v>2</v>
          </cell>
          <cell r="O193">
            <v>2.7</v>
          </cell>
          <cell r="P193">
            <v>4</v>
          </cell>
          <cell r="Q193">
            <v>3.7</v>
          </cell>
          <cell r="R193">
            <v>4</v>
          </cell>
          <cell r="S193">
            <v>-0.2</v>
          </cell>
          <cell r="T193">
            <v>4</v>
          </cell>
          <cell r="U193">
            <v>3.6</v>
          </cell>
          <cell r="V193">
            <v>4</v>
          </cell>
          <cell r="W193">
            <v>3.8</v>
          </cell>
          <cell r="X193">
            <v>4</v>
          </cell>
          <cell r="Y193">
            <v>21.7</v>
          </cell>
          <cell r="Z193"/>
          <cell r="AA193"/>
          <cell r="AB193">
            <v>3</v>
          </cell>
          <cell r="AC193">
            <v>8.6</v>
          </cell>
          <cell r="AD193">
            <v>4</v>
          </cell>
          <cell r="AE193">
            <v>0.9</v>
          </cell>
          <cell r="AF193">
            <v>1</v>
          </cell>
          <cell r="AG193">
            <v>-5.2</v>
          </cell>
          <cell r="AH193">
            <v>4</v>
          </cell>
          <cell r="AI193">
            <v>4.5999999999999996</v>
          </cell>
          <cell r="AJ193">
            <v>4</v>
          </cell>
          <cell r="AK193">
            <v>-13.7</v>
          </cell>
          <cell r="AL193">
            <v>4</v>
          </cell>
          <cell r="AM193">
            <v>1.7</v>
          </cell>
          <cell r="AN193">
            <v>4</v>
          </cell>
          <cell r="AO193">
            <v>20.3</v>
          </cell>
        </row>
        <row r="194">
          <cell r="B194" t="str">
            <v>VUT</v>
          </cell>
          <cell r="C194" t="str">
            <v>Vanuatu</v>
          </cell>
          <cell r="D194" t="str">
            <v>WPR</v>
          </cell>
          <cell r="E194" t="str">
            <v>LMC</v>
          </cell>
          <cell r="F194">
            <v>330000</v>
          </cell>
          <cell r="G194">
            <v>17000</v>
          </cell>
          <cell r="H194">
            <v>4</v>
          </cell>
          <cell r="I194">
            <v>5.3</v>
          </cell>
          <cell r="J194"/>
          <cell r="K194"/>
          <cell r="L194">
            <v>4</v>
          </cell>
          <cell r="M194">
            <v>5.3</v>
          </cell>
          <cell r="N194">
            <v>3</v>
          </cell>
          <cell r="O194">
            <v>1.6</v>
          </cell>
          <cell r="P194">
            <v>4</v>
          </cell>
          <cell r="Q194">
            <v>-0.2</v>
          </cell>
          <cell r="R194">
            <v>3</v>
          </cell>
          <cell r="S194">
            <v>0.9</v>
          </cell>
          <cell r="T194">
            <v>3</v>
          </cell>
          <cell r="U194">
            <v>3</v>
          </cell>
          <cell r="V194">
            <v>4</v>
          </cell>
          <cell r="W194">
            <v>7.9</v>
          </cell>
          <cell r="X194">
            <v>4</v>
          </cell>
          <cell r="Y194">
            <v>18.2</v>
          </cell>
          <cell r="Z194"/>
          <cell r="AA194"/>
          <cell r="AB194">
            <v>4</v>
          </cell>
          <cell r="AC194">
            <v>-8.6</v>
          </cell>
          <cell r="AD194">
            <v>4</v>
          </cell>
          <cell r="AE194">
            <v>-0.9</v>
          </cell>
          <cell r="AF194">
            <v>4</v>
          </cell>
          <cell r="AG194">
            <v>-8</v>
          </cell>
          <cell r="AH194">
            <v>2</v>
          </cell>
          <cell r="AI194">
            <v>1.5</v>
          </cell>
          <cell r="AJ194">
            <v>1</v>
          </cell>
          <cell r="AK194">
            <v>0</v>
          </cell>
          <cell r="AL194">
            <v>4</v>
          </cell>
          <cell r="AM194">
            <v>1.1000000000000001</v>
          </cell>
          <cell r="AN194">
            <v>4</v>
          </cell>
          <cell r="AO194">
            <v>48.4</v>
          </cell>
        </row>
        <row r="195">
          <cell r="B195" t="str">
            <v>KIR</v>
          </cell>
          <cell r="C195" t="str">
            <v>Kiribati</v>
          </cell>
          <cell r="D195" t="str">
            <v>WPR</v>
          </cell>
          <cell r="E195" t="str">
            <v>LMC</v>
          </cell>
          <cell r="F195">
            <v>130000</v>
          </cell>
          <cell r="G195">
            <v>6800</v>
          </cell>
          <cell r="H195">
            <v>4</v>
          </cell>
          <cell r="I195">
            <v>5.5</v>
          </cell>
          <cell r="J195"/>
          <cell r="K195"/>
          <cell r="L195">
            <v>4</v>
          </cell>
          <cell r="M195">
            <v>5.4</v>
          </cell>
          <cell r="N195">
            <v>4</v>
          </cell>
          <cell r="O195">
            <v>2.7</v>
          </cell>
          <cell r="P195">
            <v>4</v>
          </cell>
          <cell r="Q195">
            <v>3.2</v>
          </cell>
          <cell r="R195">
            <v>2</v>
          </cell>
          <cell r="S195">
            <v>-2.8</v>
          </cell>
          <cell r="T195">
            <v>2</v>
          </cell>
          <cell r="U195">
            <v>1</v>
          </cell>
          <cell r="V195">
            <v>3</v>
          </cell>
          <cell r="W195">
            <v>0</v>
          </cell>
          <cell r="X195">
            <v>4</v>
          </cell>
          <cell r="Y195">
            <v>18.2</v>
          </cell>
          <cell r="Z195"/>
          <cell r="AA195"/>
          <cell r="AB195">
            <v>4</v>
          </cell>
          <cell r="AC195">
            <v>6.6</v>
          </cell>
          <cell r="AD195">
            <v>2</v>
          </cell>
          <cell r="AE195">
            <v>-0.1</v>
          </cell>
          <cell r="AF195">
            <v>3</v>
          </cell>
          <cell r="AG195">
            <v>-3.8</v>
          </cell>
          <cell r="AH195">
            <v>4</v>
          </cell>
          <cell r="AI195">
            <v>3.5</v>
          </cell>
          <cell r="AJ195">
            <v>3</v>
          </cell>
          <cell r="AK195">
            <v>-4.4000000000000004</v>
          </cell>
          <cell r="AL195">
            <v>3</v>
          </cell>
          <cell r="AM195">
            <v>3.3</v>
          </cell>
          <cell r="AN195">
            <v>3</v>
          </cell>
          <cell r="AO195">
            <v>38.799999999999997</v>
          </cell>
        </row>
        <row r="196">
          <cell r="B196" t="str">
            <v>FSM</v>
          </cell>
          <cell r="C196" t="str">
            <v>Micronesia (Federated States of)</v>
          </cell>
          <cell r="D196" t="str">
            <v>WPR</v>
          </cell>
          <cell r="E196" t="str">
            <v>LMC</v>
          </cell>
          <cell r="F196">
            <v>120000</v>
          </cell>
          <cell r="G196">
            <v>7700</v>
          </cell>
          <cell r="H196">
            <v>4</v>
          </cell>
          <cell r="I196">
            <v>6.5</v>
          </cell>
          <cell r="J196"/>
          <cell r="K196"/>
          <cell r="L196">
            <v>4</v>
          </cell>
          <cell r="M196">
            <v>6.5</v>
          </cell>
          <cell r="N196">
            <v>2</v>
          </cell>
          <cell r="O196">
            <v>1.2</v>
          </cell>
          <cell r="P196">
            <v>3</v>
          </cell>
          <cell r="Q196">
            <v>-0.6</v>
          </cell>
          <cell r="R196">
            <v>4</v>
          </cell>
          <cell r="S196">
            <v>-0.6</v>
          </cell>
          <cell r="T196">
            <v>4</v>
          </cell>
          <cell r="U196">
            <v>1.2</v>
          </cell>
          <cell r="V196">
            <v>3</v>
          </cell>
          <cell r="W196">
            <v>0</v>
          </cell>
          <cell r="X196">
            <v>4</v>
          </cell>
          <cell r="Y196">
            <v>18.2</v>
          </cell>
          <cell r="Z196"/>
          <cell r="AA196"/>
          <cell r="AB196">
            <v>2</v>
          </cell>
          <cell r="AC196">
            <v>5.6</v>
          </cell>
          <cell r="AD196">
            <v>4</v>
          </cell>
          <cell r="AE196">
            <v>-1.8</v>
          </cell>
          <cell r="AF196">
            <v>4</v>
          </cell>
          <cell r="AG196">
            <v>0</v>
          </cell>
          <cell r="AH196">
            <v>4</v>
          </cell>
          <cell r="AI196">
            <v>1.6</v>
          </cell>
          <cell r="AJ196">
            <v>1</v>
          </cell>
          <cell r="AK196">
            <v>0</v>
          </cell>
          <cell r="AL196">
            <v>4</v>
          </cell>
          <cell r="AM196">
            <v>2.2000000000000002</v>
          </cell>
          <cell r="AN196">
            <v>4</v>
          </cell>
          <cell r="AO196">
            <v>51.4</v>
          </cell>
        </row>
        <row r="197">
          <cell r="B197" t="str">
            <v>VNM</v>
          </cell>
          <cell r="C197" t="str">
            <v>Viet Nam</v>
          </cell>
          <cell r="D197" t="str">
            <v>WPR</v>
          </cell>
          <cell r="E197" t="str">
            <v>LMC</v>
          </cell>
          <cell r="F197">
            <v>100000000</v>
          </cell>
          <cell r="G197">
            <v>6600000</v>
          </cell>
          <cell r="H197">
            <v>3</v>
          </cell>
          <cell r="I197">
            <v>6.6</v>
          </cell>
          <cell r="J197">
            <v>3</v>
          </cell>
          <cell r="K197">
            <v>1.4</v>
          </cell>
          <cell r="L197">
            <v>3</v>
          </cell>
          <cell r="M197">
            <v>6.4</v>
          </cell>
          <cell r="N197">
            <v>1</v>
          </cell>
          <cell r="O197">
            <v>1.1000000000000001</v>
          </cell>
          <cell r="P197">
            <v>4</v>
          </cell>
          <cell r="Q197">
            <v>1.8</v>
          </cell>
          <cell r="R197">
            <v>4</v>
          </cell>
          <cell r="S197">
            <v>15.4</v>
          </cell>
          <cell r="T197">
            <v>2</v>
          </cell>
          <cell r="U197">
            <v>3.4</v>
          </cell>
          <cell r="V197">
            <v>4</v>
          </cell>
          <cell r="W197">
            <v>2.9</v>
          </cell>
          <cell r="X197">
            <v>2</v>
          </cell>
          <cell r="Y197">
            <v>17.100000000000001</v>
          </cell>
          <cell r="Z197"/>
          <cell r="AA197"/>
          <cell r="AB197">
            <v>3</v>
          </cell>
          <cell r="AC197">
            <v>5.4</v>
          </cell>
          <cell r="AD197">
            <v>3</v>
          </cell>
          <cell r="AE197">
            <v>-0.7</v>
          </cell>
          <cell r="AF197">
            <v>1</v>
          </cell>
          <cell r="AG197">
            <v>0</v>
          </cell>
          <cell r="AH197">
            <v>4</v>
          </cell>
          <cell r="AI197">
            <v>7.4</v>
          </cell>
          <cell r="AJ197">
            <v>1</v>
          </cell>
          <cell r="AK197">
            <v>0</v>
          </cell>
          <cell r="AL197">
            <v>4</v>
          </cell>
          <cell r="AM197">
            <v>3.8</v>
          </cell>
          <cell r="AN197">
            <v>2</v>
          </cell>
          <cell r="AO197">
            <v>24.2</v>
          </cell>
        </row>
        <row r="198">
          <cell r="B198" t="str">
            <v>PHL</v>
          </cell>
          <cell r="C198" t="str">
            <v>Philippines</v>
          </cell>
          <cell r="D198" t="str">
            <v>WPR</v>
          </cell>
          <cell r="E198" t="str">
            <v>LMC</v>
          </cell>
          <cell r="F198">
            <v>110000000</v>
          </cell>
          <cell r="G198">
            <v>10000000</v>
          </cell>
          <cell r="H198">
            <v>3</v>
          </cell>
          <cell r="I198">
            <v>9.1</v>
          </cell>
          <cell r="J198">
            <v>2</v>
          </cell>
          <cell r="K198">
            <v>0.8</v>
          </cell>
          <cell r="L198">
            <v>3</v>
          </cell>
          <cell r="M198">
            <v>9</v>
          </cell>
          <cell r="N198">
            <v>3</v>
          </cell>
          <cell r="O198">
            <v>2.9</v>
          </cell>
          <cell r="P198">
            <v>2</v>
          </cell>
          <cell r="Q198">
            <v>3.3</v>
          </cell>
          <cell r="R198">
            <v>4</v>
          </cell>
          <cell r="S198">
            <v>7.9</v>
          </cell>
          <cell r="T198">
            <v>4</v>
          </cell>
          <cell r="U198">
            <v>4.7</v>
          </cell>
          <cell r="V198">
            <v>4</v>
          </cell>
          <cell r="W198">
            <v>5.4</v>
          </cell>
          <cell r="X198">
            <v>4</v>
          </cell>
          <cell r="Y198">
            <v>23.6</v>
          </cell>
          <cell r="Z198"/>
          <cell r="AA198"/>
          <cell r="AB198">
            <v>3</v>
          </cell>
          <cell r="AC198">
            <v>4.4000000000000004</v>
          </cell>
          <cell r="AD198">
            <v>3</v>
          </cell>
          <cell r="AE198">
            <v>0.1</v>
          </cell>
          <cell r="AF198">
            <v>1</v>
          </cell>
          <cell r="AG198">
            <v>-2.2999999999999998</v>
          </cell>
          <cell r="AH198">
            <v>2</v>
          </cell>
          <cell r="AI198">
            <v>2.4</v>
          </cell>
          <cell r="AJ198">
            <v>4</v>
          </cell>
          <cell r="AK198">
            <v>0.1</v>
          </cell>
          <cell r="AL198">
            <v>2</v>
          </cell>
          <cell r="AM198">
            <v>0.1</v>
          </cell>
          <cell r="AN198">
            <v>4</v>
          </cell>
          <cell r="AO198">
            <v>59.6</v>
          </cell>
        </row>
      </sheetData>
      <sheetData sheetId="4">
        <row r="2">
          <cell r="B2" t="str">
            <v>iso3</v>
          </cell>
          <cell r="C2" t="str">
            <v>Country</v>
          </cell>
          <cell r="D2" t="str">
            <v>Region</v>
          </cell>
          <cell r="E2" t="str">
            <v>WB Income Group</v>
          </cell>
          <cell r="F2" t="str">
            <v>Total population</v>
          </cell>
          <cell r="G2" t="str">
            <v>% population</v>
          </cell>
          <cell r="H2" t="str">
            <v># People</v>
          </cell>
          <cell r="I2" t="str">
            <v>Adults not obese</v>
          </cell>
          <cell r="J2"/>
          <cell r="K2" t="str">
            <v>Children not obese</v>
          </cell>
          <cell r="L2"/>
          <cell r="M2" t="str">
            <v>Children not overweight</v>
          </cell>
          <cell r="N2"/>
          <cell r="O2" t="str">
            <v>Children not wasted</v>
          </cell>
          <cell r="P2"/>
          <cell r="Q2" t="str">
            <v>Children not stunted</v>
          </cell>
          <cell r="R2"/>
          <cell r="S2" t="str">
            <v>Clean household fuels</v>
          </cell>
          <cell r="T2"/>
          <cell r="U2" t="str">
            <v>Ambient air quality</v>
          </cell>
          <cell r="V2"/>
          <cell r="W2" t="str">
            <v>Road safety</v>
          </cell>
          <cell r="X2"/>
          <cell r="Y2" t="str">
            <v>Reduced suicide attempts</v>
          </cell>
          <cell r="Z2"/>
          <cell r="AA2" t="str">
            <v>Safe sanitation</v>
          </cell>
          <cell r="AB2"/>
          <cell r="AC2" t="str">
            <v>Safe drinking water</v>
          </cell>
          <cell r="AD2"/>
          <cell r="AE2" t="str">
            <v>Tobacco non-use</v>
          </cell>
          <cell r="AF2"/>
          <cell r="AG2" t="str">
            <v>Reduced alcohol use</v>
          </cell>
          <cell r="AH2"/>
          <cell r="AI2" t="str">
            <v>Healthy fats</v>
          </cell>
          <cell r="AJ2"/>
        </row>
        <row r="3">
          <cell r="B3"/>
          <cell r="C3"/>
          <cell r="D3"/>
          <cell r="E3"/>
          <cell r="F3"/>
          <cell r="G3"/>
          <cell r="H3"/>
          <cell r="I3">
            <v>1</v>
          </cell>
          <cell r="J3">
            <v>2</v>
          </cell>
          <cell r="K3">
            <v>1</v>
          </cell>
          <cell r="L3">
            <v>2</v>
          </cell>
          <cell r="M3">
            <v>1</v>
          </cell>
          <cell r="N3">
            <v>2</v>
          </cell>
          <cell r="O3">
            <v>1</v>
          </cell>
          <cell r="P3">
            <v>2</v>
          </cell>
          <cell r="Q3">
            <v>1</v>
          </cell>
          <cell r="R3">
            <v>2</v>
          </cell>
          <cell r="S3">
            <v>1</v>
          </cell>
          <cell r="T3">
            <v>2</v>
          </cell>
          <cell r="U3">
            <v>1</v>
          </cell>
          <cell r="V3">
            <v>2</v>
          </cell>
          <cell r="W3">
            <v>1</v>
          </cell>
          <cell r="X3">
            <v>2</v>
          </cell>
          <cell r="Y3">
            <v>1</v>
          </cell>
          <cell r="Z3">
            <v>2</v>
          </cell>
          <cell r="AA3">
            <v>1</v>
          </cell>
          <cell r="AB3">
            <v>2</v>
          </cell>
          <cell r="AC3">
            <v>1</v>
          </cell>
          <cell r="AD3">
            <v>2</v>
          </cell>
          <cell r="AE3">
            <v>1</v>
          </cell>
          <cell r="AF3">
            <v>2</v>
          </cell>
          <cell r="AG3">
            <v>1</v>
          </cell>
          <cell r="AH3">
            <v>2</v>
          </cell>
          <cell r="AI3">
            <v>1</v>
          </cell>
          <cell r="AJ3">
            <v>2</v>
          </cell>
        </row>
        <row r="4">
          <cell r="B4" t="str">
            <v>SEN</v>
          </cell>
          <cell r="C4" t="str">
            <v>Senegal</v>
          </cell>
          <cell r="D4" t="str">
            <v>AFR</v>
          </cell>
          <cell r="E4" t="str">
            <v>LMC</v>
          </cell>
          <cell r="F4">
            <v>18000000</v>
          </cell>
          <cell r="G4">
            <v>-7.7</v>
          </cell>
          <cell r="H4">
            <v>-1400000</v>
          </cell>
          <cell r="I4">
            <v>2</v>
          </cell>
          <cell r="J4">
            <v>-1.1000000000000001</v>
          </cell>
          <cell r="K4">
            <v>1</v>
          </cell>
          <cell r="L4">
            <v>-0.3</v>
          </cell>
          <cell r="M4">
            <v>1</v>
          </cell>
          <cell r="N4">
            <v>-0.4</v>
          </cell>
          <cell r="O4">
            <v>4</v>
          </cell>
          <cell r="P4">
            <v>0.2</v>
          </cell>
          <cell r="Q4">
            <v>2</v>
          </cell>
          <cell r="R4">
            <v>1.7</v>
          </cell>
          <cell r="S4">
            <v>2</v>
          </cell>
          <cell r="T4">
            <v>-6.6</v>
          </cell>
          <cell r="U4">
            <v>4</v>
          </cell>
          <cell r="V4">
            <v>-4.8</v>
          </cell>
          <cell r="W4">
            <v>1</v>
          </cell>
          <cell r="X4">
            <v>0.1</v>
          </cell>
          <cell r="Y4">
            <v>2</v>
          </cell>
          <cell r="Z4">
            <v>0</v>
          </cell>
          <cell r="AA4">
            <v>2</v>
          </cell>
          <cell r="AB4">
            <v>3.1</v>
          </cell>
          <cell r="AC4"/>
          <cell r="AD4"/>
          <cell r="AE4">
            <v>2</v>
          </cell>
          <cell r="AF4">
            <v>0.9</v>
          </cell>
          <cell r="AG4">
            <v>1</v>
          </cell>
          <cell r="AH4">
            <v>0</v>
          </cell>
          <cell r="AI4"/>
          <cell r="AJ4"/>
        </row>
        <row r="5">
          <cell r="B5" t="str">
            <v>MRT</v>
          </cell>
          <cell r="C5" t="str">
            <v>Mauritania</v>
          </cell>
          <cell r="D5" t="str">
            <v>AFR</v>
          </cell>
          <cell r="E5" t="str">
            <v>LMC</v>
          </cell>
          <cell r="F5">
            <v>5000000</v>
          </cell>
          <cell r="G5">
            <v>-6.3</v>
          </cell>
          <cell r="H5">
            <v>-320000</v>
          </cell>
          <cell r="I5">
            <v>4</v>
          </cell>
          <cell r="J5">
            <v>-1.8</v>
          </cell>
          <cell r="K5">
            <v>4</v>
          </cell>
          <cell r="L5">
            <v>-0.8</v>
          </cell>
          <cell r="M5">
            <v>1</v>
          </cell>
          <cell r="N5">
            <v>-0.4</v>
          </cell>
          <cell r="O5">
            <v>4</v>
          </cell>
          <cell r="P5">
            <v>-2</v>
          </cell>
          <cell r="Q5">
            <v>2</v>
          </cell>
          <cell r="R5">
            <v>1.9</v>
          </cell>
          <cell r="S5">
            <v>2</v>
          </cell>
          <cell r="T5">
            <v>-0.1</v>
          </cell>
          <cell r="U5">
            <v>4</v>
          </cell>
          <cell r="V5">
            <v>-4.9000000000000004</v>
          </cell>
          <cell r="W5">
            <v>1</v>
          </cell>
          <cell r="X5">
            <v>0</v>
          </cell>
          <cell r="Y5">
            <v>1</v>
          </cell>
          <cell r="Z5">
            <v>0</v>
          </cell>
          <cell r="AA5"/>
          <cell r="AB5"/>
          <cell r="AC5"/>
          <cell r="AD5"/>
          <cell r="AE5"/>
          <cell r="AF5"/>
          <cell r="AG5">
            <v>1</v>
          </cell>
          <cell r="AH5">
            <v>0</v>
          </cell>
          <cell r="AI5"/>
          <cell r="AJ5"/>
        </row>
        <row r="6">
          <cell r="B6" t="str">
            <v>GNB</v>
          </cell>
          <cell r="C6" t="str">
            <v>Guinea-Bissau</v>
          </cell>
          <cell r="D6" t="str">
            <v>AFR</v>
          </cell>
          <cell r="E6" t="str">
            <v>LIC</v>
          </cell>
          <cell r="F6">
            <v>2100000</v>
          </cell>
          <cell r="G6">
            <v>-6.3</v>
          </cell>
          <cell r="H6">
            <v>-130000</v>
          </cell>
          <cell r="I6">
            <v>3</v>
          </cell>
          <cell r="J6">
            <v>-1.4</v>
          </cell>
          <cell r="K6">
            <v>3</v>
          </cell>
          <cell r="L6">
            <v>-0.5</v>
          </cell>
          <cell r="M6">
            <v>2</v>
          </cell>
          <cell r="N6">
            <v>-0.3</v>
          </cell>
          <cell r="O6">
            <v>3</v>
          </cell>
          <cell r="P6">
            <v>-1.4</v>
          </cell>
          <cell r="Q6">
            <v>2</v>
          </cell>
          <cell r="R6">
            <v>1.4</v>
          </cell>
          <cell r="S6">
            <v>4</v>
          </cell>
          <cell r="T6">
            <v>0.1</v>
          </cell>
          <cell r="U6">
            <v>4</v>
          </cell>
          <cell r="V6">
            <v>-5.4</v>
          </cell>
          <cell r="W6">
            <v>3</v>
          </cell>
          <cell r="X6">
            <v>-0.1</v>
          </cell>
          <cell r="Y6">
            <v>3</v>
          </cell>
          <cell r="Z6">
            <v>0.1</v>
          </cell>
          <cell r="AA6"/>
          <cell r="AB6"/>
          <cell r="AC6"/>
          <cell r="AD6"/>
          <cell r="AE6"/>
          <cell r="AF6"/>
          <cell r="AG6">
            <v>3</v>
          </cell>
          <cell r="AH6">
            <v>0</v>
          </cell>
          <cell r="AI6"/>
          <cell r="AJ6"/>
        </row>
        <row r="7">
          <cell r="B7" t="str">
            <v>BWA</v>
          </cell>
          <cell r="C7" t="str">
            <v>Botswana</v>
          </cell>
          <cell r="D7" t="str">
            <v>AFR</v>
          </cell>
          <cell r="E7" t="str">
            <v>UMC</v>
          </cell>
          <cell r="F7">
            <v>2500000</v>
          </cell>
          <cell r="G7">
            <v>-6.1</v>
          </cell>
          <cell r="H7">
            <v>-150000</v>
          </cell>
          <cell r="I7">
            <v>4</v>
          </cell>
          <cell r="J7">
            <v>-1.6</v>
          </cell>
          <cell r="K7">
            <v>4</v>
          </cell>
          <cell r="L7">
            <v>-1.5</v>
          </cell>
          <cell r="M7">
            <v>4</v>
          </cell>
          <cell r="N7">
            <v>-0.3</v>
          </cell>
          <cell r="O7"/>
          <cell r="P7"/>
          <cell r="Q7">
            <v>2</v>
          </cell>
          <cell r="R7">
            <v>1.6</v>
          </cell>
          <cell r="S7">
            <v>2</v>
          </cell>
          <cell r="T7">
            <v>-2.1</v>
          </cell>
          <cell r="U7">
            <v>2</v>
          </cell>
          <cell r="V7">
            <v>-2.8</v>
          </cell>
          <cell r="W7">
            <v>4</v>
          </cell>
          <cell r="X7">
            <v>-0.6</v>
          </cell>
          <cell r="Y7">
            <v>4</v>
          </cell>
          <cell r="Z7">
            <v>0.4</v>
          </cell>
          <cell r="AA7"/>
          <cell r="AB7"/>
          <cell r="AC7">
            <v>2</v>
          </cell>
          <cell r="AD7">
            <v>-0.4</v>
          </cell>
          <cell r="AE7">
            <v>4</v>
          </cell>
          <cell r="AF7">
            <v>0.7</v>
          </cell>
          <cell r="AG7">
            <v>3</v>
          </cell>
          <cell r="AH7">
            <v>0</v>
          </cell>
          <cell r="AI7">
            <v>4</v>
          </cell>
          <cell r="AJ7">
            <v>0</v>
          </cell>
        </row>
        <row r="8">
          <cell r="B8" t="str">
            <v>TCD</v>
          </cell>
          <cell r="C8" t="str">
            <v>Chad</v>
          </cell>
          <cell r="D8" t="str">
            <v>AFR</v>
          </cell>
          <cell r="E8" t="str">
            <v>LIC</v>
          </cell>
          <cell r="F8">
            <v>18000000</v>
          </cell>
          <cell r="G8">
            <v>-5.7</v>
          </cell>
          <cell r="H8">
            <v>-1000000</v>
          </cell>
          <cell r="I8">
            <v>1</v>
          </cell>
          <cell r="J8">
            <v>-0.7</v>
          </cell>
          <cell r="K8">
            <v>1</v>
          </cell>
          <cell r="L8">
            <v>-0.4</v>
          </cell>
          <cell r="M8">
            <v>1</v>
          </cell>
          <cell r="N8">
            <v>-0.6</v>
          </cell>
          <cell r="O8">
            <v>4</v>
          </cell>
          <cell r="P8">
            <v>0.6</v>
          </cell>
          <cell r="Q8">
            <v>4</v>
          </cell>
          <cell r="R8">
            <v>2.2999999999999998</v>
          </cell>
          <cell r="S8">
            <v>4</v>
          </cell>
          <cell r="T8">
            <v>0.7</v>
          </cell>
          <cell r="U8">
            <v>4</v>
          </cell>
          <cell r="V8">
            <v>-5.6</v>
          </cell>
          <cell r="W8">
            <v>1</v>
          </cell>
          <cell r="X8">
            <v>-1.2</v>
          </cell>
          <cell r="Y8">
            <v>2</v>
          </cell>
          <cell r="Z8">
            <v>0.1</v>
          </cell>
          <cell r="AA8"/>
          <cell r="AB8"/>
          <cell r="AC8"/>
          <cell r="AD8"/>
          <cell r="AE8">
            <v>2</v>
          </cell>
          <cell r="AF8">
            <v>0.5</v>
          </cell>
          <cell r="AG8">
            <v>1</v>
          </cell>
          <cell r="AH8">
            <v>0</v>
          </cell>
          <cell r="AI8">
            <v>4</v>
          </cell>
          <cell r="AJ8">
            <v>0</v>
          </cell>
        </row>
        <row r="9">
          <cell r="B9" t="str">
            <v>DZA</v>
          </cell>
          <cell r="C9" t="str">
            <v>Algeria</v>
          </cell>
          <cell r="D9" t="str">
            <v>AFR</v>
          </cell>
          <cell r="E9" t="str">
            <v>LMC</v>
          </cell>
          <cell r="F9">
            <v>46000000</v>
          </cell>
          <cell r="G9">
            <v>-5.5</v>
          </cell>
          <cell r="H9">
            <v>-2500000</v>
          </cell>
          <cell r="I9">
            <v>4</v>
          </cell>
          <cell r="J9">
            <v>-3.6</v>
          </cell>
          <cell r="K9">
            <v>4</v>
          </cell>
          <cell r="L9">
            <v>-2.4</v>
          </cell>
          <cell r="M9">
            <v>4</v>
          </cell>
          <cell r="N9">
            <v>0.3</v>
          </cell>
          <cell r="O9">
            <v>1</v>
          </cell>
          <cell r="P9">
            <v>0.7</v>
          </cell>
          <cell r="Q9">
            <v>2</v>
          </cell>
          <cell r="R9">
            <v>1.7</v>
          </cell>
          <cell r="S9">
            <v>1</v>
          </cell>
          <cell r="T9">
            <v>-0.3</v>
          </cell>
          <cell r="U9">
            <v>2</v>
          </cell>
          <cell r="V9">
            <v>-2.9</v>
          </cell>
          <cell r="W9">
            <v>3</v>
          </cell>
          <cell r="X9">
            <v>0.1</v>
          </cell>
          <cell r="Y9">
            <v>1</v>
          </cell>
          <cell r="Z9">
            <v>0</v>
          </cell>
          <cell r="AA9">
            <v>2</v>
          </cell>
          <cell r="AB9">
            <v>-0.2</v>
          </cell>
          <cell r="AC9"/>
          <cell r="AD9"/>
          <cell r="AE9">
            <v>4</v>
          </cell>
          <cell r="AF9">
            <v>0.7</v>
          </cell>
          <cell r="AG9">
            <v>1</v>
          </cell>
          <cell r="AH9">
            <v>0</v>
          </cell>
          <cell r="AI9">
            <v>4</v>
          </cell>
          <cell r="AJ9">
            <v>0</v>
          </cell>
        </row>
        <row r="10">
          <cell r="B10" t="str">
            <v>CMR</v>
          </cell>
          <cell r="C10" t="str">
            <v>Cameroon</v>
          </cell>
          <cell r="D10" t="str">
            <v>AFR</v>
          </cell>
          <cell r="E10" t="str">
            <v>LMC</v>
          </cell>
          <cell r="F10">
            <v>29000000</v>
          </cell>
          <cell r="G10">
            <v>-5.4</v>
          </cell>
          <cell r="H10">
            <v>-1500000</v>
          </cell>
          <cell r="I10">
            <v>3</v>
          </cell>
          <cell r="J10">
            <v>-1.4</v>
          </cell>
          <cell r="K10">
            <v>3</v>
          </cell>
          <cell r="L10">
            <v>-0.6</v>
          </cell>
          <cell r="M10">
            <v>4</v>
          </cell>
          <cell r="N10">
            <v>-1.6</v>
          </cell>
          <cell r="O10">
            <v>2</v>
          </cell>
          <cell r="P10">
            <v>0.8</v>
          </cell>
          <cell r="Q10">
            <v>3</v>
          </cell>
          <cell r="R10">
            <v>3.3</v>
          </cell>
          <cell r="S10">
            <v>2</v>
          </cell>
          <cell r="T10">
            <v>1.8</v>
          </cell>
          <cell r="U10">
            <v>4</v>
          </cell>
          <cell r="V10">
            <v>-6.5</v>
          </cell>
          <cell r="W10">
            <v>3</v>
          </cell>
          <cell r="X10">
            <v>-0.2</v>
          </cell>
          <cell r="Y10">
            <v>4</v>
          </cell>
          <cell r="Z10">
            <v>0</v>
          </cell>
          <cell r="AA10"/>
          <cell r="AB10"/>
          <cell r="AC10"/>
          <cell r="AD10"/>
          <cell r="AE10">
            <v>2</v>
          </cell>
          <cell r="AF10">
            <v>0</v>
          </cell>
          <cell r="AG10">
            <v>3</v>
          </cell>
          <cell r="AH10">
            <v>0</v>
          </cell>
          <cell r="AI10"/>
          <cell r="AJ10"/>
        </row>
        <row r="11">
          <cell r="B11" t="str">
            <v>LBR</v>
          </cell>
          <cell r="C11" t="str">
            <v>Liberia</v>
          </cell>
          <cell r="D11" t="str">
            <v>AFR</v>
          </cell>
          <cell r="E11" t="str">
            <v>LIC</v>
          </cell>
          <cell r="F11">
            <v>5400000</v>
          </cell>
          <cell r="G11">
            <v>-5.3</v>
          </cell>
          <cell r="H11">
            <v>-290000</v>
          </cell>
          <cell r="I11">
            <v>3</v>
          </cell>
          <cell r="J11">
            <v>-1.2</v>
          </cell>
          <cell r="K11">
            <v>1</v>
          </cell>
          <cell r="L11">
            <v>-0.3</v>
          </cell>
          <cell r="M11">
            <v>2</v>
          </cell>
          <cell r="N11">
            <v>-0.9</v>
          </cell>
          <cell r="O11">
            <v>2</v>
          </cell>
          <cell r="P11">
            <v>0.6</v>
          </cell>
          <cell r="Q11">
            <v>3</v>
          </cell>
          <cell r="R11">
            <v>4.5</v>
          </cell>
          <cell r="S11">
            <v>4</v>
          </cell>
          <cell r="T11">
            <v>0</v>
          </cell>
          <cell r="U11">
            <v>3</v>
          </cell>
          <cell r="V11">
            <v>-5</v>
          </cell>
          <cell r="W11">
            <v>4</v>
          </cell>
          <cell r="X11">
            <v>-0.7</v>
          </cell>
          <cell r="Y11">
            <v>1</v>
          </cell>
          <cell r="Z11">
            <v>0</v>
          </cell>
          <cell r="AA11"/>
          <cell r="AB11"/>
          <cell r="AC11"/>
          <cell r="AD11"/>
          <cell r="AE11">
            <v>1</v>
          </cell>
          <cell r="AF11">
            <v>0.9</v>
          </cell>
          <cell r="AG11">
            <v>3</v>
          </cell>
          <cell r="AH11">
            <v>0</v>
          </cell>
          <cell r="AI11"/>
          <cell r="AJ11"/>
        </row>
        <row r="12">
          <cell r="B12" t="str">
            <v>GNQ</v>
          </cell>
          <cell r="C12" t="str">
            <v>Equatorial Guinea</v>
          </cell>
          <cell r="D12" t="str">
            <v>AFR</v>
          </cell>
          <cell r="E12" t="str">
            <v>UMC</v>
          </cell>
          <cell r="F12">
            <v>1500000</v>
          </cell>
          <cell r="G12">
            <v>-5.2</v>
          </cell>
          <cell r="H12">
            <v>-81000</v>
          </cell>
          <cell r="I12">
            <v>2</v>
          </cell>
          <cell r="J12">
            <v>-1.1000000000000001</v>
          </cell>
          <cell r="K12">
            <v>2</v>
          </cell>
          <cell r="L12">
            <v>-0.5</v>
          </cell>
          <cell r="M12">
            <v>4</v>
          </cell>
          <cell r="N12">
            <v>-0.3</v>
          </cell>
          <cell r="O12"/>
          <cell r="P12"/>
          <cell r="Q12">
            <v>2</v>
          </cell>
          <cell r="R12">
            <v>3.4</v>
          </cell>
          <cell r="S12">
            <v>2</v>
          </cell>
          <cell r="T12">
            <v>-0.3</v>
          </cell>
          <cell r="U12">
            <v>3</v>
          </cell>
          <cell r="V12">
            <v>-3.6</v>
          </cell>
          <cell r="W12">
            <v>4</v>
          </cell>
          <cell r="X12">
            <v>-1.2</v>
          </cell>
          <cell r="Y12">
            <v>3</v>
          </cell>
          <cell r="Z12">
            <v>0.1</v>
          </cell>
          <cell r="AA12"/>
          <cell r="AB12"/>
          <cell r="AC12"/>
          <cell r="AD12"/>
          <cell r="AE12"/>
          <cell r="AF12"/>
          <cell r="AG12">
            <v>4</v>
          </cell>
          <cell r="AH12">
            <v>0</v>
          </cell>
          <cell r="AI12"/>
          <cell r="AJ12"/>
        </row>
        <row r="13">
          <cell r="B13" t="str">
            <v>GIN</v>
          </cell>
          <cell r="C13" t="str">
            <v>Guinea</v>
          </cell>
          <cell r="D13" t="str">
            <v>AFR</v>
          </cell>
          <cell r="E13" t="str">
            <v>LIC</v>
          </cell>
          <cell r="F13">
            <v>14000000</v>
          </cell>
          <cell r="G13">
            <v>-4.9000000000000004</v>
          </cell>
          <cell r="H13">
            <v>-690000</v>
          </cell>
          <cell r="I13">
            <v>2</v>
          </cell>
          <cell r="J13">
            <v>-1.1000000000000001</v>
          </cell>
          <cell r="K13">
            <v>1</v>
          </cell>
          <cell r="L13">
            <v>-0.4</v>
          </cell>
          <cell r="M13">
            <v>3</v>
          </cell>
          <cell r="N13">
            <v>-0.9</v>
          </cell>
          <cell r="O13">
            <v>4</v>
          </cell>
          <cell r="P13">
            <v>0.9</v>
          </cell>
          <cell r="Q13">
            <v>3</v>
          </cell>
          <cell r="R13">
            <v>2.8</v>
          </cell>
          <cell r="S13">
            <v>4</v>
          </cell>
          <cell r="T13">
            <v>1</v>
          </cell>
          <cell r="U13">
            <v>3</v>
          </cell>
          <cell r="V13">
            <v>-5.6</v>
          </cell>
          <cell r="W13">
            <v>2</v>
          </cell>
          <cell r="X13">
            <v>0</v>
          </cell>
          <cell r="Y13">
            <v>3</v>
          </cell>
          <cell r="Z13">
            <v>0</v>
          </cell>
          <cell r="AA13"/>
          <cell r="AB13"/>
          <cell r="AC13"/>
          <cell r="AD13"/>
          <cell r="AE13"/>
          <cell r="AF13"/>
          <cell r="AG13">
            <v>1</v>
          </cell>
          <cell r="AH13">
            <v>0</v>
          </cell>
          <cell r="AI13"/>
          <cell r="AJ13"/>
        </row>
        <row r="14">
          <cell r="B14" t="str">
            <v>CPV</v>
          </cell>
          <cell r="C14" t="str">
            <v>Cabo Verde</v>
          </cell>
          <cell r="D14" t="str">
            <v>AFR</v>
          </cell>
          <cell r="E14" t="str">
            <v>LMC</v>
          </cell>
          <cell r="F14">
            <v>570000</v>
          </cell>
          <cell r="G14">
            <v>-4.3</v>
          </cell>
          <cell r="H14">
            <v>-25000</v>
          </cell>
          <cell r="I14">
            <v>3</v>
          </cell>
          <cell r="J14">
            <v>-1.7</v>
          </cell>
          <cell r="K14">
            <v>3</v>
          </cell>
          <cell r="L14">
            <v>-0.7</v>
          </cell>
          <cell r="M14"/>
          <cell r="N14"/>
          <cell r="O14"/>
          <cell r="P14"/>
          <cell r="Q14">
            <v>2</v>
          </cell>
          <cell r="R14">
            <v>1.4</v>
          </cell>
          <cell r="S14">
            <v>2</v>
          </cell>
          <cell r="T14">
            <v>3.5</v>
          </cell>
          <cell r="U14">
            <v>4</v>
          </cell>
          <cell r="V14">
            <v>-6.5</v>
          </cell>
          <cell r="W14">
            <v>2</v>
          </cell>
          <cell r="X14">
            <v>-0.4</v>
          </cell>
          <cell r="Y14">
            <v>4</v>
          </cell>
          <cell r="Z14">
            <v>0.2</v>
          </cell>
          <cell r="AA14"/>
          <cell r="AB14"/>
          <cell r="AC14"/>
          <cell r="AD14"/>
          <cell r="AE14"/>
          <cell r="AF14"/>
          <cell r="AG14">
            <v>3</v>
          </cell>
          <cell r="AH14">
            <v>0</v>
          </cell>
          <cell r="AI14">
            <v>4</v>
          </cell>
          <cell r="AJ14">
            <v>0</v>
          </cell>
        </row>
        <row r="15">
          <cell r="B15" t="str">
            <v>GMB</v>
          </cell>
          <cell r="C15" t="str">
            <v>Gambia</v>
          </cell>
          <cell r="D15" t="str">
            <v>AFR</v>
          </cell>
          <cell r="E15" t="str">
            <v>LIC</v>
          </cell>
          <cell r="F15">
            <v>2600000</v>
          </cell>
          <cell r="G15">
            <v>-4.0999999999999996</v>
          </cell>
          <cell r="H15">
            <v>-110000</v>
          </cell>
          <cell r="I15">
            <v>3</v>
          </cell>
          <cell r="J15">
            <v>-1.5</v>
          </cell>
          <cell r="K15">
            <v>3</v>
          </cell>
          <cell r="L15">
            <v>-0.6</v>
          </cell>
          <cell r="M15">
            <v>1</v>
          </cell>
          <cell r="N15">
            <v>-0.2</v>
          </cell>
          <cell r="O15">
            <v>3</v>
          </cell>
          <cell r="P15">
            <v>1.9</v>
          </cell>
          <cell r="Q15">
            <v>2</v>
          </cell>
          <cell r="R15">
            <v>3.4</v>
          </cell>
          <cell r="S15">
            <v>4</v>
          </cell>
          <cell r="T15">
            <v>-0.7</v>
          </cell>
          <cell r="U15">
            <v>4</v>
          </cell>
          <cell r="V15">
            <v>-4</v>
          </cell>
          <cell r="W15">
            <v>2</v>
          </cell>
          <cell r="X15">
            <v>-0.4</v>
          </cell>
          <cell r="Y15">
            <v>1</v>
          </cell>
          <cell r="Z15">
            <v>0</v>
          </cell>
          <cell r="AA15"/>
          <cell r="AB15"/>
          <cell r="AC15">
            <v>2</v>
          </cell>
          <cell r="AD15">
            <v>0.4</v>
          </cell>
          <cell r="AE15">
            <v>3</v>
          </cell>
          <cell r="AF15">
            <v>1.4</v>
          </cell>
          <cell r="AG15">
            <v>2</v>
          </cell>
          <cell r="AH15">
            <v>0</v>
          </cell>
          <cell r="AI15"/>
          <cell r="AJ15"/>
        </row>
        <row r="16">
          <cell r="B16" t="str">
            <v>BEN</v>
          </cell>
          <cell r="C16" t="str">
            <v>Benin</v>
          </cell>
          <cell r="D16" t="str">
            <v>AFR</v>
          </cell>
          <cell r="E16" t="str">
            <v>LMC</v>
          </cell>
          <cell r="F16">
            <v>13000000</v>
          </cell>
          <cell r="G16">
            <v>-4</v>
          </cell>
          <cell r="H16">
            <v>-530000</v>
          </cell>
          <cell r="I16">
            <v>3</v>
          </cell>
          <cell r="J16">
            <v>-1.3</v>
          </cell>
          <cell r="K16">
            <v>3</v>
          </cell>
          <cell r="L16">
            <v>-0.6</v>
          </cell>
          <cell r="M16">
            <v>1</v>
          </cell>
          <cell r="N16">
            <v>-0.3</v>
          </cell>
          <cell r="O16">
            <v>2</v>
          </cell>
          <cell r="P16">
            <v>0</v>
          </cell>
          <cell r="Q16">
            <v>3</v>
          </cell>
          <cell r="R16">
            <v>2</v>
          </cell>
          <cell r="S16">
            <v>4</v>
          </cell>
          <cell r="T16">
            <v>-0.3</v>
          </cell>
          <cell r="U16">
            <v>3</v>
          </cell>
          <cell r="V16">
            <v>-3.9</v>
          </cell>
          <cell r="W16">
            <v>2</v>
          </cell>
          <cell r="X16">
            <v>0.1</v>
          </cell>
          <cell r="Y16">
            <v>3</v>
          </cell>
          <cell r="Z16">
            <v>0</v>
          </cell>
          <cell r="AA16"/>
          <cell r="AB16"/>
          <cell r="AC16"/>
          <cell r="AD16"/>
          <cell r="AE16">
            <v>1</v>
          </cell>
          <cell r="AF16">
            <v>1.2</v>
          </cell>
          <cell r="AG16">
            <v>2</v>
          </cell>
          <cell r="AH16">
            <v>0</v>
          </cell>
          <cell r="AI16">
            <v>4</v>
          </cell>
          <cell r="AJ16">
            <v>0</v>
          </cell>
        </row>
        <row r="17">
          <cell r="B17" t="str">
            <v>AGO</v>
          </cell>
          <cell r="C17" t="str">
            <v>Angola</v>
          </cell>
          <cell r="D17" t="str">
            <v>AFR</v>
          </cell>
          <cell r="E17" t="str">
            <v>LMC</v>
          </cell>
          <cell r="F17">
            <v>36000000</v>
          </cell>
          <cell r="G17">
            <v>-3.5</v>
          </cell>
          <cell r="H17">
            <v>-1300000</v>
          </cell>
          <cell r="I17">
            <v>2</v>
          </cell>
          <cell r="J17">
            <v>-1.2</v>
          </cell>
          <cell r="K17">
            <v>2</v>
          </cell>
          <cell r="L17">
            <v>-0.6</v>
          </cell>
          <cell r="M17">
            <v>2</v>
          </cell>
          <cell r="N17">
            <v>-0.4</v>
          </cell>
          <cell r="O17"/>
          <cell r="P17"/>
          <cell r="Q17">
            <v>4</v>
          </cell>
          <cell r="R17">
            <v>-2.7</v>
          </cell>
          <cell r="S17">
            <v>2</v>
          </cell>
          <cell r="T17">
            <v>-0.5</v>
          </cell>
          <cell r="U17">
            <v>2</v>
          </cell>
          <cell r="V17">
            <v>-1.5</v>
          </cell>
          <cell r="W17">
            <v>1</v>
          </cell>
          <cell r="X17">
            <v>-0.3</v>
          </cell>
          <cell r="Y17">
            <v>2</v>
          </cell>
          <cell r="Z17">
            <v>0</v>
          </cell>
          <cell r="AA17"/>
          <cell r="AB17"/>
          <cell r="AC17"/>
          <cell r="AD17"/>
          <cell r="AE17"/>
          <cell r="AF17"/>
          <cell r="AG17">
            <v>4</v>
          </cell>
          <cell r="AH17">
            <v>0</v>
          </cell>
          <cell r="AI17"/>
          <cell r="AJ17"/>
        </row>
        <row r="18">
          <cell r="B18" t="str">
            <v>ZWE</v>
          </cell>
          <cell r="C18" t="str">
            <v>Zimbabwe</v>
          </cell>
          <cell r="D18" t="str">
            <v>AFR</v>
          </cell>
          <cell r="E18" t="str">
            <v>LMC</v>
          </cell>
          <cell r="F18">
            <v>16000000</v>
          </cell>
          <cell r="G18">
            <v>-3.5</v>
          </cell>
          <cell r="H18">
            <v>-540000</v>
          </cell>
          <cell r="I18">
            <v>4</v>
          </cell>
          <cell r="J18">
            <v>-1.2</v>
          </cell>
          <cell r="K18">
            <v>4</v>
          </cell>
          <cell r="L18">
            <v>-1</v>
          </cell>
          <cell r="M18">
            <v>2</v>
          </cell>
          <cell r="N18">
            <v>0.6</v>
          </cell>
          <cell r="O18">
            <v>1</v>
          </cell>
          <cell r="P18">
            <v>0</v>
          </cell>
          <cell r="Q18">
            <v>2</v>
          </cell>
          <cell r="R18">
            <v>3.7</v>
          </cell>
          <cell r="S18">
            <v>2</v>
          </cell>
          <cell r="T18">
            <v>-1.6</v>
          </cell>
          <cell r="U18">
            <v>2</v>
          </cell>
          <cell r="V18">
            <v>-0.7</v>
          </cell>
          <cell r="W18">
            <v>4</v>
          </cell>
          <cell r="X18">
            <v>-0.4</v>
          </cell>
          <cell r="Y18">
            <v>4</v>
          </cell>
          <cell r="Z18">
            <v>0</v>
          </cell>
          <cell r="AA18">
            <v>3</v>
          </cell>
          <cell r="AB18">
            <v>-2.2999999999999998</v>
          </cell>
          <cell r="AC18"/>
          <cell r="AD18"/>
          <cell r="AE18">
            <v>3</v>
          </cell>
          <cell r="AF18">
            <v>0.6</v>
          </cell>
          <cell r="AG18">
            <v>3</v>
          </cell>
          <cell r="AH18">
            <v>0</v>
          </cell>
          <cell r="AI18"/>
          <cell r="AJ18"/>
        </row>
        <row r="19">
          <cell r="B19" t="str">
            <v>ZAF</v>
          </cell>
          <cell r="C19" t="str">
            <v>South Africa</v>
          </cell>
          <cell r="D19" t="str">
            <v>AFR</v>
          </cell>
          <cell r="E19" t="str">
            <v>UMC</v>
          </cell>
          <cell r="F19">
            <v>61000000</v>
          </cell>
          <cell r="G19">
            <v>-3</v>
          </cell>
          <cell r="H19">
            <v>-1900000</v>
          </cell>
          <cell r="I19">
            <v>4</v>
          </cell>
          <cell r="J19">
            <v>-2.8</v>
          </cell>
          <cell r="K19">
            <v>4</v>
          </cell>
          <cell r="L19">
            <v>-3.1</v>
          </cell>
          <cell r="M19">
            <v>4</v>
          </cell>
          <cell r="N19">
            <v>-0.1</v>
          </cell>
          <cell r="O19">
            <v>2</v>
          </cell>
          <cell r="P19">
            <v>0.8</v>
          </cell>
          <cell r="Q19">
            <v>2</v>
          </cell>
          <cell r="R19">
            <v>0.3</v>
          </cell>
          <cell r="S19">
            <v>2</v>
          </cell>
          <cell r="T19">
            <v>2.1</v>
          </cell>
          <cell r="U19">
            <v>2</v>
          </cell>
          <cell r="V19">
            <v>-1.5</v>
          </cell>
          <cell r="W19">
            <v>4</v>
          </cell>
          <cell r="X19">
            <v>0.7</v>
          </cell>
          <cell r="Y19">
            <v>4</v>
          </cell>
          <cell r="Z19">
            <v>0.3</v>
          </cell>
          <cell r="AA19"/>
          <cell r="AB19"/>
          <cell r="AC19">
            <v>2</v>
          </cell>
          <cell r="AD19">
            <v>-4.3</v>
          </cell>
          <cell r="AE19">
            <v>4</v>
          </cell>
          <cell r="AF19">
            <v>1</v>
          </cell>
          <cell r="AG19">
            <v>4</v>
          </cell>
          <cell r="AH19">
            <v>0</v>
          </cell>
          <cell r="AI19">
            <v>1</v>
          </cell>
          <cell r="AJ19">
            <v>0</v>
          </cell>
        </row>
        <row r="20">
          <cell r="B20" t="str">
            <v>GAB</v>
          </cell>
          <cell r="C20" t="str">
            <v>Gabon</v>
          </cell>
          <cell r="D20" t="str">
            <v>AFR</v>
          </cell>
          <cell r="E20" t="str">
            <v>UMC</v>
          </cell>
          <cell r="F20">
            <v>2400000</v>
          </cell>
          <cell r="G20">
            <v>-3</v>
          </cell>
          <cell r="H20">
            <v>-71000</v>
          </cell>
          <cell r="I20">
            <v>4</v>
          </cell>
          <cell r="J20">
            <v>-1.6</v>
          </cell>
          <cell r="K20">
            <v>4</v>
          </cell>
          <cell r="L20">
            <v>-0.7</v>
          </cell>
          <cell r="M20">
            <v>4</v>
          </cell>
          <cell r="N20">
            <v>-0.5</v>
          </cell>
          <cell r="O20"/>
          <cell r="P20"/>
          <cell r="Q20">
            <v>2</v>
          </cell>
          <cell r="R20">
            <v>1.9</v>
          </cell>
          <cell r="S20">
            <v>2</v>
          </cell>
          <cell r="T20">
            <v>1.9</v>
          </cell>
          <cell r="U20">
            <v>3</v>
          </cell>
          <cell r="V20">
            <v>-4</v>
          </cell>
          <cell r="W20">
            <v>4</v>
          </cell>
          <cell r="X20">
            <v>-0.1</v>
          </cell>
          <cell r="Y20">
            <v>3</v>
          </cell>
          <cell r="Z20">
            <v>0.1</v>
          </cell>
          <cell r="AA20"/>
          <cell r="AB20"/>
          <cell r="AC20"/>
          <cell r="AD20"/>
          <cell r="AE20"/>
          <cell r="AF20"/>
          <cell r="AG20">
            <v>4</v>
          </cell>
          <cell r="AH20">
            <v>0</v>
          </cell>
          <cell r="AI20"/>
          <cell r="AJ20"/>
        </row>
        <row r="21">
          <cell r="B21" t="str">
            <v>CAF</v>
          </cell>
          <cell r="C21" t="str">
            <v>Central African Republic</v>
          </cell>
          <cell r="D21" t="str">
            <v>AFR</v>
          </cell>
          <cell r="E21" t="str">
            <v>LIC</v>
          </cell>
          <cell r="F21">
            <v>5100000</v>
          </cell>
          <cell r="G21">
            <v>-3</v>
          </cell>
          <cell r="H21">
            <v>-150000</v>
          </cell>
          <cell r="I21">
            <v>2</v>
          </cell>
          <cell r="J21">
            <v>-0.9</v>
          </cell>
          <cell r="K21">
            <v>2</v>
          </cell>
          <cell r="L21">
            <v>-0.5</v>
          </cell>
          <cell r="M21">
            <v>1</v>
          </cell>
          <cell r="N21">
            <v>0.5</v>
          </cell>
          <cell r="O21">
            <v>3</v>
          </cell>
          <cell r="P21">
            <v>1.9</v>
          </cell>
          <cell r="Q21">
            <v>4</v>
          </cell>
          <cell r="R21">
            <v>1.3</v>
          </cell>
          <cell r="S21">
            <v>4</v>
          </cell>
          <cell r="T21">
            <v>-0.1</v>
          </cell>
          <cell r="U21">
            <v>3</v>
          </cell>
          <cell r="V21">
            <v>-2.2000000000000002</v>
          </cell>
          <cell r="W21">
            <v>4</v>
          </cell>
          <cell r="X21">
            <v>-0.9</v>
          </cell>
          <cell r="Y21">
            <v>4</v>
          </cell>
          <cell r="Z21">
            <v>0.3</v>
          </cell>
          <cell r="AA21"/>
          <cell r="AB21"/>
          <cell r="AC21"/>
          <cell r="AD21"/>
          <cell r="AE21"/>
          <cell r="AF21"/>
          <cell r="AG21">
            <v>1</v>
          </cell>
          <cell r="AH21">
            <v>0</v>
          </cell>
          <cell r="AI21"/>
          <cell r="AJ21"/>
        </row>
        <row r="22">
          <cell r="B22" t="str">
            <v>MLI</v>
          </cell>
          <cell r="C22" t="str">
            <v>Mali</v>
          </cell>
          <cell r="D22" t="str">
            <v>AFR</v>
          </cell>
          <cell r="E22" t="str">
            <v>LIC</v>
          </cell>
          <cell r="F22">
            <v>22000000</v>
          </cell>
          <cell r="G22">
            <v>-2.9</v>
          </cell>
          <cell r="H22">
            <v>-650000</v>
          </cell>
          <cell r="I22">
            <v>2</v>
          </cell>
          <cell r="J22">
            <v>-1.3</v>
          </cell>
          <cell r="K22">
            <v>3</v>
          </cell>
          <cell r="L22">
            <v>-0.6</v>
          </cell>
          <cell r="M22">
            <v>1</v>
          </cell>
          <cell r="N22">
            <v>-0.3</v>
          </cell>
          <cell r="O22">
            <v>4</v>
          </cell>
          <cell r="P22">
            <v>-0.1</v>
          </cell>
          <cell r="Q22">
            <v>2</v>
          </cell>
          <cell r="R22">
            <v>3</v>
          </cell>
          <cell r="S22">
            <v>4</v>
          </cell>
          <cell r="T22">
            <v>0.2</v>
          </cell>
          <cell r="U22">
            <v>4</v>
          </cell>
          <cell r="V22">
            <v>-6.7</v>
          </cell>
          <cell r="W22">
            <v>1</v>
          </cell>
          <cell r="X22">
            <v>0.1</v>
          </cell>
          <cell r="Y22">
            <v>1</v>
          </cell>
          <cell r="Z22">
            <v>0</v>
          </cell>
          <cell r="AA22">
            <v>2</v>
          </cell>
          <cell r="AB22">
            <v>3.8</v>
          </cell>
          <cell r="AC22"/>
          <cell r="AD22"/>
          <cell r="AE22">
            <v>3</v>
          </cell>
          <cell r="AF22">
            <v>0</v>
          </cell>
          <cell r="AG22">
            <v>1</v>
          </cell>
          <cell r="AH22">
            <v>0</v>
          </cell>
          <cell r="AI22"/>
          <cell r="AJ22"/>
        </row>
        <row r="23">
          <cell r="B23" t="str">
            <v>ERI</v>
          </cell>
          <cell r="C23" t="str">
            <v>Eritrea</v>
          </cell>
          <cell r="D23" t="str">
            <v>AFR</v>
          </cell>
          <cell r="E23" t="str">
            <v>LIC</v>
          </cell>
          <cell r="F23">
            <v>3700000</v>
          </cell>
          <cell r="G23">
            <v>-2.4</v>
          </cell>
          <cell r="H23">
            <v>-88000</v>
          </cell>
          <cell r="I23">
            <v>1</v>
          </cell>
          <cell r="J23">
            <v>-0.7</v>
          </cell>
          <cell r="K23">
            <v>2</v>
          </cell>
          <cell r="L23">
            <v>-0.6</v>
          </cell>
          <cell r="M23">
            <v>1</v>
          </cell>
          <cell r="N23">
            <v>-0.3</v>
          </cell>
          <cell r="O23"/>
          <cell r="P23"/>
          <cell r="Q23">
            <v>4</v>
          </cell>
          <cell r="R23">
            <v>0.6</v>
          </cell>
          <cell r="S23">
            <v>3</v>
          </cell>
          <cell r="T23">
            <v>-0.5</v>
          </cell>
          <cell r="U23">
            <v>2</v>
          </cell>
          <cell r="V23">
            <v>-1.7</v>
          </cell>
          <cell r="W23">
            <v>4</v>
          </cell>
          <cell r="X23">
            <v>-0.3</v>
          </cell>
          <cell r="Y23">
            <v>4</v>
          </cell>
          <cell r="Z23">
            <v>0.1</v>
          </cell>
          <cell r="AA23"/>
          <cell r="AB23"/>
          <cell r="AC23"/>
          <cell r="AD23"/>
          <cell r="AE23">
            <v>1</v>
          </cell>
          <cell r="AF23">
            <v>0.9</v>
          </cell>
          <cell r="AG23">
            <v>1</v>
          </cell>
          <cell r="AH23">
            <v>0</v>
          </cell>
          <cell r="AI23"/>
          <cell r="AJ23"/>
        </row>
        <row r="24">
          <cell r="B24" t="str">
            <v>SSD</v>
          </cell>
          <cell r="C24" t="str">
            <v>South Sudan</v>
          </cell>
          <cell r="D24" t="str">
            <v>AFR</v>
          </cell>
          <cell r="E24" t="str">
            <v>LIC</v>
          </cell>
          <cell r="F24">
            <v>12000000</v>
          </cell>
          <cell r="G24">
            <v>-2.2000000000000002</v>
          </cell>
          <cell r="H24">
            <v>-260000</v>
          </cell>
          <cell r="I24"/>
          <cell r="J24"/>
          <cell r="K24"/>
          <cell r="L24"/>
          <cell r="M24">
            <v>3</v>
          </cell>
          <cell r="N24">
            <v>0.4</v>
          </cell>
          <cell r="O24"/>
          <cell r="P24"/>
          <cell r="Q24">
            <v>3</v>
          </cell>
          <cell r="R24">
            <v>1.1000000000000001</v>
          </cell>
          <cell r="S24">
            <v>4</v>
          </cell>
          <cell r="T24">
            <v>0</v>
          </cell>
          <cell r="U24">
            <v>2</v>
          </cell>
          <cell r="V24">
            <v>-1.6</v>
          </cell>
          <cell r="W24">
            <v>4</v>
          </cell>
          <cell r="X24">
            <v>-0.7</v>
          </cell>
          <cell r="Y24">
            <v>1</v>
          </cell>
          <cell r="Z24">
            <v>0</v>
          </cell>
          <cell r="AA24"/>
          <cell r="AB24"/>
          <cell r="AC24"/>
          <cell r="AD24"/>
          <cell r="AE24"/>
          <cell r="AF24"/>
          <cell r="AG24"/>
          <cell r="AH24"/>
          <cell r="AI24"/>
          <cell r="AJ24"/>
        </row>
        <row r="25">
          <cell r="B25" t="str">
            <v>STP</v>
          </cell>
          <cell r="C25" t="str">
            <v>Sao Tome and Principe</v>
          </cell>
          <cell r="D25" t="str">
            <v>AFR</v>
          </cell>
          <cell r="E25" t="str">
            <v>LMC</v>
          </cell>
          <cell r="F25">
            <v>230000</v>
          </cell>
          <cell r="G25">
            <v>-2.2000000000000002</v>
          </cell>
          <cell r="H25">
            <v>-5000</v>
          </cell>
          <cell r="I25">
            <v>4</v>
          </cell>
          <cell r="J25">
            <v>-1.8</v>
          </cell>
          <cell r="K25">
            <v>4</v>
          </cell>
          <cell r="L25">
            <v>-0.8</v>
          </cell>
          <cell r="M25">
            <v>2</v>
          </cell>
          <cell r="N25">
            <v>-0.8</v>
          </cell>
          <cell r="O25">
            <v>2</v>
          </cell>
          <cell r="P25">
            <v>-0.1</v>
          </cell>
          <cell r="Q25">
            <v>2</v>
          </cell>
          <cell r="R25">
            <v>3</v>
          </cell>
          <cell r="S25">
            <v>4</v>
          </cell>
          <cell r="T25">
            <v>2.4</v>
          </cell>
          <cell r="U25">
            <v>2</v>
          </cell>
          <cell r="V25">
            <v>-3.5</v>
          </cell>
          <cell r="W25">
            <v>2</v>
          </cell>
          <cell r="X25">
            <v>-0.2</v>
          </cell>
          <cell r="Y25">
            <v>1</v>
          </cell>
          <cell r="Z25">
            <v>0</v>
          </cell>
          <cell r="AA25"/>
          <cell r="AB25"/>
          <cell r="AC25"/>
          <cell r="AD25"/>
          <cell r="AE25">
            <v>1</v>
          </cell>
          <cell r="AF25">
            <v>0</v>
          </cell>
          <cell r="AG25">
            <v>3</v>
          </cell>
          <cell r="AH25">
            <v>0</v>
          </cell>
          <cell r="AI25"/>
          <cell r="AJ25"/>
        </row>
        <row r="26">
          <cell r="B26" t="str">
            <v>BFA</v>
          </cell>
          <cell r="C26" t="str">
            <v>Burkina Faso</v>
          </cell>
          <cell r="D26" t="str">
            <v>AFR</v>
          </cell>
          <cell r="E26" t="str">
            <v>LIC</v>
          </cell>
          <cell r="F26">
            <v>23000000</v>
          </cell>
          <cell r="G26">
            <v>-1.9</v>
          </cell>
          <cell r="H26">
            <v>-440000</v>
          </cell>
          <cell r="I26">
            <v>1</v>
          </cell>
          <cell r="J26">
            <v>-0.9</v>
          </cell>
          <cell r="K26">
            <v>1</v>
          </cell>
          <cell r="L26">
            <v>-0.3</v>
          </cell>
          <cell r="M26">
            <v>1</v>
          </cell>
          <cell r="N26">
            <v>-0.5</v>
          </cell>
          <cell r="O26">
            <v>4</v>
          </cell>
          <cell r="P26">
            <v>1.7</v>
          </cell>
          <cell r="Q26">
            <v>2</v>
          </cell>
          <cell r="R26">
            <v>4</v>
          </cell>
          <cell r="S26">
            <v>2</v>
          </cell>
          <cell r="T26">
            <v>3</v>
          </cell>
          <cell r="U26">
            <v>4</v>
          </cell>
          <cell r="V26">
            <v>-6.1</v>
          </cell>
          <cell r="W26">
            <v>2</v>
          </cell>
          <cell r="X26">
            <v>-0.1</v>
          </cell>
          <cell r="Y26">
            <v>3</v>
          </cell>
          <cell r="Z26">
            <v>0.1</v>
          </cell>
          <cell r="AA26"/>
          <cell r="AB26"/>
          <cell r="AC26"/>
          <cell r="AD26"/>
          <cell r="AE26">
            <v>3</v>
          </cell>
          <cell r="AF26">
            <v>1.7</v>
          </cell>
          <cell r="AG26">
            <v>4</v>
          </cell>
          <cell r="AH26">
            <v>0</v>
          </cell>
          <cell r="AI26"/>
          <cell r="AJ26"/>
        </row>
        <row r="27">
          <cell r="B27" t="str">
            <v>ZMB</v>
          </cell>
          <cell r="C27" t="str">
            <v>Zambia</v>
          </cell>
          <cell r="D27" t="str">
            <v>AFR</v>
          </cell>
          <cell r="E27" t="str">
            <v>LMC</v>
          </cell>
          <cell r="F27">
            <v>20000000</v>
          </cell>
          <cell r="G27">
            <v>-1.9</v>
          </cell>
          <cell r="H27">
            <v>-380000</v>
          </cell>
          <cell r="I27">
            <v>2</v>
          </cell>
          <cell r="J27">
            <v>-1</v>
          </cell>
          <cell r="K27">
            <v>3</v>
          </cell>
          <cell r="L27">
            <v>-0.6</v>
          </cell>
          <cell r="M27">
            <v>3</v>
          </cell>
          <cell r="N27">
            <v>0.3</v>
          </cell>
          <cell r="O27">
            <v>2</v>
          </cell>
          <cell r="P27">
            <v>1.4</v>
          </cell>
          <cell r="Q27">
            <v>3</v>
          </cell>
          <cell r="R27">
            <v>4.4000000000000004</v>
          </cell>
          <cell r="S27">
            <v>2</v>
          </cell>
          <cell r="T27">
            <v>-1.9</v>
          </cell>
          <cell r="U27">
            <v>2</v>
          </cell>
          <cell r="V27">
            <v>-0.9</v>
          </cell>
          <cell r="W27">
            <v>1</v>
          </cell>
          <cell r="X27">
            <v>0.1</v>
          </cell>
          <cell r="Y27">
            <v>3</v>
          </cell>
          <cell r="Z27">
            <v>0.3</v>
          </cell>
          <cell r="AA27"/>
          <cell r="AB27"/>
          <cell r="AC27">
            <v>2</v>
          </cell>
          <cell r="AD27">
            <v>-0.3</v>
          </cell>
          <cell r="AE27">
            <v>3</v>
          </cell>
          <cell r="AF27">
            <v>0.8</v>
          </cell>
          <cell r="AG27">
            <v>2</v>
          </cell>
          <cell r="AH27">
            <v>0</v>
          </cell>
          <cell r="AI27">
            <v>4</v>
          </cell>
          <cell r="AJ27">
            <v>0</v>
          </cell>
        </row>
        <row r="28">
          <cell r="B28" t="str">
            <v>UGA</v>
          </cell>
          <cell r="C28" t="str">
            <v>Uganda</v>
          </cell>
          <cell r="D28" t="str">
            <v>AFR</v>
          </cell>
          <cell r="E28" t="str">
            <v>LIC</v>
          </cell>
          <cell r="F28">
            <v>50000000</v>
          </cell>
          <cell r="G28">
            <v>-1.8</v>
          </cell>
          <cell r="H28">
            <v>-890000</v>
          </cell>
          <cell r="I28">
            <v>1</v>
          </cell>
          <cell r="J28">
            <v>-0.7</v>
          </cell>
          <cell r="K28">
            <v>1</v>
          </cell>
          <cell r="L28">
            <v>-0.5</v>
          </cell>
          <cell r="M28">
            <v>2</v>
          </cell>
          <cell r="N28">
            <v>-0.1</v>
          </cell>
          <cell r="O28">
            <v>2</v>
          </cell>
          <cell r="P28">
            <v>0.6</v>
          </cell>
          <cell r="Q28">
            <v>3</v>
          </cell>
          <cell r="R28">
            <v>3.1</v>
          </cell>
          <cell r="S28">
            <v>4</v>
          </cell>
          <cell r="T28">
            <v>-0.2</v>
          </cell>
          <cell r="U28">
            <v>3</v>
          </cell>
          <cell r="V28">
            <v>-3.1</v>
          </cell>
          <cell r="W28">
            <v>3</v>
          </cell>
          <cell r="X28">
            <v>0.1</v>
          </cell>
          <cell r="Y28">
            <v>1</v>
          </cell>
          <cell r="Z28">
            <v>-0.1</v>
          </cell>
          <cell r="AA28"/>
          <cell r="AB28"/>
          <cell r="AC28">
            <v>4</v>
          </cell>
          <cell r="AD28">
            <v>0.6</v>
          </cell>
          <cell r="AE28">
            <v>1</v>
          </cell>
          <cell r="AF28">
            <v>1.4</v>
          </cell>
          <cell r="AG28">
            <v>4</v>
          </cell>
          <cell r="AH28">
            <v>0</v>
          </cell>
          <cell r="AI28"/>
          <cell r="AJ28"/>
        </row>
        <row r="29">
          <cell r="B29" t="str">
            <v>COD</v>
          </cell>
          <cell r="C29" t="str">
            <v>Democratic Republic of the Congo</v>
          </cell>
          <cell r="D29" t="str">
            <v>AFR</v>
          </cell>
          <cell r="E29" t="str">
            <v>LIC</v>
          </cell>
          <cell r="F29">
            <v>98000000</v>
          </cell>
          <cell r="G29">
            <v>-1.5</v>
          </cell>
          <cell r="H29">
            <v>-1500000</v>
          </cell>
          <cell r="I29">
            <v>1</v>
          </cell>
          <cell r="J29">
            <v>-0.9</v>
          </cell>
          <cell r="K29">
            <v>2</v>
          </cell>
          <cell r="L29">
            <v>-0.5</v>
          </cell>
          <cell r="M29">
            <v>3</v>
          </cell>
          <cell r="N29">
            <v>0.3</v>
          </cell>
          <cell r="O29">
            <v>3</v>
          </cell>
          <cell r="P29">
            <v>1.2</v>
          </cell>
          <cell r="Q29">
            <v>4</v>
          </cell>
          <cell r="R29">
            <v>1.5</v>
          </cell>
          <cell r="S29">
            <v>4</v>
          </cell>
          <cell r="T29">
            <v>-0.7</v>
          </cell>
          <cell r="U29">
            <v>3</v>
          </cell>
          <cell r="V29">
            <v>-0.1</v>
          </cell>
          <cell r="W29">
            <v>3</v>
          </cell>
          <cell r="X29">
            <v>-0.6</v>
          </cell>
          <cell r="Y29">
            <v>3</v>
          </cell>
          <cell r="Z29">
            <v>0</v>
          </cell>
          <cell r="AA29"/>
          <cell r="AB29"/>
          <cell r="AC29"/>
          <cell r="AD29"/>
          <cell r="AE29"/>
          <cell r="AF29"/>
          <cell r="AG29">
            <v>1</v>
          </cell>
          <cell r="AH29">
            <v>0</v>
          </cell>
          <cell r="AI29"/>
          <cell r="AJ29"/>
        </row>
        <row r="30">
          <cell r="B30" t="str">
            <v>BDI</v>
          </cell>
          <cell r="C30" t="str">
            <v>Burundi</v>
          </cell>
          <cell r="D30" t="str">
            <v>AFR</v>
          </cell>
          <cell r="E30" t="str">
            <v>LIC</v>
          </cell>
          <cell r="F30">
            <v>13000000</v>
          </cell>
          <cell r="G30">
            <v>-1.4</v>
          </cell>
          <cell r="H30">
            <v>-180000</v>
          </cell>
          <cell r="I30">
            <v>1</v>
          </cell>
          <cell r="J30">
            <v>-0.8</v>
          </cell>
          <cell r="K30">
            <v>1</v>
          </cell>
          <cell r="L30">
            <v>-0.4</v>
          </cell>
          <cell r="M30">
            <v>1</v>
          </cell>
          <cell r="N30">
            <v>-0.5</v>
          </cell>
          <cell r="O30">
            <v>2</v>
          </cell>
          <cell r="P30">
            <v>0.5</v>
          </cell>
          <cell r="Q30">
            <v>4</v>
          </cell>
          <cell r="R30">
            <v>-0.6</v>
          </cell>
          <cell r="S30">
            <v>4</v>
          </cell>
          <cell r="T30">
            <v>0.1</v>
          </cell>
          <cell r="U30">
            <v>2</v>
          </cell>
          <cell r="V30">
            <v>-1.4</v>
          </cell>
          <cell r="W30">
            <v>4</v>
          </cell>
          <cell r="X30">
            <v>-0.2</v>
          </cell>
          <cell r="Y30">
            <v>2</v>
          </cell>
          <cell r="Z30">
            <v>0</v>
          </cell>
          <cell r="AA30"/>
          <cell r="AB30"/>
          <cell r="AC30"/>
          <cell r="AD30"/>
          <cell r="AE30">
            <v>2</v>
          </cell>
          <cell r="AF30">
            <v>1.3</v>
          </cell>
          <cell r="AG30">
            <v>4</v>
          </cell>
          <cell r="AH30">
            <v>0</v>
          </cell>
          <cell r="AI30"/>
          <cell r="AJ30"/>
        </row>
        <row r="31">
          <cell r="B31" t="str">
            <v>SYC</v>
          </cell>
          <cell r="C31" t="str">
            <v>Seychelles</v>
          </cell>
          <cell r="D31" t="str">
            <v>AFR</v>
          </cell>
          <cell r="E31" t="str">
            <v>HIC</v>
          </cell>
          <cell r="F31">
            <v>100000</v>
          </cell>
          <cell r="G31">
            <v>-1.1000000000000001</v>
          </cell>
          <cell r="H31">
            <v>-1100</v>
          </cell>
          <cell r="I31">
            <v>4</v>
          </cell>
          <cell r="J31">
            <v>-2</v>
          </cell>
          <cell r="K31">
            <v>4</v>
          </cell>
          <cell r="L31">
            <v>-2</v>
          </cell>
          <cell r="M31">
            <v>4</v>
          </cell>
          <cell r="N31">
            <v>0</v>
          </cell>
          <cell r="O31"/>
          <cell r="P31"/>
          <cell r="Q31">
            <v>2</v>
          </cell>
          <cell r="R31">
            <v>0.4</v>
          </cell>
          <cell r="S31">
            <v>1</v>
          </cell>
          <cell r="T31">
            <v>0</v>
          </cell>
          <cell r="U31">
            <v>2</v>
          </cell>
          <cell r="V31">
            <v>0.2</v>
          </cell>
          <cell r="W31">
            <v>1</v>
          </cell>
          <cell r="X31">
            <v>-0.1</v>
          </cell>
          <cell r="Y31">
            <v>3</v>
          </cell>
          <cell r="Z31">
            <v>0</v>
          </cell>
          <cell r="AA31"/>
          <cell r="AB31"/>
          <cell r="AC31"/>
          <cell r="AD31"/>
          <cell r="AE31">
            <v>4</v>
          </cell>
          <cell r="AF31">
            <v>1</v>
          </cell>
          <cell r="AG31">
            <v>4</v>
          </cell>
          <cell r="AH31">
            <v>0</v>
          </cell>
          <cell r="AI31">
            <v>4</v>
          </cell>
          <cell r="AJ31">
            <v>0</v>
          </cell>
        </row>
        <row r="32">
          <cell r="B32" t="str">
            <v>LSO</v>
          </cell>
          <cell r="C32" t="str">
            <v>Lesotho</v>
          </cell>
          <cell r="D32" t="str">
            <v>AFR</v>
          </cell>
          <cell r="E32" t="str">
            <v>LMC</v>
          </cell>
          <cell r="F32">
            <v>2200000</v>
          </cell>
          <cell r="G32">
            <v>-0.9</v>
          </cell>
          <cell r="H32">
            <v>-20000</v>
          </cell>
          <cell r="I32">
            <v>4</v>
          </cell>
          <cell r="J32">
            <v>-1.5</v>
          </cell>
          <cell r="K32">
            <v>4</v>
          </cell>
          <cell r="L32">
            <v>-1.4</v>
          </cell>
          <cell r="M32">
            <v>4</v>
          </cell>
          <cell r="N32">
            <v>-0.1</v>
          </cell>
          <cell r="O32">
            <v>1</v>
          </cell>
          <cell r="P32">
            <v>0.6</v>
          </cell>
          <cell r="Q32">
            <v>3</v>
          </cell>
          <cell r="R32">
            <v>2.9</v>
          </cell>
          <cell r="S32">
            <v>2</v>
          </cell>
          <cell r="T32">
            <v>3</v>
          </cell>
          <cell r="U32">
            <v>2</v>
          </cell>
          <cell r="V32">
            <v>-2.2999999999999998</v>
          </cell>
          <cell r="W32">
            <v>3</v>
          </cell>
          <cell r="X32">
            <v>-0.7</v>
          </cell>
          <cell r="Y32">
            <v>4</v>
          </cell>
          <cell r="Z32">
            <v>2.2999999999999998</v>
          </cell>
          <cell r="AA32"/>
          <cell r="AB32"/>
          <cell r="AC32"/>
          <cell r="AD32"/>
          <cell r="AE32">
            <v>4</v>
          </cell>
          <cell r="AF32">
            <v>-3.3</v>
          </cell>
          <cell r="AG32">
            <v>3</v>
          </cell>
          <cell r="AH32">
            <v>0</v>
          </cell>
          <cell r="AI32"/>
          <cell r="AJ32"/>
        </row>
        <row r="33">
          <cell r="B33" t="str">
            <v>NAM</v>
          </cell>
          <cell r="C33" t="str">
            <v>Namibia</v>
          </cell>
          <cell r="D33" t="str">
            <v>AFR</v>
          </cell>
          <cell r="E33" t="str">
            <v>UMC</v>
          </cell>
          <cell r="F33">
            <v>2700000</v>
          </cell>
          <cell r="G33">
            <v>-0.8</v>
          </cell>
          <cell r="H33">
            <v>-22000</v>
          </cell>
          <cell r="I33">
            <v>4</v>
          </cell>
          <cell r="J33">
            <v>-2.2000000000000002</v>
          </cell>
          <cell r="K33">
            <v>4</v>
          </cell>
          <cell r="L33">
            <v>-1.3</v>
          </cell>
          <cell r="M33">
            <v>3</v>
          </cell>
          <cell r="N33">
            <v>-0.4</v>
          </cell>
          <cell r="O33"/>
          <cell r="P33"/>
          <cell r="Q33">
            <v>2</v>
          </cell>
          <cell r="R33">
            <v>2.9</v>
          </cell>
          <cell r="S33">
            <v>2</v>
          </cell>
          <cell r="T33">
            <v>1.3</v>
          </cell>
          <cell r="U33">
            <v>2</v>
          </cell>
          <cell r="V33">
            <v>-0.4</v>
          </cell>
          <cell r="W33">
            <v>4</v>
          </cell>
          <cell r="X33">
            <v>-0.9</v>
          </cell>
          <cell r="Y33">
            <v>4</v>
          </cell>
          <cell r="Z33">
            <v>0.1</v>
          </cell>
          <cell r="AA33"/>
          <cell r="AB33"/>
          <cell r="AC33"/>
          <cell r="AD33"/>
          <cell r="AE33">
            <v>4</v>
          </cell>
          <cell r="AF33">
            <v>0.7</v>
          </cell>
          <cell r="AG33">
            <v>2</v>
          </cell>
          <cell r="AH33">
            <v>0</v>
          </cell>
          <cell r="AI33">
            <v>4</v>
          </cell>
          <cell r="AJ33">
            <v>0</v>
          </cell>
        </row>
        <row r="34">
          <cell r="B34" t="str">
            <v>MUS</v>
          </cell>
          <cell r="C34" t="str">
            <v>Mauritius</v>
          </cell>
          <cell r="D34" t="str">
            <v>AFR</v>
          </cell>
          <cell r="E34" t="str">
            <v>HIC</v>
          </cell>
          <cell r="F34">
            <v>1300000</v>
          </cell>
          <cell r="G34">
            <v>-0.5</v>
          </cell>
          <cell r="H34">
            <v>-6900</v>
          </cell>
          <cell r="I34">
            <v>4</v>
          </cell>
          <cell r="J34">
            <v>-1.5</v>
          </cell>
          <cell r="K34">
            <v>4</v>
          </cell>
          <cell r="L34">
            <v>-0.9</v>
          </cell>
          <cell r="M34">
            <v>4</v>
          </cell>
          <cell r="N34">
            <v>0</v>
          </cell>
          <cell r="O34"/>
          <cell r="P34"/>
          <cell r="Q34">
            <v>2</v>
          </cell>
          <cell r="R34">
            <v>0.2</v>
          </cell>
          <cell r="S34">
            <v>1</v>
          </cell>
          <cell r="T34">
            <v>-0.6</v>
          </cell>
          <cell r="U34">
            <v>2</v>
          </cell>
          <cell r="V34">
            <v>-0.3</v>
          </cell>
          <cell r="W34">
            <v>1</v>
          </cell>
          <cell r="X34">
            <v>0.2</v>
          </cell>
          <cell r="Y34">
            <v>3</v>
          </cell>
          <cell r="Z34">
            <v>-0.1</v>
          </cell>
          <cell r="AA34"/>
          <cell r="AB34"/>
          <cell r="AC34"/>
          <cell r="AD34"/>
          <cell r="AE34">
            <v>4</v>
          </cell>
          <cell r="AF34">
            <v>1.9</v>
          </cell>
          <cell r="AG34">
            <v>3</v>
          </cell>
          <cell r="AH34">
            <v>0</v>
          </cell>
          <cell r="AI34">
            <v>4</v>
          </cell>
          <cell r="AJ34">
            <v>0</v>
          </cell>
        </row>
        <row r="35">
          <cell r="B35" t="str">
            <v>SLE</v>
          </cell>
          <cell r="C35" t="str">
            <v>Sierra Leone</v>
          </cell>
          <cell r="D35" t="str">
            <v>AFR</v>
          </cell>
          <cell r="E35" t="str">
            <v>LIC</v>
          </cell>
          <cell r="F35">
            <v>8500000</v>
          </cell>
          <cell r="G35">
            <v>-0.4</v>
          </cell>
          <cell r="H35">
            <v>-34000</v>
          </cell>
          <cell r="I35">
            <v>3</v>
          </cell>
          <cell r="J35">
            <v>-1.2</v>
          </cell>
          <cell r="K35">
            <v>3</v>
          </cell>
          <cell r="L35">
            <v>-0.6</v>
          </cell>
          <cell r="M35">
            <v>3</v>
          </cell>
          <cell r="N35">
            <v>-0.8</v>
          </cell>
          <cell r="O35">
            <v>2</v>
          </cell>
          <cell r="P35">
            <v>0.5</v>
          </cell>
          <cell r="Q35">
            <v>3</v>
          </cell>
          <cell r="R35">
            <v>4.4000000000000004</v>
          </cell>
          <cell r="S35">
            <v>4</v>
          </cell>
          <cell r="T35">
            <v>0.2</v>
          </cell>
          <cell r="U35">
            <v>3</v>
          </cell>
          <cell r="V35">
            <v>-4.8</v>
          </cell>
          <cell r="W35">
            <v>3</v>
          </cell>
          <cell r="X35">
            <v>-0.6</v>
          </cell>
          <cell r="Y35">
            <v>2</v>
          </cell>
          <cell r="Z35">
            <v>-0.1</v>
          </cell>
          <cell r="AA35">
            <v>4</v>
          </cell>
          <cell r="AB35">
            <v>1.6</v>
          </cell>
          <cell r="AC35">
            <v>4</v>
          </cell>
          <cell r="AD35">
            <v>2.2000000000000002</v>
          </cell>
          <cell r="AE35">
            <v>4</v>
          </cell>
          <cell r="AF35">
            <v>2.6</v>
          </cell>
          <cell r="AG35">
            <v>3</v>
          </cell>
          <cell r="AH35">
            <v>0</v>
          </cell>
          <cell r="AI35"/>
          <cell r="AJ35"/>
        </row>
        <row r="36">
          <cell r="B36" t="str">
            <v>MDG</v>
          </cell>
          <cell r="C36" t="str">
            <v>Madagascar</v>
          </cell>
          <cell r="D36" t="str">
            <v>AFR</v>
          </cell>
          <cell r="E36" t="str">
            <v>LIC</v>
          </cell>
          <cell r="F36">
            <v>30000000</v>
          </cell>
          <cell r="G36">
            <v>-0.1</v>
          </cell>
          <cell r="H36">
            <v>-29000</v>
          </cell>
          <cell r="I36">
            <v>1</v>
          </cell>
          <cell r="J36">
            <v>-0.8</v>
          </cell>
          <cell r="K36">
            <v>1</v>
          </cell>
          <cell r="L36">
            <v>-0.5</v>
          </cell>
          <cell r="M36">
            <v>1</v>
          </cell>
          <cell r="N36">
            <v>0.2</v>
          </cell>
          <cell r="O36">
            <v>3</v>
          </cell>
          <cell r="P36">
            <v>0.8</v>
          </cell>
          <cell r="Q36">
            <v>4</v>
          </cell>
          <cell r="R36">
            <v>4.4000000000000004</v>
          </cell>
          <cell r="S36">
            <v>4</v>
          </cell>
          <cell r="T36">
            <v>0</v>
          </cell>
          <cell r="U36">
            <v>2</v>
          </cell>
          <cell r="V36">
            <v>-1.4</v>
          </cell>
          <cell r="W36">
            <v>2</v>
          </cell>
          <cell r="X36">
            <v>-0.1</v>
          </cell>
          <cell r="Y36">
            <v>2</v>
          </cell>
          <cell r="Z36">
            <v>0</v>
          </cell>
          <cell r="AA36"/>
          <cell r="AB36"/>
          <cell r="AC36"/>
          <cell r="AD36"/>
          <cell r="AE36">
            <v>4</v>
          </cell>
          <cell r="AF36">
            <v>2.2000000000000002</v>
          </cell>
          <cell r="AG36">
            <v>1</v>
          </cell>
          <cell r="AH36">
            <v>0</v>
          </cell>
          <cell r="AI36"/>
          <cell r="AJ36"/>
        </row>
        <row r="37">
          <cell r="B37" t="str">
            <v>KEN</v>
          </cell>
          <cell r="C37" t="str">
            <v>Kenya</v>
          </cell>
          <cell r="D37" t="str">
            <v>AFR</v>
          </cell>
          <cell r="E37" t="str">
            <v>LMC</v>
          </cell>
          <cell r="F37">
            <v>57000000</v>
          </cell>
          <cell r="G37">
            <v>-0.1</v>
          </cell>
          <cell r="H37">
            <v>-55000</v>
          </cell>
          <cell r="I37">
            <v>1</v>
          </cell>
          <cell r="J37">
            <v>-1.1000000000000001</v>
          </cell>
          <cell r="K37">
            <v>2</v>
          </cell>
          <cell r="L37">
            <v>-0.6</v>
          </cell>
          <cell r="M37">
            <v>3</v>
          </cell>
          <cell r="N37">
            <v>0</v>
          </cell>
          <cell r="O37">
            <v>2</v>
          </cell>
          <cell r="P37">
            <v>1</v>
          </cell>
          <cell r="Q37">
            <v>2</v>
          </cell>
          <cell r="R37">
            <v>4.5999999999999996</v>
          </cell>
          <cell r="S37">
            <v>2</v>
          </cell>
          <cell r="T37">
            <v>1.4</v>
          </cell>
          <cell r="U37">
            <v>2</v>
          </cell>
          <cell r="V37">
            <v>-0.6</v>
          </cell>
          <cell r="W37">
            <v>2</v>
          </cell>
          <cell r="X37">
            <v>-0.2</v>
          </cell>
          <cell r="Y37">
            <v>2</v>
          </cell>
          <cell r="Z37">
            <v>-0.1</v>
          </cell>
          <cell r="AA37"/>
          <cell r="AB37"/>
          <cell r="AC37">
            <v>2</v>
          </cell>
          <cell r="AD37">
            <v>-4.2</v>
          </cell>
          <cell r="AE37">
            <v>2</v>
          </cell>
          <cell r="AF37">
            <v>1</v>
          </cell>
          <cell r="AG37">
            <v>2</v>
          </cell>
          <cell r="AH37">
            <v>0</v>
          </cell>
          <cell r="AI37">
            <v>4</v>
          </cell>
          <cell r="AJ37">
            <v>0</v>
          </cell>
        </row>
        <row r="38">
          <cell r="B38" t="str">
            <v>TGO</v>
          </cell>
          <cell r="C38" t="str">
            <v>Togo</v>
          </cell>
          <cell r="D38" t="str">
            <v>AFR</v>
          </cell>
          <cell r="E38" t="str">
            <v>LIC</v>
          </cell>
          <cell r="F38">
            <v>8900000</v>
          </cell>
          <cell r="G38">
            <v>1</v>
          </cell>
          <cell r="H38">
            <v>86000</v>
          </cell>
          <cell r="I38">
            <v>2</v>
          </cell>
          <cell r="J38">
            <v>-1.1000000000000001</v>
          </cell>
          <cell r="K38">
            <v>2</v>
          </cell>
          <cell r="L38">
            <v>-0.4</v>
          </cell>
          <cell r="M38">
            <v>1</v>
          </cell>
          <cell r="N38">
            <v>-0.4</v>
          </cell>
          <cell r="O38">
            <v>3</v>
          </cell>
          <cell r="P38">
            <v>-0.1</v>
          </cell>
          <cell r="Q38">
            <v>2</v>
          </cell>
          <cell r="R38">
            <v>2.2999999999999998</v>
          </cell>
          <cell r="S38">
            <v>2</v>
          </cell>
          <cell r="T38">
            <v>5</v>
          </cell>
          <cell r="U38">
            <v>3</v>
          </cell>
          <cell r="V38">
            <v>-4.0999999999999996</v>
          </cell>
          <cell r="W38">
            <v>2</v>
          </cell>
          <cell r="X38">
            <v>0.2</v>
          </cell>
          <cell r="Y38">
            <v>3</v>
          </cell>
          <cell r="Z38">
            <v>0</v>
          </cell>
          <cell r="AA38"/>
          <cell r="AB38"/>
          <cell r="AC38"/>
          <cell r="AD38"/>
          <cell r="AE38">
            <v>1</v>
          </cell>
          <cell r="AF38">
            <v>0.7</v>
          </cell>
          <cell r="AG38">
            <v>2</v>
          </cell>
          <cell r="AH38">
            <v>0</v>
          </cell>
          <cell r="AI38"/>
          <cell r="AJ38"/>
        </row>
        <row r="39">
          <cell r="B39" t="str">
            <v>MWI</v>
          </cell>
          <cell r="C39" t="str">
            <v>Malawi</v>
          </cell>
          <cell r="D39" t="str">
            <v>AFR</v>
          </cell>
          <cell r="E39" t="str">
            <v>LIC</v>
          </cell>
          <cell r="F39">
            <v>21000000</v>
          </cell>
          <cell r="G39">
            <v>1.1000000000000001</v>
          </cell>
          <cell r="H39">
            <v>230000</v>
          </cell>
          <cell r="I39">
            <v>1</v>
          </cell>
          <cell r="J39">
            <v>-0.8</v>
          </cell>
          <cell r="K39">
            <v>1</v>
          </cell>
          <cell r="L39">
            <v>-0.5</v>
          </cell>
          <cell r="M39">
            <v>3</v>
          </cell>
          <cell r="N39">
            <v>0.6</v>
          </cell>
          <cell r="O39">
            <v>1</v>
          </cell>
          <cell r="P39">
            <v>0.9</v>
          </cell>
          <cell r="Q39">
            <v>4</v>
          </cell>
          <cell r="R39">
            <v>4.0999999999999996</v>
          </cell>
          <cell r="S39">
            <v>4</v>
          </cell>
          <cell r="T39">
            <v>-0.3</v>
          </cell>
          <cell r="U39">
            <v>2</v>
          </cell>
          <cell r="V39">
            <v>0.4</v>
          </cell>
          <cell r="W39">
            <v>3</v>
          </cell>
          <cell r="X39">
            <v>-0.2</v>
          </cell>
          <cell r="Y39">
            <v>2</v>
          </cell>
          <cell r="Z39">
            <v>0.1</v>
          </cell>
          <cell r="AA39"/>
          <cell r="AB39"/>
          <cell r="AC39"/>
          <cell r="AD39"/>
          <cell r="AE39">
            <v>2</v>
          </cell>
          <cell r="AF39">
            <v>1.5</v>
          </cell>
          <cell r="AG39">
            <v>2</v>
          </cell>
          <cell r="AH39">
            <v>0</v>
          </cell>
          <cell r="AI39"/>
          <cell r="AJ39"/>
        </row>
        <row r="40">
          <cell r="B40" t="str">
            <v>NGA</v>
          </cell>
          <cell r="C40" t="str">
            <v>Nigeria</v>
          </cell>
          <cell r="D40" t="str">
            <v>AFR</v>
          </cell>
          <cell r="E40" t="str">
            <v>LMC</v>
          </cell>
          <cell r="F40">
            <v>220000000</v>
          </cell>
          <cell r="G40">
            <v>2.2000000000000002</v>
          </cell>
          <cell r="H40">
            <v>5000000</v>
          </cell>
          <cell r="I40">
            <v>3</v>
          </cell>
          <cell r="J40">
            <v>-1.3</v>
          </cell>
          <cell r="K40">
            <v>1</v>
          </cell>
          <cell r="L40">
            <v>-0.4</v>
          </cell>
          <cell r="M40">
            <v>1</v>
          </cell>
          <cell r="N40">
            <v>-0.1</v>
          </cell>
          <cell r="O40">
            <v>3</v>
          </cell>
          <cell r="P40">
            <v>1.1000000000000001</v>
          </cell>
          <cell r="Q40">
            <v>4</v>
          </cell>
          <cell r="R40">
            <v>1.8</v>
          </cell>
          <cell r="S40">
            <v>2</v>
          </cell>
          <cell r="T40">
            <v>7</v>
          </cell>
          <cell r="U40">
            <v>4</v>
          </cell>
          <cell r="V40">
            <v>-6.4</v>
          </cell>
          <cell r="W40">
            <v>1</v>
          </cell>
          <cell r="X40">
            <v>0.1</v>
          </cell>
          <cell r="Y40">
            <v>1</v>
          </cell>
          <cell r="Z40">
            <v>0</v>
          </cell>
          <cell r="AA40">
            <v>2</v>
          </cell>
          <cell r="AB40">
            <v>0.6</v>
          </cell>
          <cell r="AC40">
            <v>4</v>
          </cell>
          <cell r="AD40">
            <v>1.2</v>
          </cell>
          <cell r="AE40">
            <v>1</v>
          </cell>
          <cell r="AF40">
            <v>0.4</v>
          </cell>
          <cell r="AG40">
            <v>3</v>
          </cell>
          <cell r="AH40">
            <v>0</v>
          </cell>
          <cell r="AI40">
            <v>4</v>
          </cell>
          <cell r="AJ40">
            <v>0</v>
          </cell>
        </row>
        <row r="41">
          <cell r="B41" t="str">
            <v>RWA</v>
          </cell>
          <cell r="C41" t="str">
            <v>Rwanda</v>
          </cell>
          <cell r="D41" t="str">
            <v>AFR</v>
          </cell>
          <cell r="E41" t="str">
            <v>LIC</v>
          </cell>
          <cell r="F41">
            <v>14000000</v>
          </cell>
          <cell r="G41">
            <v>3</v>
          </cell>
          <cell r="H41">
            <v>420000</v>
          </cell>
          <cell r="I41">
            <v>1</v>
          </cell>
          <cell r="J41">
            <v>-0.9</v>
          </cell>
          <cell r="K41">
            <v>1</v>
          </cell>
          <cell r="L41">
            <v>-0.5</v>
          </cell>
          <cell r="M41">
            <v>3</v>
          </cell>
          <cell r="N41">
            <v>0.3</v>
          </cell>
          <cell r="O41">
            <v>1</v>
          </cell>
          <cell r="P41">
            <v>1.2</v>
          </cell>
          <cell r="Q41">
            <v>3</v>
          </cell>
          <cell r="R41">
            <v>4.5999999999999996</v>
          </cell>
          <cell r="S41">
            <v>4</v>
          </cell>
          <cell r="T41">
            <v>2.2000000000000002</v>
          </cell>
          <cell r="U41">
            <v>2</v>
          </cell>
          <cell r="V41">
            <v>-1.3</v>
          </cell>
          <cell r="W41">
            <v>3</v>
          </cell>
          <cell r="X41">
            <v>0.3</v>
          </cell>
          <cell r="Y41">
            <v>2</v>
          </cell>
          <cell r="Z41">
            <v>0</v>
          </cell>
          <cell r="AA41"/>
          <cell r="AB41"/>
          <cell r="AC41">
            <v>2</v>
          </cell>
          <cell r="AD41">
            <v>6.1</v>
          </cell>
          <cell r="AE41">
            <v>2</v>
          </cell>
          <cell r="AF41">
            <v>1.1000000000000001</v>
          </cell>
          <cell r="AG41">
            <v>4</v>
          </cell>
          <cell r="AH41">
            <v>0</v>
          </cell>
          <cell r="AI41"/>
          <cell r="AJ41"/>
        </row>
        <row r="42">
          <cell r="B42" t="str">
            <v>COM</v>
          </cell>
          <cell r="C42" t="str">
            <v>Comoros</v>
          </cell>
          <cell r="D42" t="str">
            <v>AFR</v>
          </cell>
          <cell r="E42" t="str">
            <v>LMC</v>
          </cell>
          <cell r="F42">
            <v>930000</v>
          </cell>
          <cell r="G42">
            <v>3.6</v>
          </cell>
          <cell r="H42">
            <v>34000</v>
          </cell>
          <cell r="I42">
            <v>2</v>
          </cell>
          <cell r="J42">
            <v>-1.1000000000000001</v>
          </cell>
          <cell r="K42">
            <v>3</v>
          </cell>
          <cell r="L42">
            <v>-0.6</v>
          </cell>
          <cell r="M42">
            <v>4</v>
          </cell>
          <cell r="N42">
            <v>0.8</v>
          </cell>
          <cell r="O42"/>
          <cell r="P42"/>
          <cell r="Q42">
            <v>2</v>
          </cell>
          <cell r="R42">
            <v>4.9000000000000004</v>
          </cell>
          <cell r="S42">
            <v>3</v>
          </cell>
          <cell r="T42">
            <v>3.1</v>
          </cell>
          <cell r="U42">
            <v>2</v>
          </cell>
          <cell r="V42">
            <v>-0.9</v>
          </cell>
          <cell r="W42">
            <v>1</v>
          </cell>
          <cell r="X42">
            <v>0</v>
          </cell>
          <cell r="Y42">
            <v>1</v>
          </cell>
          <cell r="Z42">
            <v>0</v>
          </cell>
          <cell r="AA42"/>
          <cell r="AB42"/>
          <cell r="AC42"/>
          <cell r="AD42"/>
          <cell r="AE42">
            <v>4</v>
          </cell>
          <cell r="AF42">
            <v>2.4</v>
          </cell>
          <cell r="AG42">
            <v>1</v>
          </cell>
          <cell r="AH42">
            <v>0</v>
          </cell>
          <cell r="AI42"/>
          <cell r="AJ42"/>
        </row>
        <row r="43">
          <cell r="B43" t="str">
            <v>NER</v>
          </cell>
          <cell r="C43" t="str">
            <v>Niger</v>
          </cell>
          <cell r="D43" t="str">
            <v>AFR</v>
          </cell>
          <cell r="E43" t="str">
            <v>LIC</v>
          </cell>
          <cell r="F43">
            <v>27000000</v>
          </cell>
          <cell r="G43">
            <v>3.7</v>
          </cell>
          <cell r="H43">
            <v>1000000</v>
          </cell>
          <cell r="I43">
            <v>1</v>
          </cell>
          <cell r="J43">
            <v>-0.8</v>
          </cell>
          <cell r="K43">
            <v>1</v>
          </cell>
          <cell r="L43">
            <v>-0.3</v>
          </cell>
          <cell r="M43">
            <v>1</v>
          </cell>
          <cell r="N43">
            <v>-0.8</v>
          </cell>
          <cell r="O43">
            <v>4</v>
          </cell>
          <cell r="P43">
            <v>5</v>
          </cell>
          <cell r="Q43">
            <v>4</v>
          </cell>
          <cell r="R43">
            <v>1</v>
          </cell>
          <cell r="S43">
            <v>4</v>
          </cell>
          <cell r="T43">
            <v>1.8</v>
          </cell>
          <cell r="U43">
            <v>4</v>
          </cell>
          <cell r="V43">
            <v>0</v>
          </cell>
          <cell r="W43">
            <v>1</v>
          </cell>
          <cell r="X43">
            <v>0.1</v>
          </cell>
          <cell r="Y43">
            <v>1</v>
          </cell>
          <cell r="Z43">
            <v>0</v>
          </cell>
          <cell r="AA43">
            <v>4</v>
          </cell>
          <cell r="AB43">
            <v>1.6</v>
          </cell>
          <cell r="AC43"/>
          <cell r="AD43"/>
          <cell r="AE43">
            <v>1</v>
          </cell>
          <cell r="AF43">
            <v>-0.4</v>
          </cell>
          <cell r="AG43">
            <v>1</v>
          </cell>
          <cell r="AH43">
            <v>0</v>
          </cell>
          <cell r="AI43"/>
          <cell r="AJ43"/>
        </row>
        <row r="44">
          <cell r="B44" t="str">
            <v>CIV</v>
          </cell>
          <cell r="C44" t="str">
            <v>Côte d'Ivoire</v>
          </cell>
          <cell r="D44" t="str">
            <v>AFR</v>
          </cell>
          <cell r="E44" t="str">
            <v>LMC</v>
          </cell>
          <cell r="F44">
            <v>28000000</v>
          </cell>
          <cell r="G44">
            <v>4.4000000000000004</v>
          </cell>
          <cell r="H44">
            <v>1300000</v>
          </cell>
          <cell r="I44">
            <v>3</v>
          </cell>
          <cell r="J44">
            <v>-1.5</v>
          </cell>
          <cell r="K44">
            <v>3</v>
          </cell>
          <cell r="L44">
            <v>-0.7</v>
          </cell>
          <cell r="M44">
            <v>1</v>
          </cell>
          <cell r="N44">
            <v>-0.1</v>
          </cell>
          <cell r="O44">
            <v>3</v>
          </cell>
          <cell r="P44">
            <v>1.3</v>
          </cell>
          <cell r="Q44">
            <v>2</v>
          </cell>
          <cell r="R44">
            <v>5.4</v>
          </cell>
          <cell r="S44">
            <v>2</v>
          </cell>
          <cell r="T44">
            <v>8.5</v>
          </cell>
          <cell r="U44">
            <v>4</v>
          </cell>
          <cell r="V44">
            <v>-5.3</v>
          </cell>
          <cell r="W44">
            <v>1</v>
          </cell>
          <cell r="X44">
            <v>-0.2</v>
          </cell>
          <cell r="Y44">
            <v>4</v>
          </cell>
          <cell r="Z44">
            <v>0.1</v>
          </cell>
          <cell r="AA44"/>
          <cell r="AB44"/>
          <cell r="AC44">
            <v>3</v>
          </cell>
          <cell r="AD44">
            <v>0.8</v>
          </cell>
          <cell r="AE44">
            <v>3</v>
          </cell>
          <cell r="AF44">
            <v>1.3</v>
          </cell>
          <cell r="AG44">
            <v>2</v>
          </cell>
          <cell r="AH44">
            <v>0</v>
          </cell>
          <cell r="AI44">
            <v>4</v>
          </cell>
          <cell r="AJ44">
            <v>0</v>
          </cell>
        </row>
        <row r="45">
          <cell r="B45" t="str">
            <v>MOZ</v>
          </cell>
          <cell r="C45" t="str">
            <v>Mozambique</v>
          </cell>
          <cell r="D45" t="str">
            <v>AFR</v>
          </cell>
          <cell r="E45" t="str">
            <v>LIC</v>
          </cell>
          <cell r="F45">
            <v>34000000</v>
          </cell>
          <cell r="G45">
            <v>5.5</v>
          </cell>
          <cell r="H45">
            <v>1900000</v>
          </cell>
          <cell r="I45">
            <v>1</v>
          </cell>
          <cell r="J45">
            <v>-1</v>
          </cell>
          <cell r="K45">
            <v>2</v>
          </cell>
          <cell r="L45">
            <v>-0.5</v>
          </cell>
          <cell r="M45">
            <v>4</v>
          </cell>
          <cell r="N45">
            <v>-0.1</v>
          </cell>
          <cell r="O45">
            <v>2</v>
          </cell>
          <cell r="P45">
            <v>0</v>
          </cell>
          <cell r="Q45">
            <v>4</v>
          </cell>
          <cell r="R45">
            <v>2.8</v>
          </cell>
          <cell r="S45">
            <v>4</v>
          </cell>
          <cell r="T45">
            <v>1.2</v>
          </cell>
          <cell r="U45">
            <v>2</v>
          </cell>
          <cell r="V45">
            <v>0</v>
          </cell>
          <cell r="W45">
            <v>2</v>
          </cell>
          <cell r="X45">
            <v>0.1</v>
          </cell>
          <cell r="Y45">
            <v>4</v>
          </cell>
          <cell r="Z45">
            <v>-0.1</v>
          </cell>
          <cell r="AA45">
            <v>3</v>
          </cell>
          <cell r="AB45">
            <v>5.5</v>
          </cell>
          <cell r="AC45"/>
          <cell r="AD45"/>
          <cell r="AE45">
            <v>3</v>
          </cell>
          <cell r="AF45">
            <v>1.9</v>
          </cell>
          <cell r="AG45">
            <v>2</v>
          </cell>
          <cell r="AH45">
            <v>0</v>
          </cell>
          <cell r="AI45"/>
          <cell r="AJ45"/>
        </row>
        <row r="46">
          <cell r="B46" t="str">
            <v>ETH</v>
          </cell>
          <cell r="C46" t="str">
            <v>Ethiopia</v>
          </cell>
          <cell r="D46" t="str">
            <v>AFR</v>
          </cell>
          <cell r="E46" t="str">
            <v>LIC</v>
          </cell>
          <cell r="F46">
            <v>120000000</v>
          </cell>
          <cell r="G46">
            <v>6</v>
          </cell>
          <cell r="H46">
            <v>7500000</v>
          </cell>
          <cell r="I46">
            <v>1</v>
          </cell>
          <cell r="J46">
            <v>-0.6</v>
          </cell>
          <cell r="K46">
            <v>1</v>
          </cell>
          <cell r="L46">
            <v>-0.3</v>
          </cell>
          <cell r="M46">
            <v>1</v>
          </cell>
          <cell r="N46">
            <v>0</v>
          </cell>
          <cell r="O46">
            <v>4</v>
          </cell>
          <cell r="P46">
            <v>1.7</v>
          </cell>
          <cell r="Q46">
            <v>4</v>
          </cell>
          <cell r="R46">
            <v>4.4000000000000004</v>
          </cell>
          <cell r="S46">
            <v>3</v>
          </cell>
          <cell r="T46">
            <v>3.8</v>
          </cell>
          <cell r="U46">
            <v>2</v>
          </cell>
          <cell r="V46">
            <v>-1.7</v>
          </cell>
          <cell r="W46">
            <v>2</v>
          </cell>
          <cell r="X46">
            <v>-0.4</v>
          </cell>
          <cell r="Y46">
            <v>2</v>
          </cell>
          <cell r="Z46">
            <v>0</v>
          </cell>
          <cell r="AA46">
            <v>4</v>
          </cell>
          <cell r="AB46">
            <v>0.8</v>
          </cell>
          <cell r="AC46">
            <v>4</v>
          </cell>
          <cell r="AD46">
            <v>3.3</v>
          </cell>
          <cell r="AE46">
            <v>1</v>
          </cell>
          <cell r="AF46">
            <v>0.3</v>
          </cell>
          <cell r="AG46">
            <v>2</v>
          </cell>
          <cell r="AH46">
            <v>0</v>
          </cell>
          <cell r="AI46">
            <v>4</v>
          </cell>
          <cell r="AJ46">
            <v>0</v>
          </cell>
        </row>
        <row r="47">
          <cell r="B47" t="str">
            <v>SWZ</v>
          </cell>
          <cell r="C47" t="str">
            <v>Eswatini</v>
          </cell>
          <cell r="D47" t="str">
            <v>AFR</v>
          </cell>
          <cell r="E47" t="str">
            <v>LMC</v>
          </cell>
          <cell r="F47">
            <v>1200000</v>
          </cell>
          <cell r="G47">
            <v>7.5</v>
          </cell>
          <cell r="H47">
            <v>89000</v>
          </cell>
          <cell r="I47">
            <v>4</v>
          </cell>
          <cell r="J47">
            <v>-1.4</v>
          </cell>
          <cell r="K47">
            <v>4</v>
          </cell>
          <cell r="L47">
            <v>-1.5</v>
          </cell>
          <cell r="M47">
            <v>4</v>
          </cell>
          <cell r="N47">
            <v>0.5</v>
          </cell>
          <cell r="O47">
            <v>2</v>
          </cell>
          <cell r="P47">
            <v>-2.6</v>
          </cell>
          <cell r="Q47">
            <v>2</v>
          </cell>
          <cell r="R47">
            <v>3.6</v>
          </cell>
          <cell r="S47">
            <v>2</v>
          </cell>
          <cell r="T47">
            <v>8.9</v>
          </cell>
          <cell r="U47">
            <v>2</v>
          </cell>
          <cell r="V47">
            <v>0.3</v>
          </cell>
          <cell r="W47">
            <v>4</v>
          </cell>
          <cell r="X47">
            <v>-0.4</v>
          </cell>
          <cell r="Y47">
            <v>4</v>
          </cell>
          <cell r="Z47">
            <v>-0.3</v>
          </cell>
          <cell r="AA47"/>
          <cell r="AB47"/>
          <cell r="AC47">
            <v>2</v>
          </cell>
          <cell r="AD47">
            <v>0.8</v>
          </cell>
          <cell r="AE47">
            <v>2</v>
          </cell>
          <cell r="AF47">
            <v>-0.1</v>
          </cell>
          <cell r="AG47">
            <v>4</v>
          </cell>
          <cell r="AH47">
            <v>0</v>
          </cell>
          <cell r="AI47">
            <v>4</v>
          </cell>
          <cell r="AJ47">
            <v>0</v>
          </cell>
        </row>
        <row r="48">
          <cell r="B48" t="str">
            <v>TZA</v>
          </cell>
          <cell r="C48" t="str">
            <v>United Republic of Tanzania</v>
          </cell>
          <cell r="D48" t="str">
            <v>AFR</v>
          </cell>
          <cell r="E48" t="str">
            <v>LMC</v>
          </cell>
          <cell r="F48">
            <v>65000000</v>
          </cell>
          <cell r="G48">
            <v>8.5</v>
          </cell>
          <cell r="H48">
            <v>5500000</v>
          </cell>
          <cell r="I48">
            <v>2</v>
          </cell>
          <cell r="J48">
            <v>-1.3</v>
          </cell>
          <cell r="K48">
            <v>3</v>
          </cell>
          <cell r="L48">
            <v>-0.6</v>
          </cell>
          <cell r="M48">
            <v>3</v>
          </cell>
          <cell r="N48">
            <v>-0.5</v>
          </cell>
          <cell r="O48">
            <v>2</v>
          </cell>
          <cell r="P48">
            <v>0.2</v>
          </cell>
          <cell r="Q48">
            <v>3</v>
          </cell>
          <cell r="R48">
            <v>3.8</v>
          </cell>
          <cell r="S48">
            <v>4</v>
          </cell>
          <cell r="T48">
            <v>1</v>
          </cell>
          <cell r="U48">
            <v>2</v>
          </cell>
          <cell r="V48">
            <v>0.6</v>
          </cell>
          <cell r="W48">
            <v>3</v>
          </cell>
          <cell r="X48">
            <v>-0.1</v>
          </cell>
          <cell r="Y48">
            <v>1</v>
          </cell>
          <cell r="Z48">
            <v>0</v>
          </cell>
          <cell r="AA48">
            <v>2</v>
          </cell>
          <cell r="AB48">
            <v>6</v>
          </cell>
          <cell r="AC48">
            <v>3</v>
          </cell>
          <cell r="AD48">
            <v>2.1</v>
          </cell>
          <cell r="AE48">
            <v>2</v>
          </cell>
          <cell r="AF48">
            <v>1.5</v>
          </cell>
          <cell r="AG48">
            <v>4</v>
          </cell>
          <cell r="AH48">
            <v>0</v>
          </cell>
          <cell r="AI48"/>
          <cell r="AJ48"/>
        </row>
        <row r="49">
          <cell r="B49" t="str">
            <v>COG</v>
          </cell>
          <cell r="C49" t="str">
            <v>Congo</v>
          </cell>
          <cell r="D49" t="str">
            <v>AFR</v>
          </cell>
          <cell r="E49" t="str">
            <v>LMC</v>
          </cell>
          <cell r="F49">
            <v>5900000</v>
          </cell>
          <cell r="G49">
            <v>9.9</v>
          </cell>
          <cell r="H49">
            <v>590000</v>
          </cell>
          <cell r="I49">
            <v>3</v>
          </cell>
          <cell r="J49">
            <v>-1.2</v>
          </cell>
          <cell r="K49">
            <v>1</v>
          </cell>
          <cell r="L49">
            <v>-0.5</v>
          </cell>
          <cell r="M49">
            <v>3</v>
          </cell>
          <cell r="N49">
            <v>0</v>
          </cell>
          <cell r="O49">
            <v>4</v>
          </cell>
          <cell r="P49">
            <v>-8.5</v>
          </cell>
          <cell r="Q49">
            <v>2</v>
          </cell>
          <cell r="R49">
            <v>3.3</v>
          </cell>
          <cell r="S49">
            <v>2</v>
          </cell>
          <cell r="T49">
            <v>10.1</v>
          </cell>
          <cell r="U49">
            <v>2</v>
          </cell>
          <cell r="V49">
            <v>0.6</v>
          </cell>
          <cell r="W49">
            <v>3</v>
          </cell>
          <cell r="X49">
            <v>-0.4</v>
          </cell>
          <cell r="Y49">
            <v>2</v>
          </cell>
          <cell r="Z49">
            <v>0</v>
          </cell>
          <cell r="AA49"/>
          <cell r="AB49"/>
          <cell r="AC49">
            <v>2</v>
          </cell>
          <cell r="AD49">
            <v>2.9</v>
          </cell>
          <cell r="AE49">
            <v>3</v>
          </cell>
          <cell r="AF49">
            <v>-2.2000000000000002</v>
          </cell>
          <cell r="AG49">
            <v>4</v>
          </cell>
          <cell r="AH49">
            <v>0</v>
          </cell>
          <cell r="AI49"/>
          <cell r="AJ49"/>
        </row>
        <row r="50">
          <cell r="B50" t="str">
            <v>GHA</v>
          </cell>
          <cell r="C50" t="str">
            <v>Ghana</v>
          </cell>
          <cell r="D50" t="str">
            <v>AFR</v>
          </cell>
          <cell r="E50" t="str">
            <v>LMC</v>
          </cell>
          <cell r="F50">
            <v>33000000</v>
          </cell>
          <cell r="G50">
            <v>11.6</v>
          </cell>
          <cell r="H50">
            <v>3900000</v>
          </cell>
          <cell r="I50">
            <v>3</v>
          </cell>
          <cell r="J50">
            <v>-1.5</v>
          </cell>
          <cell r="K50">
            <v>2</v>
          </cell>
          <cell r="L50">
            <v>-0.5</v>
          </cell>
          <cell r="M50">
            <v>1</v>
          </cell>
          <cell r="N50">
            <v>-0.4</v>
          </cell>
          <cell r="O50">
            <v>3</v>
          </cell>
          <cell r="P50">
            <v>1</v>
          </cell>
          <cell r="Q50">
            <v>2</v>
          </cell>
          <cell r="R50">
            <v>4</v>
          </cell>
          <cell r="S50">
            <v>2</v>
          </cell>
          <cell r="T50">
            <v>9</v>
          </cell>
          <cell r="U50">
            <v>3</v>
          </cell>
          <cell r="V50">
            <v>-4.8</v>
          </cell>
          <cell r="W50">
            <v>2</v>
          </cell>
          <cell r="X50">
            <v>-0.3</v>
          </cell>
          <cell r="Y50">
            <v>2</v>
          </cell>
          <cell r="Z50">
            <v>0.1</v>
          </cell>
          <cell r="AA50"/>
          <cell r="AB50"/>
          <cell r="AC50">
            <v>3</v>
          </cell>
          <cell r="AD50">
            <v>8.6999999999999993</v>
          </cell>
          <cell r="AE50">
            <v>1</v>
          </cell>
          <cell r="AF50">
            <v>0.4</v>
          </cell>
          <cell r="AG50">
            <v>2</v>
          </cell>
          <cell r="AH50">
            <v>0</v>
          </cell>
          <cell r="AI50">
            <v>4</v>
          </cell>
          <cell r="AJ50">
            <v>0</v>
          </cell>
        </row>
        <row r="51">
          <cell r="B51" t="str">
            <v>DOM</v>
          </cell>
          <cell r="C51" t="str">
            <v>Dominican Republic</v>
          </cell>
          <cell r="D51" t="str">
            <v>AMR</v>
          </cell>
          <cell r="E51" t="str">
            <v>UMC</v>
          </cell>
          <cell r="F51">
            <v>11000000</v>
          </cell>
          <cell r="G51">
            <v>-9</v>
          </cell>
          <cell r="H51">
            <v>-1000000</v>
          </cell>
          <cell r="I51">
            <v>4</v>
          </cell>
          <cell r="J51">
            <v>-3.8</v>
          </cell>
          <cell r="K51">
            <v>4</v>
          </cell>
          <cell r="L51">
            <v>-2.7</v>
          </cell>
          <cell r="M51">
            <v>2</v>
          </cell>
          <cell r="N51">
            <v>0.1</v>
          </cell>
          <cell r="O51"/>
          <cell r="P51"/>
          <cell r="Q51">
            <v>2</v>
          </cell>
          <cell r="R51">
            <v>1.2</v>
          </cell>
          <cell r="S51">
            <v>3</v>
          </cell>
          <cell r="T51">
            <v>-0.4</v>
          </cell>
          <cell r="U51">
            <v>2</v>
          </cell>
          <cell r="V51">
            <v>-0.2</v>
          </cell>
          <cell r="W51">
            <v>4</v>
          </cell>
          <cell r="X51">
            <v>-6.7</v>
          </cell>
          <cell r="Y51">
            <v>2</v>
          </cell>
          <cell r="Z51">
            <v>0.2</v>
          </cell>
          <cell r="AA51"/>
          <cell r="AB51"/>
          <cell r="AC51"/>
          <cell r="AD51"/>
          <cell r="AE51">
            <v>1</v>
          </cell>
          <cell r="AF51">
            <v>1.3</v>
          </cell>
          <cell r="AG51">
            <v>3</v>
          </cell>
          <cell r="AH51">
            <v>0</v>
          </cell>
          <cell r="AI51">
            <v>4</v>
          </cell>
          <cell r="AJ51">
            <v>0</v>
          </cell>
        </row>
        <row r="52">
          <cell r="B52" t="str">
            <v>GRD</v>
          </cell>
          <cell r="C52" t="str">
            <v>Grenada</v>
          </cell>
          <cell r="D52" t="str">
            <v>AMR</v>
          </cell>
          <cell r="E52" t="str">
            <v>UMC</v>
          </cell>
          <cell r="F52">
            <v>110000</v>
          </cell>
          <cell r="G52">
            <v>-7.6</v>
          </cell>
          <cell r="H52">
            <v>-8700</v>
          </cell>
          <cell r="I52">
            <v>2</v>
          </cell>
          <cell r="J52">
            <v>-2.4</v>
          </cell>
          <cell r="K52">
            <v>2</v>
          </cell>
          <cell r="L52">
            <v>-2</v>
          </cell>
          <cell r="M52"/>
          <cell r="N52"/>
          <cell r="O52"/>
          <cell r="P52"/>
          <cell r="Q52"/>
          <cell r="R52"/>
          <cell r="S52">
            <v>3</v>
          </cell>
          <cell r="T52">
            <v>-4.8</v>
          </cell>
          <cell r="U52">
            <v>3</v>
          </cell>
          <cell r="V52">
            <v>-0.7</v>
          </cell>
          <cell r="W52">
            <v>1</v>
          </cell>
          <cell r="X52">
            <v>-0.2</v>
          </cell>
          <cell r="Y52">
            <v>1</v>
          </cell>
          <cell r="Z52">
            <v>0</v>
          </cell>
          <cell r="AA52"/>
          <cell r="AB52"/>
          <cell r="AC52">
            <v>2</v>
          </cell>
          <cell r="AD52">
            <v>0</v>
          </cell>
          <cell r="AE52"/>
          <cell r="AF52"/>
          <cell r="AG52">
            <v>4</v>
          </cell>
          <cell r="AH52">
            <v>0</v>
          </cell>
          <cell r="AI52">
            <v>4</v>
          </cell>
          <cell r="AJ52">
            <v>0</v>
          </cell>
        </row>
        <row r="53">
          <cell r="B53" t="str">
            <v>JAM</v>
          </cell>
          <cell r="C53" t="str">
            <v>Jamaica</v>
          </cell>
          <cell r="D53" t="str">
            <v>AMR</v>
          </cell>
          <cell r="E53" t="str">
            <v>UMC</v>
          </cell>
          <cell r="F53">
            <v>3000000</v>
          </cell>
          <cell r="G53">
            <v>-7</v>
          </cell>
          <cell r="H53">
            <v>-210000</v>
          </cell>
          <cell r="I53">
            <v>3</v>
          </cell>
          <cell r="J53">
            <v>-3</v>
          </cell>
          <cell r="K53">
            <v>3</v>
          </cell>
          <cell r="L53">
            <v>-2.1</v>
          </cell>
          <cell r="M53">
            <v>2</v>
          </cell>
          <cell r="N53">
            <v>0.3</v>
          </cell>
          <cell r="O53">
            <v>4</v>
          </cell>
          <cell r="P53">
            <v>-0.2</v>
          </cell>
          <cell r="Q53">
            <v>2</v>
          </cell>
          <cell r="R53">
            <v>-1.1000000000000001</v>
          </cell>
          <cell r="S53">
            <v>3</v>
          </cell>
          <cell r="T53">
            <v>-4.3</v>
          </cell>
          <cell r="U53">
            <v>2</v>
          </cell>
          <cell r="V53">
            <v>-0.3</v>
          </cell>
          <cell r="W53">
            <v>3</v>
          </cell>
          <cell r="X53">
            <v>-0.9</v>
          </cell>
          <cell r="Y53">
            <v>1</v>
          </cell>
          <cell r="Z53">
            <v>0</v>
          </cell>
          <cell r="AA53"/>
          <cell r="AB53"/>
          <cell r="AC53"/>
          <cell r="AD53"/>
          <cell r="AE53">
            <v>2</v>
          </cell>
          <cell r="AF53">
            <v>1.3</v>
          </cell>
          <cell r="AG53">
            <v>1</v>
          </cell>
          <cell r="AH53">
            <v>0</v>
          </cell>
          <cell r="AI53">
            <v>4</v>
          </cell>
          <cell r="AJ53">
            <v>0</v>
          </cell>
        </row>
        <row r="54">
          <cell r="B54" t="str">
            <v>DMA</v>
          </cell>
          <cell r="C54" t="str">
            <v>Dominica</v>
          </cell>
          <cell r="D54" t="str">
            <v>AMR</v>
          </cell>
          <cell r="E54" t="str">
            <v>UMC</v>
          </cell>
          <cell r="F54">
            <v>73000</v>
          </cell>
          <cell r="G54">
            <v>-5.5</v>
          </cell>
          <cell r="H54">
            <v>-4000</v>
          </cell>
          <cell r="I54">
            <v>4</v>
          </cell>
          <cell r="J54">
            <v>-2.9</v>
          </cell>
          <cell r="K54">
            <v>4</v>
          </cell>
          <cell r="L54">
            <v>-2.1</v>
          </cell>
          <cell r="M54"/>
          <cell r="N54"/>
          <cell r="O54"/>
          <cell r="P54"/>
          <cell r="Q54"/>
          <cell r="R54"/>
          <cell r="S54">
            <v>3</v>
          </cell>
          <cell r="T54">
            <v>-1.3</v>
          </cell>
          <cell r="U54">
            <v>3</v>
          </cell>
          <cell r="V54">
            <v>-0.7</v>
          </cell>
          <cell r="W54">
            <v>4</v>
          </cell>
          <cell r="X54">
            <v>-1.1000000000000001</v>
          </cell>
          <cell r="Y54"/>
          <cell r="Z54"/>
          <cell r="AA54"/>
          <cell r="AB54"/>
          <cell r="AC54"/>
          <cell r="AD54"/>
          <cell r="AE54"/>
          <cell r="AF54"/>
          <cell r="AG54">
            <v>3</v>
          </cell>
          <cell r="AH54">
            <v>0</v>
          </cell>
          <cell r="AI54"/>
          <cell r="AJ54"/>
        </row>
        <row r="55">
          <cell r="B55" t="str">
            <v>VCT</v>
          </cell>
          <cell r="C55" t="str">
            <v>Saint Vincent and the Grenadines</v>
          </cell>
          <cell r="D55" t="str">
            <v>AMR</v>
          </cell>
          <cell r="E55" t="str">
            <v>UMC</v>
          </cell>
          <cell r="F55">
            <v>110000</v>
          </cell>
          <cell r="G55">
            <v>-5.0999999999999996</v>
          </cell>
          <cell r="H55">
            <v>-5700</v>
          </cell>
          <cell r="I55">
            <v>3</v>
          </cell>
          <cell r="J55">
            <v>-3.3</v>
          </cell>
          <cell r="K55">
            <v>3</v>
          </cell>
          <cell r="L55">
            <v>-2.2999999999999998</v>
          </cell>
          <cell r="M55"/>
          <cell r="N55"/>
          <cell r="O55"/>
          <cell r="P55"/>
          <cell r="Q55"/>
          <cell r="R55"/>
          <cell r="S55">
            <v>2</v>
          </cell>
          <cell r="T55">
            <v>-1.6</v>
          </cell>
          <cell r="U55">
            <v>3</v>
          </cell>
          <cell r="V55">
            <v>-0.6</v>
          </cell>
          <cell r="W55">
            <v>1</v>
          </cell>
          <cell r="X55">
            <v>-0.1</v>
          </cell>
          <cell r="Y55">
            <v>1</v>
          </cell>
          <cell r="Z55">
            <v>0.1</v>
          </cell>
          <cell r="AA55"/>
          <cell r="AB55"/>
          <cell r="AC55"/>
          <cell r="AD55"/>
          <cell r="AE55"/>
          <cell r="AF55"/>
          <cell r="AG55">
            <v>3</v>
          </cell>
          <cell r="AH55">
            <v>0</v>
          </cell>
          <cell r="AI55">
            <v>4</v>
          </cell>
          <cell r="AJ55">
            <v>0</v>
          </cell>
        </row>
        <row r="56">
          <cell r="B56" t="str">
            <v>LCA</v>
          </cell>
          <cell r="C56" t="str">
            <v>Saint Lucia</v>
          </cell>
          <cell r="D56" t="str">
            <v>AMR</v>
          </cell>
          <cell r="E56" t="str">
            <v>UMC</v>
          </cell>
          <cell r="F56">
            <v>190000</v>
          </cell>
          <cell r="G56">
            <v>-4.5999999999999996</v>
          </cell>
          <cell r="H56">
            <v>-8500</v>
          </cell>
          <cell r="I56">
            <v>1</v>
          </cell>
          <cell r="J56">
            <v>-2.5</v>
          </cell>
          <cell r="K56">
            <v>1</v>
          </cell>
          <cell r="L56">
            <v>-1.5</v>
          </cell>
          <cell r="M56">
            <v>2</v>
          </cell>
          <cell r="N56">
            <v>-0.3</v>
          </cell>
          <cell r="O56"/>
          <cell r="P56"/>
          <cell r="Q56">
            <v>1</v>
          </cell>
          <cell r="R56">
            <v>-0.1</v>
          </cell>
          <cell r="S56">
            <v>1</v>
          </cell>
          <cell r="T56">
            <v>-0.1</v>
          </cell>
          <cell r="U56">
            <v>3</v>
          </cell>
          <cell r="V56">
            <v>-0.5</v>
          </cell>
          <cell r="W56">
            <v>4</v>
          </cell>
          <cell r="X56">
            <v>-1.8</v>
          </cell>
          <cell r="Y56">
            <v>3</v>
          </cell>
          <cell r="Z56">
            <v>0</v>
          </cell>
          <cell r="AA56"/>
          <cell r="AB56"/>
          <cell r="AC56"/>
          <cell r="AD56"/>
          <cell r="AE56"/>
          <cell r="AF56"/>
          <cell r="AG56">
            <v>4</v>
          </cell>
          <cell r="AH56">
            <v>0</v>
          </cell>
          <cell r="AI56">
            <v>4</v>
          </cell>
          <cell r="AJ56">
            <v>0</v>
          </cell>
        </row>
        <row r="57">
          <cell r="B57" t="str">
            <v>KNA</v>
          </cell>
          <cell r="C57" t="str">
            <v>Saint Kitts and Nevis</v>
          </cell>
          <cell r="D57" t="str">
            <v>AMR</v>
          </cell>
          <cell r="E57" t="str">
            <v>HIC</v>
          </cell>
          <cell r="F57">
            <v>54000</v>
          </cell>
          <cell r="G57">
            <v>-3.3</v>
          </cell>
          <cell r="H57">
            <v>-1800</v>
          </cell>
          <cell r="I57">
            <v>3</v>
          </cell>
          <cell r="J57">
            <v>-2.9</v>
          </cell>
          <cell r="K57">
            <v>3</v>
          </cell>
          <cell r="L57">
            <v>-2.2999999999999998</v>
          </cell>
          <cell r="M57"/>
          <cell r="N57"/>
          <cell r="O57"/>
          <cell r="P57"/>
          <cell r="Q57"/>
          <cell r="R57"/>
          <cell r="S57">
            <v>1</v>
          </cell>
          <cell r="T57">
            <v>0</v>
          </cell>
          <cell r="U57">
            <v>2</v>
          </cell>
          <cell r="V57">
            <v>-0.9</v>
          </cell>
          <cell r="W57">
            <v>3</v>
          </cell>
          <cell r="X57">
            <v>0.3</v>
          </cell>
          <cell r="Y57"/>
          <cell r="Z57"/>
          <cell r="AA57"/>
          <cell r="AB57"/>
          <cell r="AC57"/>
          <cell r="AD57"/>
          <cell r="AE57"/>
          <cell r="AF57"/>
          <cell r="AG57">
            <v>2</v>
          </cell>
          <cell r="AH57">
            <v>0</v>
          </cell>
          <cell r="AI57">
            <v>4</v>
          </cell>
          <cell r="AJ57">
            <v>0</v>
          </cell>
        </row>
        <row r="58">
          <cell r="B58" t="str">
            <v>ATG</v>
          </cell>
          <cell r="C58" t="str">
            <v>Antigua and Barbuda</v>
          </cell>
          <cell r="D58" t="str">
            <v>AMR</v>
          </cell>
          <cell r="E58" t="str">
            <v>HIC</v>
          </cell>
          <cell r="F58">
            <v>100000</v>
          </cell>
          <cell r="G58">
            <v>-2.9</v>
          </cell>
          <cell r="H58">
            <v>-2900</v>
          </cell>
          <cell r="I58">
            <v>1</v>
          </cell>
          <cell r="J58">
            <v>-2.1</v>
          </cell>
          <cell r="K58">
            <v>2</v>
          </cell>
          <cell r="L58">
            <v>-2</v>
          </cell>
          <cell r="M58"/>
          <cell r="N58"/>
          <cell r="O58"/>
          <cell r="P58"/>
          <cell r="Q58"/>
          <cell r="R58"/>
          <cell r="S58">
            <v>1</v>
          </cell>
          <cell r="T58">
            <v>0</v>
          </cell>
          <cell r="U58">
            <v>3</v>
          </cell>
          <cell r="V58">
            <v>-0.9</v>
          </cell>
          <cell r="W58">
            <v>1</v>
          </cell>
          <cell r="X58">
            <v>0</v>
          </cell>
          <cell r="Y58">
            <v>1</v>
          </cell>
          <cell r="Z58">
            <v>0</v>
          </cell>
          <cell r="AA58"/>
          <cell r="AB58"/>
          <cell r="AC58"/>
          <cell r="AD58"/>
          <cell r="AE58"/>
          <cell r="AF58"/>
          <cell r="AG58">
            <v>4</v>
          </cell>
          <cell r="AH58">
            <v>0</v>
          </cell>
          <cell r="AI58">
            <v>4</v>
          </cell>
          <cell r="AJ58">
            <v>0</v>
          </cell>
        </row>
        <row r="59">
          <cell r="B59" t="str">
            <v>BRB</v>
          </cell>
          <cell r="C59" t="str">
            <v>Barbados</v>
          </cell>
          <cell r="D59" t="str">
            <v>AMR</v>
          </cell>
          <cell r="E59" t="str">
            <v>HIC</v>
          </cell>
          <cell r="F59">
            <v>290000</v>
          </cell>
          <cell r="G59">
            <v>-2.6</v>
          </cell>
          <cell r="H59">
            <v>-7500</v>
          </cell>
          <cell r="I59">
            <v>3</v>
          </cell>
          <cell r="J59">
            <v>-2.9</v>
          </cell>
          <cell r="K59">
            <v>3</v>
          </cell>
          <cell r="L59">
            <v>-2.2999999999999998</v>
          </cell>
          <cell r="M59">
            <v>4</v>
          </cell>
          <cell r="N59">
            <v>-0.4</v>
          </cell>
          <cell r="O59"/>
          <cell r="P59"/>
          <cell r="Q59">
            <v>2</v>
          </cell>
          <cell r="R59">
            <v>0.5</v>
          </cell>
          <cell r="S59">
            <v>1</v>
          </cell>
          <cell r="T59">
            <v>0</v>
          </cell>
          <cell r="U59">
            <v>4</v>
          </cell>
          <cell r="V59">
            <v>-0.5</v>
          </cell>
          <cell r="W59">
            <v>1</v>
          </cell>
          <cell r="X59">
            <v>0.3</v>
          </cell>
          <cell r="Y59">
            <v>1</v>
          </cell>
          <cell r="Z59">
            <v>0</v>
          </cell>
          <cell r="AA59"/>
          <cell r="AB59"/>
          <cell r="AC59"/>
          <cell r="AD59"/>
          <cell r="AE59">
            <v>1</v>
          </cell>
          <cell r="AF59">
            <v>0.4</v>
          </cell>
          <cell r="AG59">
            <v>4</v>
          </cell>
          <cell r="AH59">
            <v>0</v>
          </cell>
          <cell r="AI59">
            <v>4</v>
          </cell>
          <cell r="AJ59">
            <v>0</v>
          </cell>
        </row>
        <row r="60">
          <cell r="B60" t="str">
            <v>BLZ</v>
          </cell>
          <cell r="C60" t="str">
            <v>Belize</v>
          </cell>
          <cell r="D60" t="str">
            <v>AMR</v>
          </cell>
          <cell r="E60" t="str">
            <v>UMC</v>
          </cell>
          <cell r="F60">
            <v>420000</v>
          </cell>
          <cell r="G60">
            <v>-2.4</v>
          </cell>
          <cell r="H60">
            <v>-10000</v>
          </cell>
          <cell r="I60">
            <v>2</v>
          </cell>
          <cell r="J60">
            <v>-2.5</v>
          </cell>
          <cell r="K60">
            <v>3</v>
          </cell>
          <cell r="L60">
            <v>-2</v>
          </cell>
          <cell r="M60">
            <v>3</v>
          </cell>
          <cell r="N60">
            <v>0.5</v>
          </cell>
          <cell r="O60">
            <v>1</v>
          </cell>
          <cell r="P60">
            <v>0.6</v>
          </cell>
          <cell r="Q60">
            <v>3</v>
          </cell>
          <cell r="R60">
            <v>2.2000000000000002</v>
          </cell>
          <cell r="S60">
            <v>3</v>
          </cell>
          <cell r="T60">
            <v>-0.8</v>
          </cell>
          <cell r="U60">
            <v>2</v>
          </cell>
          <cell r="V60">
            <v>0.2</v>
          </cell>
          <cell r="W60">
            <v>3</v>
          </cell>
          <cell r="X60">
            <v>0.3</v>
          </cell>
          <cell r="Y60">
            <v>3</v>
          </cell>
          <cell r="Z60">
            <v>-0.1</v>
          </cell>
          <cell r="AA60"/>
          <cell r="AB60"/>
          <cell r="AC60"/>
          <cell r="AD60"/>
          <cell r="AE60"/>
          <cell r="AF60"/>
          <cell r="AG60">
            <v>2</v>
          </cell>
          <cell r="AH60">
            <v>0</v>
          </cell>
          <cell r="AI60">
            <v>4</v>
          </cell>
          <cell r="AJ60">
            <v>0</v>
          </cell>
        </row>
        <row r="61">
          <cell r="B61" t="str">
            <v>VEN</v>
          </cell>
          <cell r="C61" t="str">
            <v>Venezuela (Bolivarian Republic of)</v>
          </cell>
          <cell r="D61" t="str">
            <v>AMR</v>
          </cell>
          <cell r="E61" t="str">
            <v>UMC</v>
          </cell>
          <cell r="F61">
            <v>30000000</v>
          </cell>
          <cell r="G61">
            <v>-2.2999999999999998</v>
          </cell>
          <cell r="H61">
            <v>-680000</v>
          </cell>
          <cell r="I61">
            <v>3</v>
          </cell>
          <cell r="J61">
            <v>-2.2000000000000002</v>
          </cell>
          <cell r="K61">
            <v>4</v>
          </cell>
          <cell r="L61">
            <v>-1.3</v>
          </cell>
          <cell r="M61">
            <v>2</v>
          </cell>
          <cell r="N61">
            <v>-0.2</v>
          </cell>
          <cell r="O61">
            <v>1</v>
          </cell>
          <cell r="P61">
            <v>0.7</v>
          </cell>
          <cell r="Q61">
            <v>3</v>
          </cell>
          <cell r="R61">
            <v>1</v>
          </cell>
          <cell r="S61">
            <v>1</v>
          </cell>
          <cell r="T61">
            <v>-1.2</v>
          </cell>
          <cell r="U61">
            <v>2</v>
          </cell>
          <cell r="V61">
            <v>1.8</v>
          </cell>
          <cell r="W61">
            <v>4</v>
          </cell>
          <cell r="X61">
            <v>-0.7</v>
          </cell>
          <cell r="Y61">
            <v>1</v>
          </cell>
          <cell r="Z61">
            <v>0</v>
          </cell>
          <cell r="AA61">
            <v>4</v>
          </cell>
          <cell r="AB61">
            <v>-0.5</v>
          </cell>
          <cell r="AC61"/>
          <cell r="AD61"/>
          <cell r="AE61"/>
          <cell r="AF61"/>
          <cell r="AG61">
            <v>1</v>
          </cell>
          <cell r="AH61">
            <v>0</v>
          </cell>
          <cell r="AI61">
            <v>4</v>
          </cell>
          <cell r="AJ61">
            <v>0</v>
          </cell>
        </row>
        <row r="62">
          <cell r="B62" t="str">
            <v>TTO</v>
          </cell>
          <cell r="C62" t="str">
            <v>Trinidad and Tobago</v>
          </cell>
          <cell r="D62" t="str">
            <v>AMR</v>
          </cell>
          <cell r="E62" t="str">
            <v>HIC</v>
          </cell>
          <cell r="F62">
            <v>1400000</v>
          </cell>
          <cell r="G62">
            <v>-2.2000000000000002</v>
          </cell>
          <cell r="H62">
            <v>-31000</v>
          </cell>
          <cell r="I62">
            <v>1</v>
          </cell>
          <cell r="J62">
            <v>-2.9</v>
          </cell>
          <cell r="K62">
            <v>2</v>
          </cell>
          <cell r="L62">
            <v>-2.6</v>
          </cell>
          <cell r="M62">
            <v>4</v>
          </cell>
          <cell r="N62">
            <v>-0.9</v>
          </cell>
          <cell r="O62"/>
          <cell r="P62"/>
          <cell r="Q62">
            <v>2</v>
          </cell>
          <cell r="R62">
            <v>-0.2</v>
          </cell>
          <cell r="S62">
            <v>1</v>
          </cell>
          <cell r="T62">
            <v>0</v>
          </cell>
          <cell r="U62">
            <v>4</v>
          </cell>
          <cell r="V62">
            <v>-1</v>
          </cell>
          <cell r="W62">
            <v>3</v>
          </cell>
          <cell r="X62">
            <v>1.5</v>
          </cell>
          <cell r="Y62">
            <v>4</v>
          </cell>
          <cell r="Z62">
            <v>0.1</v>
          </cell>
          <cell r="AA62"/>
          <cell r="AB62"/>
          <cell r="AC62"/>
          <cell r="AD62"/>
          <cell r="AE62"/>
          <cell r="AF62"/>
          <cell r="AG62">
            <v>2</v>
          </cell>
          <cell r="AH62">
            <v>0</v>
          </cell>
          <cell r="AI62">
            <v>4</v>
          </cell>
          <cell r="AJ62">
            <v>0</v>
          </cell>
        </row>
        <row r="63">
          <cell r="B63" t="str">
            <v>HTI</v>
          </cell>
          <cell r="C63" t="str">
            <v>Haiti</v>
          </cell>
          <cell r="D63" t="str">
            <v>AMR</v>
          </cell>
          <cell r="E63" t="str">
            <v>LIC</v>
          </cell>
          <cell r="F63">
            <v>12000000</v>
          </cell>
          <cell r="G63">
            <v>-2.1</v>
          </cell>
          <cell r="H63">
            <v>-250000</v>
          </cell>
          <cell r="I63">
            <v>2</v>
          </cell>
          <cell r="J63">
            <v>-3.5</v>
          </cell>
          <cell r="K63">
            <v>2</v>
          </cell>
          <cell r="L63">
            <v>-2.5</v>
          </cell>
          <cell r="M63">
            <v>2</v>
          </cell>
          <cell r="N63">
            <v>0</v>
          </cell>
          <cell r="O63">
            <v>4</v>
          </cell>
          <cell r="P63">
            <v>1</v>
          </cell>
          <cell r="Q63">
            <v>4</v>
          </cell>
          <cell r="R63">
            <v>2</v>
          </cell>
          <cell r="S63">
            <v>4</v>
          </cell>
          <cell r="T63">
            <v>0.6</v>
          </cell>
          <cell r="U63">
            <v>2</v>
          </cell>
          <cell r="V63">
            <v>-0.3</v>
          </cell>
          <cell r="W63">
            <v>1</v>
          </cell>
          <cell r="X63">
            <v>-0.1</v>
          </cell>
          <cell r="Y63">
            <v>4</v>
          </cell>
          <cell r="Z63">
            <v>0</v>
          </cell>
          <cell r="AA63"/>
          <cell r="AB63"/>
          <cell r="AC63"/>
          <cell r="AD63"/>
          <cell r="AE63">
            <v>1</v>
          </cell>
          <cell r="AF63">
            <v>0.5</v>
          </cell>
          <cell r="AG63">
            <v>1</v>
          </cell>
          <cell r="AH63">
            <v>0</v>
          </cell>
          <cell r="AI63"/>
          <cell r="AJ63"/>
        </row>
        <row r="64">
          <cell r="B64" t="str">
            <v>BHS</v>
          </cell>
          <cell r="C64" t="str">
            <v>Bahamas</v>
          </cell>
          <cell r="D64" t="str">
            <v>AMR</v>
          </cell>
          <cell r="E64" t="str">
            <v>HIC</v>
          </cell>
          <cell r="F64">
            <v>400000</v>
          </cell>
          <cell r="G64">
            <v>-1.8</v>
          </cell>
          <cell r="H64">
            <v>-7200</v>
          </cell>
          <cell r="I64">
            <v>4</v>
          </cell>
          <cell r="J64">
            <v>-2.8</v>
          </cell>
          <cell r="K64">
            <v>4</v>
          </cell>
          <cell r="L64">
            <v>-1.8</v>
          </cell>
          <cell r="M64"/>
          <cell r="N64"/>
          <cell r="O64"/>
          <cell r="P64"/>
          <cell r="Q64"/>
          <cell r="R64"/>
          <cell r="S64">
            <v>1</v>
          </cell>
          <cell r="T64">
            <v>0</v>
          </cell>
          <cell r="U64">
            <v>2</v>
          </cell>
          <cell r="V64">
            <v>-0.5</v>
          </cell>
          <cell r="W64">
            <v>3</v>
          </cell>
          <cell r="X64">
            <v>1.2</v>
          </cell>
          <cell r="Y64">
            <v>2</v>
          </cell>
          <cell r="Z64">
            <v>0</v>
          </cell>
          <cell r="AA64"/>
          <cell r="AB64"/>
          <cell r="AC64"/>
          <cell r="AD64"/>
          <cell r="AE64">
            <v>2</v>
          </cell>
          <cell r="AF64">
            <v>0</v>
          </cell>
          <cell r="AG64">
            <v>2</v>
          </cell>
          <cell r="AH64">
            <v>0</v>
          </cell>
          <cell r="AI64">
            <v>4</v>
          </cell>
          <cell r="AJ64">
            <v>0</v>
          </cell>
        </row>
        <row r="65">
          <cell r="B65" t="str">
            <v>PAN</v>
          </cell>
          <cell r="C65" t="str">
            <v>Panama</v>
          </cell>
          <cell r="D65" t="str">
            <v>AMR</v>
          </cell>
          <cell r="E65" t="str">
            <v>HIC</v>
          </cell>
          <cell r="F65">
            <v>4500000</v>
          </cell>
          <cell r="G65">
            <v>-0.6</v>
          </cell>
          <cell r="H65">
            <v>-26000</v>
          </cell>
          <cell r="I65">
            <v>2</v>
          </cell>
          <cell r="J65">
            <v>-2.8</v>
          </cell>
          <cell r="K65">
            <v>1</v>
          </cell>
          <cell r="L65">
            <v>-1.6</v>
          </cell>
          <cell r="M65">
            <v>4</v>
          </cell>
          <cell r="N65">
            <v>-0.4</v>
          </cell>
          <cell r="O65"/>
          <cell r="P65"/>
          <cell r="Q65">
            <v>4</v>
          </cell>
          <cell r="R65">
            <v>2.6</v>
          </cell>
          <cell r="S65">
            <v>3</v>
          </cell>
          <cell r="T65">
            <v>-0.3</v>
          </cell>
          <cell r="U65">
            <v>2</v>
          </cell>
          <cell r="V65">
            <v>0.8</v>
          </cell>
          <cell r="W65">
            <v>2</v>
          </cell>
          <cell r="X65">
            <v>0</v>
          </cell>
          <cell r="Y65">
            <v>1</v>
          </cell>
          <cell r="Z65">
            <v>0.1</v>
          </cell>
          <cell r="AA65"/>
          <cell r="AB65"/>
          <cell r="AC65"/>
          <cell r="AD65"/>
          <cell r="AE65">
            <v>1</v>
          </cell>
          <cell r="AF65">
            <v>1.4</v>
          </cell>
          <cell r="AG65">
            <v>4</v>
          </cell>
          <cell r="AH65">
            <v>0</v>
          </cell>
          <cell r="AI65"/>
          <cell r="AJ65"/>
        </row>
        <row r="66">
          <cell r="B66" t="str">
            <v>ECU</v>
          </cell>
          <cell r="C66" t="str">
            <v>Ecuador</v>
          </cell>
          <cell r="D66" t="str">
            <v>AMR</v>
          </cell>
          <cell r="E66" t="str">
            <v>UMC</v>
          </cell>
          <cell r="F66">
            <v>18000000</v>
          </cell>
          <cell r="G66">
            <v>-0.4</v>
          </cell>
          <cell r="H66">
            <v>-67000</v>
          </cell>
          <cell r="I66">
            <v>1</v>
          </cell>
          <cell r="J66">
            <v>-2.2000000000000002</v>
          </cell>
          <cell r="K66">
            <v>1</v>
          </cell>
          <cell r="L66">
            <v>-1.5</v>
          </cell>
          <cell r="M66">
            <v>3</v>
          </cell>
          <cell r="N66">
            <v>-1.8</v>
          </cell>
          <cell r="O66">
            <v>4</v>
          </cell>
          <cell r="P66">
            <v>-2</v>
          </cell>
          <cell r="Q66">
            <v>4</v>
          </cell>
          <cell r="R66">
            <v>1.1000000000000001</v>
          </cell>
          <cell r="S66">
            <v>2</v>
          </cell>
          <cell r="T66">
            <v>-0.2</v>
          </cell>
          <cell r="U66">
            <v>2</v>
          </cell>
          <cell r="V66">
            <v>-0.2</v>
          </cell>
          <cell r="W66">
            <v>4</v>
          </cell>
          <cell r="X66">
            <v>0.6</v>
          </cell>
          <cell r="Y66">
            <v>3</v>
          </cell>
          <cell r="Z66">
            <v>0.2</v>
          </cell>
          <cell r="AA66">
            <v>3</v>
          </cell>
          <cell r="AB66">
            <v>-0.3</v>
          </cell>
          <cell r="AC66">
            <v>3</v>
          </cell>
          <cell r="AD66">
            <v>1.8</v>
          </cell>
          <cell r="AE66"/>
          <cell r="AF66"/>
          <cell r="AG66">
            <v>1</v>
          </cell>
          <cell r="AH66">
            <v>0</v>
          </cell>
          <cell r="AI66">
            <v>4</v>
          </cell>
          <cell r="AJ66">
            <v>0</v>
          </cell>
        </row>
        <row r="67">
          <cell r="B67" t="str">
            <v>ARG</v>
          </cell>
          <cell r="C67" t="str">
            <v>Argentina</v>
          </cell>
          <cell r="D67" t="str">
            <v>AMR</v>
          </cell>
          <cell r="E67" t="str">
            <v>UMC</v>
          </cell>
          <cell r="F67">
            <v>46000000</v>
          </cell>
          <cell r="G67">
            <v>-0.3</v>
          </cell>
          <cell r="H67">
            <v>-160000</v>
          </cell>
          <cell r="I67">
            <v>4</v>
          </cell>
          <cell r="J67">
            <v>-2.5</v>
          </cell>
          <cell r="K67">
            <v>4</v>
          </cell>
          <cell r="L67">
            <v>-1.8</v>
          </cell>
          <cell r="M67">
            <v>4</v>
          </cell>
          <cell r="N67">
            <v>-0.3</v>
          </cell>
          <cell r="O67"/>
          <cell r="P67"/>
          <cell r="Q67">
            <v>2</v>
          </cell>
          <cell r="R67">
            <v>0</v>
          </cell>
          <cell r="S67">
            <v>1</v>
          </cell>
          <cell r="T67">
            <v>0</v>
          </cell>
          <cell r="U67">
            <v>2</v>
          </cell>
          <cell r="V67">
            <v>-0.7</v>
          </cell>
          <cell r="W67">
            <v>3</v>
          </cell>
          <cell r="X67">
            <v>-0.3</v>
          </cell>
          <cell r="Y67">
            <v>4</v>
          </cell>
          <cell r="Z67">
            <v>0.1</v>
          </cell>
          <cell r="AA67"/>
          <cell r="AB67"/>
          <cell r="AC67"/>
          <cell r="AD67"/>
          <cell r="AE67">
            <v>4</v>
          </cell>
          <cell r="AF67">
            <v>3.7</v>
          </cell>
          <cell r="AG67">
            <v>4</v>
          </cell>
          <cell r="AH67">
            <v>0</v>
          </cell>
          <cell r="AI67">
            <v>4</v>
          </cell>
          <cell r="AJ67">
            <v>0</v>
          </cell>
        </row>
        <row r="68">
          <cell r="B68" t="str">
            <v>USA</v>
          </cell>
          <cell r="C68" t="str">
            <v>United States of America</v>
          </cell>
          <cell r="D68" t="str">
            <v>AMR</v>
          </cell>
          <cell r="E68" t="str">
            <v>HIC</v>
          </cell>
          <cell r="F68">
            <v>340000000</v>
          </cell>
          <cell r="G68">
            <v>-0.3</v>
          </cell>
          <cell r="H68">
            <v>-1000000</v>
          </cell>
          <cell r="I68">
            <v>4</v>
          </cell>
          <cell r="J68">
            <v>-3.5</v>
          </cell>
          <cell r="K68">
            <v>4</v>
          </cell>
          <cell r="L68">
            <v>-1.5</v>
          </cell>
          <cell r="M68">
            <v>3</v>
          </cell>
          <cell r="N68">
            <v>-0.2</v>
          </cell>
          <cell r="O68">
            <v>1</v>
          </cell>
          <cell r="P68">
            <v>0</v>
          </cell>
          <cell r="Q68">
            <v>2</v>
          </cell>
          <cell r="R68">
            <v>-0.2</v>
          </cell>
          <cell r="S68">
            <v>1</v>
          </cell>
          <cell r="T68">
            <v>0</v>
          </cell>
          <cell r="U68">
            <v>1</v>
          </cell>
          <cell r="V68">
            <v>1.2</v>
          </cell>
          <cell r="W68">
            <v>4</v>
          </cell>
          <cell r="X68">
            <v>-0.2</v>
          </cell>
          <cell r="Y68">
            <v>4</v>
          </cell>
          <cell r="Z68">
            <v>-0.2</v>
          </cell>
          <cell r="AA68">
            <v>2</v>
          </cell>
          <cell r="AB68">
            <v>0.3</v>
          </cell>
          <cell r="AC68">
            <v>1</v>
          </cell>
          <cell r="AD68">
            <v>0</v>
          </cell>
          <cell r="AE68">
            <v>4</v>
          </cell>
          <cell r="AF68">
            <v>1.9</v>
          </cell>
          <cell r="AG68">
            <v>4</v>
          </cell>
          <cell r="AH68">
            <v>0</v>
          </cell>
          <cell r="AI68">
            <v>1</v>
          </cell>
          <cell r="AJ68">
            <v>0</v>
          </cell>
        </row>
        <row r="69">
          <cell r="B69" t="str">
            <v>SUR</v>
          </cell>
          <cell r="C69" t="str">
            <v>Suriname</v>
          </cell>
          <cell r="D69" t="str">
            <v>AMR</v>
          </cell>
          <cell r="E69" t="str">
            <v>UMC</v>
          </cell>
          <cell r="F69">
            <v>600000</v>
          </cell>
          <cell r="G69">
            <v>-0.1</v>
          </cell>
          <cell r="H69">
            <v>-550</v>
          </cell>
          <cell r="I69">
            <v>3</v>
          </cell>
          <cell r="J69">
            <v>-2.7</v>
          </cell>
          <cell r="K69">
            <v>4</v>
          </cell>
          <cell r="L69">
            <v>-1.9</v>
          </cell>
          <cell r="M69">
            <v>2</v>
          </cell>
          <cell r="N69">
            <v>-0.1</v>
          </cell>
          <cell r="O69">
            <v>4</v>
          </cell>
          <cell r="P69">
            <v>-0.3</v>
          </cell>
          <cell r="Q69">
            <v>2</v>
          </cell>
          <cell r="R69">
            <v>0.6</v>
          </cell>
          <cell r="S69">
            <v>2</v>
          </cell>
          <cell r="T69">
            <v>2.2999999999999998</v>
          </cell>
          <cell r="U69">
            <v>4</v>
          </cell>
          <cell r="V69">
            <v>-0.4</v>
          </cell>
          <cell r="W69">
            <v>2</v>
          </cell>
          <cell r="X69">
            <v>0.5</v>
          </cell>
          <cell r="Y69">
            <v>4</v>
          </cell>
          <cell r="Z69">
            <v>-0.1</v>
          </cell>
          <cell r="AA69"/>
          <cell r="AB69"/>
          <cell r="AC69"/>
          <cell r="AD69"/>
          <cell r="AE69"/>
          <cell r="AF69"/>
          <cell r="AG69">
            <v>3</v>
          </cell>
          <cell r="AH69">
            <v>0</v>
          </cell>
          <cell r="AI69">
            <v>4</v>
          </cell>
          <cell r="AJ69">
            <v>0</v>
          </cell>
        </row>
        <row r="70">
          <cell r="B70" t="str">
            <v>CRI</v>
          </cell>
          <cell r="C70" t="str">
            <v>Costa Rica</v>
          </cell>
          <cell r="D70" t="str">
            <v>AMR</v>
          </cell>
          <cell r="E70" t="str">
            <v>UMC</v>
          </cell>
          <cell r="F70">
            <v>5200000</v>
          </cell>
          <cell r="G70">
            <v>0.5</v>
          </cell>
          <cell r="H70">
            <v>25000</v>
          </cell>
          <cell r="I70">
            <v>3</v>
          </cell>
          <cell r="J70">
            <v>-3.7</v>
          </cell>
          <cell r="K70">
            <v>3</v>
          </cell>
          <cell r="L70">
            <v>-2.2000000000000002</v>
          </cell>
          <cell r="M70">
            <v>2</v>
          </cell>
          <cell r="N70">
            <v>0.1</v>
          </cell>
          <cell r="O70">
            <v>1</v>
          </cell>
          <cell r="P70">
            <v>-0.6</v>
          </cell>
          <cell r="Q70">
            <v>2</v>
          </cell>
          <cell r="R70">
            <v>-1</v>
          </cell>
          <cell r="S70">
            <v>1</v>
          </cell>
          <cell r="T70">
            <v>0.8</v>
          </cell>
          <cell r="U70">
            <v>2</v>
          </cell>
          <cell r="V70">
            <v>1.1000000000000001</v>
          </cell>
          <cell r="W70">
            <v>2</v>
          </cell>
          <cell r="X70">
            <v>0</v>
          </cell>
          <cell r="Y70">
            <v>3</v>
          </cell>
          <cell r="Z70">
            <v>-0.1</v>
          </cell>
          <cell r="AA70"/>
          <cell r="AB70"/>
          <cell r="AC70">
            <v>2</v>
          </cell>
          <cell r="AD70">
            <v>0.8</v>
          </cell>
          <cell r="AE70">
            <v>2</v>
          </cell>
          <cell r="AF70">
            <v>1.5</v>
          </cell>
          <cell r="AG70">
            <v>1</v>
          </cell>
          <cell r="AH70">
            <v>0</v>
          </cell>
          <cell r="AI70">
            <v>4</v>
          </cell>
          <cell r="AJ70">
            <v>0</v>
          </cell>
        </row>
        <row r="71">
          <cell r="B71" t="str">
            <v>NIC</v>
          </cell>
          <cell r="C71" t="str">
            <v>Nicaragua</v>
          </cell>
          <cell r="D71" t="str">
            <v>AMR</v>
          </cell>
          <cell r="E71" t="str">
            <v>LMC</v>
          </cell>
          <cell r="F71">
            <v>6900000</v>
          </cell>
          <cell r="G71">
            <v>1.4</v>
          </cell>
          <cell r="H71">
            <v>96000</v>
          </cell>
          <cell r="I71">
            <v>2</v>
          </cell>
          <cell r="J71">
            <v>-2.6</v>
          </cell>
          <cell r="K71">
            <v>2</v>
          </cell>
          <cell r="L71">
            <v>-1.6</v>
          </cell>
          <cell r="M71">
            <v>2</v>
          </cell>
          <cell r="N71">
            <v>-0.2</v>
          </cell>
          <cell r="O71"/>
          <cell r="P71"/>
          <cell r="Q71">
            <v>4</v>
          </cell>
          <cell r="R71">
            <v>1.7</v>
          </cell>
          <cell r="S71">
            <v>3</v>
          </cell>
          <cell r="T71">
            <v>1.4</v>
          </cell>
          <cell r="U71">
            <v>3</v>
          </cell>
          <cell r="V71">
            <v>1.9</v>
          </cell>
          <cell r="W71">
            <v>1</v>
          </cell>
          <cell r="X71">
            <v>-0.2</v>
          </cell>
          <cell r="Y71">
            <v>2</v>
          </cell>
          <cell r="Z71">
            <v>0</v>
          </cell>
          <cell r="AA71"/>
          <cell r="AB71"/>
          <cell r="AC71">
            <v>4</v>
          </cell>
          <cell r="AD71">
            <v>0.4</v>
          </cell>
          <cell r="AE71"/>
          <cell r="AF71"/>
          <cell r="AG71">
            <v>2</v>
          </cell>
          <cell r="AH71">
            <v>0</v>
          </cell>
          <cell r="AI71"/>
          <cell r="AJ71"/>
        </row>
        <row r="72">
          <cell r="B72" t="str">
            <v>CAN</v>
          </cell>
          <cell r="C72" t="str">
            <v>Canada</v>
          </cell>
          <cell r="D72" t="str">
            <v>AMR</v>
          </cell>
          <cell r="E72" t="str">
            <v>HIC</v>
          </cell>
          <cell r="F72">
            <v>39000000</v>
          </cell>
          <cell r="G72">
            <v>1.5</v>
          </cell>
          <cell r="H72">
            <v>590000</v>
          </cell>
          <cell r="I72">
            <v>4</v>
          </cell>
          <cell r="J72">
            <v>-3</v>
          </cell>
          <cell r="K72">
            <v>3</v>
          </cell>
          <cell r="L72">
            <v>-1.1000000000000001</v>
          </cell>
          <cell r="M72">
            <v>4</v>
          </cell>
          <cell r="N72">
            <v>-0.4</v>
          </cell>
          <cell r="O72"/>
          <cell r="P72"/>
          <cell r="Q72"/>
          <cell r="R72"/>
          <cell r="S72">
            <v>1</v>
          </cell>
          <cell r="T72">
            <v>0</v>
          </cell>
          <cell r="U72">
            <v>1</v>
          </cell>
          <cell r="V72">
            <v>1</v>
          </cell>
          <cell r="W72">
            <v>3</v>
          </cell>
          <cell r="X72">
            <v>0.4</v>
          </cell>
          <cell r="Y72">
            <v>4</v>
          </cell>
          <cell r="Z72">
            <v>0.1</v>
          </cell>
          <cell r="AA72">
            <v>2</v>
          </cell>
          <cell r="AB72">
            <v>-0.3</v>
          </cell>
          <cell r="AC72">
            <v>1</v>
          </cell>
          <cell r="AD72">
            <v>0.2</v>
          </cell>
          <cell r="AE72">
            <v>3</v>
          </cell>
          <cell r="AF72">
            <v>3.3</v>
          </cell>
          <cell r="AG72">
            <v>4</v>
          </cell>
          <cell r="AH72">
            <v>0</v>
          </cell>
          <cell r="AI72">
            <v>1</v>
          </cell>
          <cell r="AJ72">
            <v>0</v>
          </cell>
        </row>
        <row r="73">
          <cell r="B73" t="str">
            <v>URY</v>
          </cell>
          <cell r="C73" t="str">
            <v>Uruguay</v>
          </cell>
          <cell r="D73" t="str">
            <v>AMR</v>
          </cell>
          <cell r="E73" t="str">
            <v>HIC</v>
          </cell>
          <cell r="F73">
            <v>3500000</v>
          </cell>
          <cell r="G73">
            <v>1.8</v>
          </cell>
          <cell r="H73">
            <v>62000</v>
          </cell>
          <cell r="I73">
            <v>4</v>
          </cell>
          <cell r="J73">
            <v>-2.5</v>
          </cell>
          <cell r="K73">
            <v>3</v>
          </cell>
          <cell r="L73">
            <v>-1.4</v>
          </cell>
          <cell r="M73">
            <v>4</v>
          </cell>
          <cell r="N73">
            <v>-0.3</v>
          </cell>
          <cell r="O73">
            <v>1</v>
          </cell>
          <cell r="P73">
            <v>0.1</v>
          </cell>
          <cell r="Q73">
            <v>2</v>
          </cell>
          <cell r="R73">
            <v>1.2</v>
          </cell>
          <cell r="S73">
            <v>1</v>
          </cell>
          <cell r="T73">
            <v>0</v>
          </cell>
          <cell r="U73">
            <v>2</v>
          </cell>
          <cell r="V73">
            <v>-0.5</v>
          </cell>
          <cell r="W73">
            <v>4</v>
          </cell>
          <cell r="X73">
            <v>0.2</v>
          </cell>
          <cell r="Y73">
            <v>4</v>
          </cell>
          <cell r="Z73">
            <v>-0.3</v>
          </cell>
          <cell r="AA73"/>
          <cell r="AB73"/>
          <cell r="AC73">
            <v>2</v>
          </cell>
          <cell r="AD73">
            <v>0.2</v>
          </cell>
          <cell r="AE73">
            <v>4</v>
          </cell>
          <cell r="AF73">
            <v>2.9</v>
          </cell>
          <cell r="AG73">
            <v>3</v>
          </cell>
          <cell r="AH73">
            <v>0</v>
          </cell>
          <cell r="AI73">
            <v>4</v>
          </cell>
          <cell r="AJ73">
            <v>2.1</v>
          </cell>
        </row>
        <row r="74">
          <cell r="B74" t="str">
            <v>GTM</v>
          </cell>
          <cell r="C74" t="str">
            <v>Guatemala</v>
          </cell>
          <cell r="D74" t="str">
            <v>AMR</v>
          </cell>
          <cell r="E74" t="str">
            <v>UMC</v>
          </cell>
          <cell r="F74">
            <v>19000000</v>
          </cell>
          <cell r="G74">
            <v>1.9</v>
          </cell>
          <cell r="H74">
            <v>370000</v>
          </cell>
          <cell r="I74">
            <v>1</v>
          </cell>
          <cell r="J74">
            <v>-2.2999999999999998</v>
          </cell>
          <cell r="K74">
            <v>1</v>
          </cell>
          <cell r="L74">
            <v>-1.8</v>
          </cell>
          <cell r="M74">
            <v>2</v>
          </cell>
          <cell r="N74">
            <v>0.1</v>
          </cell>
          <cell r="O74">
            <v>1</v>
          </cell>
          <cell r="P74">
            <v>0.1</v>
          </cell>
          <cell r="Q74">
            <v>4</v>
          </cell>
          <cell r="R74">
            <v>3.5</v>
          </cell>
          <cell r="S74">
            <v>3</v>
          </cell>
          <cell r="T74">
            <v>-0.3</v>
          </cell>
          <cell r="U74">
            <v>4</v>
          </cell>
          <cell r="V74">
            <v>2.6</v>
          </cell>
          <cell r="W74">
            <v>2</v>
          </cell>
          <cell r="X74">
            <v>-1</v>
          </cell>
          <cell r="Y74">
            <v>2</v>
          </cell>
          <cell r="Z74">
            <v>0</v>
          </cell>
          <cell r="AA74"/>
          <cell r="AB74"/>
          <cell r="AC74">
            <v>3</v>
          </cell>
          <cell r="AD74">
            <v>2.2999999999999998</v>
          </cell>
          <cell r="AE74"/>
          <cell r="AF74"/>
          <cell r="AG74">
            <v>1</v>
          </cell>
          <cell r="AH74">
            <v>0</v>
          </cell>
          <cell r="AI74">
            <v>4</v>
          </cell>
          <cell r="AJ74">
            <v>0</v>
          </cell>
        </row>
        <row r="75">
          <cell r="B75" t="str">
            <v>GUY</v>
          </cell>
          <cell r="C75" t="str">
            <v>Guyana</v>
          </cell>
          <cell r="D75" t="str">
            <v>AMR</v>
          </cell>
          <cell r="E75" t="str">
            <v>UMC</v>
          </cell>
          <cell r="F75">
            <v>800000</v>
          </cell>
          <cell r="G75">
            <v>3.5</v>
          </cell>
          <cell r="H75">
            <v>28000</v>
          </cell>
          <cell r="I75">
            <v>1</v>
          </cell>
          <cell r="J75">
            <v>-2.5</v>
          </cell>
          <cell r="K75">
            <v>1</v>
          </cell>
          <cell r="L75">
            <v>-2</v>
          </cell>
          <cell r="M75">
            <v>2</v>
          </cell>
          <cell r="N75">
            <v>-0.5</v>
          </cell>
          <cell r="O75">
            <v>4</v>
          </cell>
          <cell r="P75">
            <v>-1.2</v>
          </cell>
          <cell r="Q75">
            <v>3</v>
          </cell>
          <cell r="R75">
            <v>2.4</v>
          </cell>
          <cell r="S75">
            <v>3</v>
          </cell>
          <cell r="T75">
            <v>5.4</v>
          </cell>
          <cell r="U75">
            <v>3</v>
          </cell>
          <cell r="V75">
            <v>-0.8</v>
          </cell>
          <cell r="W75">
            <v>3</v>
          </cell>
          <cell r="X75">
            <v>0.1</v>
          </cell>
          <cell r="Y75">
            <v>4</v>
          </cell>
          <cell r="Z75">
            <v>-0.4</v>
          </cell>
          <cell r="AA75"/>
          <cell r="AB75"/>
          <cell r="AC75"/>
          <cell r="AD75"/>
          <cell r="AE75">
            <v>3</v>
          </cell>
          <cell r="AF75">
            <v>2</v>
          </cell>
          <cell r="AG75">
            <v>2</v>
          </cell>
          <cell r="AH75">
            <v>0</v>
          </cell>
          <cell r="AI75">
            <v>4</v>
          </cell>
          <cell r="AJ75">
            <v>0</v>
          </cell>
        </row>
        <row r="76">
          <cell r="B76" t="str">
            <v>BOL</v>
          </cell>
          <cell r="C76" t="str">
            <v>Bolivia (Plurinational State of)</v>
          </cell>
          <cell r="D76" t="str">
            <v>AMR</v>
          </cell>
          <cell r="E76" t="str">
            <v>LMC</v>
          </cell>
          <cell r="F76">
            <v>12000000</v>
          </cell>
          <cell r="G76">
            <v>4.0999999999999996</v>
          </cell>
          <cell r="H76">
            <v>500000</v>
          </cell>
          <cell r="I76">
            <v>1</v>
          </cell>
          <cell r="J76">
            <v>-2.1</v>
          </cell>
          <cell r="K76">
            <v>1</v>
          </cell>
          <cell r="L76">
            <v>-1.4</v>
          </cell>
          <cell r="M76">
            <v>3</v>
          </cell>
          <cell r="N76">
            <v>0.2</v>
          </cell>
          <cell r="O76">
            <v>1</v>
          </cell>
          <cell r="P76">
            <v>-0.5</v>
          </cell>
          <cell r="Q76">
            <v>4</v>
          </cell>
          <cell r="R76">
            <v>3.5</v>
          </cell>
          <cell r="S76">
            <v>3</v>
          </cell>
          <cell r="T76">
            <v>1.9</v>
          </cell>
          <cell r="U76">
            <v>4</v>
          </cell>
          <cell r="V76">
            <v>0.1</v>
          </cell>
          <cell r="W76">
            <v>2</v>
          </cell>
          <cell r="X76">
            <v>-0.1</v>
          </cell>
          <cell r="Y76">
            <v>3</v>
          </cell>
          <cell r="Z76">
            <v>0</v>
          </cell>
          <cell r="AA76">
            <v>4</v>
          </cell>
          <cell r="AB76">
            <v>3.8</v>
          </cell>
          <cell r="AC76"/>
          <cell r="AD76"/>
          <cell r="AE76"/>
          <cell r="AF76"/>
          <cell r="AG76">
            <v>1</v>
          </cell>
          <cell r="AH76">
            <v>0</v>
          </cell>
          <cell r="AI76">
            <v>4</v>
          </cell>
          <cell r="AJ76">
            <v>0</v>
          </cell>
        </row>
        <row r="77">
          <cell r="B77" t="str">
            <v>CUB</v>
          </cell>
          <cell r="C77" t="str">
            <v>Cuba</v>
          </cell>
          <cell r="D77" t="str">
            <v>AMR</v>
          </cell>
          <cell r="E77" t="str">
            <v>UMC</v>
          </cell>
          <cell r="F77">
            <v>11000000</v>
          </cell>
          <cell r="G77">
            <v>4.8</v>
          </cell>
          <cell r="H77">
            <v>540000</v>
          </cell>
          <cell r="I77">
            <v>3</v>
          </cell>
          <cell r="J77">
            <v>-2.8</v>
          </cell>
          <cell r="K77">
            <v>2</v>
          </cell>
          <cell r="L77">
            <v>-1.3</v>
          </cell>
          <cell r="M77">
            <v>3</v>
          </cell>
          <cell r="N77">
            <v>-0.5</v>
          </cell>
          <cell r="O77"/>
          <cell r="P77"/>
          <cell r="Q77">
            <v>2</v>
          </cell>
          <cell r="R77">
            <v>0.1</v>
          </cell>
          <cell r="S77"/>
          <cell r="T77"/>
          <cell r="U77">
            <v>2</v>
          </cell>
          <cell r="V77">
            <v>0.7</v>
          </cell>
          <cell r="W77">
            <v>1</v>
          </cell>
          <cell r="X77">
            <v>-0.1</v>
          </cell>
          <cell r="Y77">
            <v>4</v>
          </cell>
          <cell r="Z77">
            <v>-0.1</v>
          </cell>
          <cell r="AA77">
            <v>2</v>
          </cell>
          <cell r="AB77">
            <v>4.2</v>
          </cell>
          <cell r="AC77"/>
          <cell r="AD77"/>
          <cell r="AE77">
            <v>4</v>
          </cell>
          <cell r="AF77">
            <v>3.3</v>
          </cell>
          <cell r="AG77">
            <v>2</v>
          </cell>
          <cell r="AH77">
            <v>0</v>
          </cell>
          <cell r="AI77"/>
          <cell r="AJ77"/>
        </row>
        <row r="78">
          <cell r="B78" t="str">
            <v>CHL</v>
          </cell>
          <cell r="C78" t="str">
            <v>Chile</v>
          </cell>
          <cell r="D78" t="str">
            <v>AMR</v>
          </cell>
          <cell r="E78" t="str">
            <v>HIC</v>
          </cell>
          <cell r="F78">
            <v>19000000</v>
          </cell>
          <cell r="G78">
            <v>5.0999999999999996</v>
          </cell>
          <cell r="H78">
            <v>980000</v>
          </cell>
          <cell r="I78">
            <v>4</v>
          </cell>
          <cell r="J78">
            <v>-2.6</v>
          </cell>
          <cell r="K78">
            <v>4</v>
          </cell>
          <cell r="L78">
            <v>-1.7</v>
          </cell>
          <cell r="M78">
            <v>4</v>
          </cell>
          <cell r="N78">
            <v>0.4</v>
          </cell>
          <cell r="O78">
            <v>1</v>
          </cell>
          <cell r="P78">
            <v>0</v>
          </cell>
          <cell r="Q78">
            <v>1</v>
          </cell>
          <cell r="R78">
            <v>0.1</v>
          </cell>
          <cell r="S78">
            <v>1</v>
          </cell>
          <cell r="T78">
            <v>0</v>
          </cell>
          <cell r="U78">
            <v>4</v>
          </cell>
          <cell r="V78">
            <v>-1.2</v>
          </cell>
          <cell r="W78">
            <v>4</v>
          </cell>
          <cell r="X78">
            <v>-1.4</v>
          </cell>
          <cell r="Y78">
            <v>3</v>
          </cell>
          <cell r="Z78">
            <v>0</v>
          </cell>
          <cell r="AA78">
            <v>2</v>
          </cell>
          <cell r="AB78">
            <v>7.6</v>
          </cell>
          <cell r="AC78">
            <v>1</v>
          </cell>
          <cell r="AD78">
            <v>0.4</v>
          </cell>
          <cell r="AE78">
            <v>4</v>
          </cell>
          <cell r="AF78">
            <v>2.6</v>
          </cell>
          <cell r="AG78">
            <v>4</v>
          </cell>
          <cell r="AH78">
            <v>0</v>
          </cell>
          <cell r="AI78">
            <v>1</v>
          </cell>
          <cell r="AJ78">
            <v>0</v>
          </cell>
        </row>
        <row r="79">
          <cell r="B79" t="str">
            <v>SLV</v>
          </cell>
          <cell r="C79" t="str">
            <v>El Salvador</v>
          </cell>
          <cell r="D79" t="str">
            <v>AMR</v>
          </cell>
          <cell r="E79" t="str">
            <v>LMC</v>
          </cell>
          <cell r="F79">
            <v>6600000</v>
          </cell>
          <cell r="G79">
            <v>5.4</v>
          </cell>
          <cell r="H79">
            <v>350000</v>
          </cell>
          <cell r="I79">
            <v>2</v>
          </cell>
          <cell r="J79">
            <v>-2.6</v>
          </cell>
          <cell r="K79">
            <v>2</v>
          </cell>
          <cell r="L79">
            <v>-1.9</v>
          </cell>
          <cell r="M79">
            <v>2</v>
          </cell>
          <cell r="N79">
            <v>-0.4</v>
          </cell>
          <cell r="O79">
            <v>1</v>
          </cell>
          <cell r="P79">
            <v>-0.6</v>
          </cell>
          <cell r="Q79">
            <v>3</v>
          </cell>
          <cell r="R79">
            <v>2.2999999999999998</v>
          </cell>
          <cell r="S79">
            <v>3</v>
          </cell>
          <cell r="T79">
            <v>3.9</v>
          </cell>
          <cell r="U79">
            <v>4</v>
          </cell>
          <cell r="V79">
            <v>2.4</v>
          </cell>
          <cell r="W79">
            <v>2</v>
          </cell>
          <cell r="X79">
            <v>0</v>
          </cell>
          <cell r="Y79">
            <v>2</v>
          </cell>
          <cell r="Z79">
            <v>0</v>
          </cell>
          <cell r="AA79"/>
          <cell r="AB79"/>
          <cell r="AC79">
            <v>2</v>
          </cell>
          <cell r="AD79">
            <v>0.8</v>
          </cell>
          <cell r="AE79">
            <v>2</v>
          </cell>
          <cell r="AF79">
            <v>1.1000000000000001</v>
          </cell>
          <cell r="AG79">
            <v>1</v>
          </cell>
          <cell r="AH79">
            <v>0</v>
          </cell>
          <cell r="AI79">
            <v>4</v>
          </cell>
          <cell r="AJ79">
            <v>0</v>
          </cell>
        </row>
        <row r="80">
          <cell r="B80" t="str">
            <v>COL</v>
          </cell>
          <cell r="C80" t="str">
            <v>Colombia</v>
          </cell>
          <cell r="D80" t="str">
            <v>AMR</v>
          </cell>
          <cell r="E80" t="str">
            <v>UMC</v>
          </cell>
          <cell r="F80">
            <v>52000000</v>
          </cell>
          <cell r="G80">
            <v>6.6</v>
          </cell>
          <cell r="H80">
            <v>3400000</v>
          </cell>
          <cell r="I80">
            <v>2</v>
          </cell>
          <cell r="J80">
            <v>-2.5</v>
          </cell>
          <cell r="K80">
            <v>1</v>
          </cell>
          <cell r="L80">
            <v>-1.1000000000000001</v>
          </cell>
          <cell r="M80">
            <v>2</v>
          </cell>
          <cell r="N80">
            <v>-0.4</v>
          </cell>
          <cell r="O80">
            <v>1</v>
          </cell>
          <cell r="P80">
            <v>-1.2</v>
          </cell>
          <cell r="Q80">
            <v>3</v>
          </cell>
          <cell r="R80">
            <v>0.8</v>
          </cell>
          <cell r="S80">
            <v>3</v>
          </cell>
          <cell r="T80">
            <v>3.6</v>
          </cell>
          <cell r="U80">
            <v>2</v>
          </cell>
          <cell r="V80">
            <v>1.5</v>
          </cell>
          <cell r="W80">
            <v>2</v>
          </cell>
          <cell r="X80">
            <v>0.9</v>
          </cell>
          <cell r="Y80">
            <v>2</v>
          </cell>
          <cell r="Z80">
            <v>0.1</v>
          </cell>
          <cell r="AA80">
            <v>4</v>
          </cell>
          <cell r="AB80">
            <v>1</v>
          </cell>
          <cell r="AC80">
            <v>3</v>
          </cell>
          <cell r="AD80">
            <v>1.1000000000000001</v>
          </cell>
          <cell r="AE80">
            <v>1</v>
          </cell>
          <cell r="AF80">
            <v>1.3</v>
          </cell>
          <cell r="AG80">
            <v>2</v>
          </cell>
          <cell r="AH80">
            <v>0</v>
          </cell>
          <cell r="AI80">
            <v>4</v>
          </cell>
          <cell r="AJ80">
            <v>0</v>
          </cell>
        </row>
        <row r="81">
          <cell r="B81" t="str">
            <v>HND</v>
          </cell>
          <cell r="C81" t="str">
            <v>Honduras</v>
          </cell>
          <cell r="D81" t="str">
            <v>AMR</v>
          </cell>
          <cell r="E81" t="str">
            <v>LMC</v>
          </cell>
          <cell r="F81">
            <v>10000000</v>
          </cell>
          <cell r="G81">
            <v>9.1</v>
          </cell>
          <cell r="H81">
            <v>940000</v>
          </cell>
          <cell r="I81">
            <v>1</v>
          </cell>
          <cell r="J81">
            <v>-2.6</v>
          </cell>
          <cell r="K81">
            <v>1</v>
          </cell>
          <cell r="L81">
            <v>-1.8</v>
          </cell>
          <cell r="M81">
            <v>2</v>
          </cell>
          <cell r="N81">
            <v>-0.5</v>
          </cell>
          <cell r="O81"/>
          <cell r="P81"/>
          <cell r="Q81">
            <v>4</v>
          </cell>
          <cell r="R81">
            <v>2.2000000000000002</v>
          </cell>
          <cell r="S81">
            <v>3</v>
          </cell>
          <cell r="T81">
            <v>8.4</v>
          </cell>
          <cell r="U81">
            <v>4</v>
          </cell>
          <cell r="V81">
            <v>2.5</v>
          </cell>
          <cell r="W81">
            <v>1</v>
          </cell>
          <cell r="X81">
            <v>0</v>
          </cell>
          <cell r="Y81">
            <v>1</v>
          </cell>
          <cell r="Z81">
            <v>0</v>
          </cell>
          <cell r="AA81">
            <v>4</v>
          </cell>
          <cell r="AB81">
            <v>0.2</v>
          </cell>
          <cell r="AC81">
            <v>4</v>
          </cell>
          <cell r="AD81">
            <v>0.8</v>
          </cell>
          <cell r="AE81"/>
          <cell r="AF81"/>
          <cell r="AG81">
            <v>1</v>
          </cell>
          <cell r="AH81">
            <v>0</v>
          </cell>
          <cell r="AI81"/>
          <cell r="AJ81"/>
        </row>
        <row r="82">
          <cell r="B82" t="str">
            <v>MEX</v>
          </cell>
          <cell r="C82" t="str">
            <v>Mexico</v>
          </cell>
          <cell r="D82" t="str">
            <v>AMR</v>
          </cell>
          <cell r="E82" t="str">
            <v>UMC</v>
          </cell>
          <cell r="F82">
            <v>130000000</v>
          </cell>
          <cell r="G82">
            <v>12.9</v>
          </cell>
          <cell r="H82">
            <v>17000000</v>
          </cell>
          <cell r="I82">
            <v>4</v>
          </cell>
          <cell r="J82">
            <v>-2.9</v>
          </cell>
          <cell r="K82">
            <v>4</v>
          </cell>
          <cell r="L82">
            <v>-1.8</v>
          </cell>
          <cell r="M82">
            <v>2</v>
          </cell>
          <cell r="N82">
            <v>0.3</v>
          </cell>
          <cell r="O82">
            <v>1</v>
          </cell>
          <cell r="P82">
            <v>0.2</v>
          </cell>
          <cell r="Q82">
            <v>3</v>
          </cell>
          <cell r="R82">
            <v>0.8</v>
          </cell>
          <cell r="S82">
            <v>3</v>
          </cell>
          <cell r="T82">
            <v>-0.7</v>
          </cell>
          <cell r="U82">
            <v>3</v>
          </cell>
          <cell r="V82">
            <v>2.1</v>
          </cell>
          <cell r="W82">
            <v>1</v>
          </cell>
          <cell r="X82">
            <v>0.2</v>
          </cell>
          <cell r="Y82">
            <v>2</v>
          </cell>
          <cell r="Z82">
            <v>0</v>
          </cell>
          <cell r="AA82">
            <v>2</v>
          </cell>
          <cell r="AB82">
            <v>11.9</v>
          </cell>
          <cell r="AC82">
            <v>4</v>
          </cell>
          <cell r="AD82">
            <v>1</v>
          </cell>
          <cell r="AE82">
            <v>3</v>
          </cell>
          <cell r="AF82">
            <v>1.9</v>
          </cell>
          <cell r="AG82">
            <v>2</v>
          </cell>
          <cell r="AH82">
            <v>0</v>
          </cell>
          <cell r="AI82">
            <v>4</v>
          </cell>
          <cell r="AJ82">
            <v>0</v>
          </cell>
        </row>
        <row r="83">
          <cell r="B83" t="str">
            <v>PRY</v>
          </cell>
          <cell r="C83" t="str">
            <v>Paraguay</v>
          </cell>
          <cell r="D83" t="str">
            <v>AMR</v>
          </cell>
          <cell r="E83" t="str">
            <v>UMC</v>
          </cell>
          <cell r="F83">
            <v>7400000</v>
          </cell>
          <cell r="G83">
            <v>13.5</v>
          </cell>
          <cell r="H83">
            <v>1000000</v>
          </cell>
          <cell r="I83">
            <v>1</v>
          </cell>
          <cell r="J83">
            <v>-2.5</v>
          </cell>
          <cell r="K83">
            <v>1</v>
          </cell>
          <cell r="L83">
            <v>-1.9</v>
          </cell>
          <cell r="M83">
            <v>4</v>
          </cell>
          <cell r="N83">
            <v>-1.3</v>
          </cell>
          <cell r="O83">
            <v>1</v>
          </cell>
          <cell r="P83">
            <v>0.4</v>
          </cell>
          <cell r="Q83">
            <v>2</v>
          </cell>
          <cell r="R83">
            <v>2</v>
          </cell>
          <cell r="S83">
            <v>3</v>
          </cell>
          <cell r="T83">
            <v>3.8</v>
          </cell>
          <cell r="U83">
            <v>2</v>
          </cell>
          <cell r="V83">
            <v>1.7</v>
          </cell>
          <cell r="W83">
            <v>4</v>
          </cell>
          <cell r="X83">
            <v>0.1</v>
          </cell>
          <cell r="Y83">
            <v>2</v>
          </cell>
          <cell r="Z83">
            <v>-0.1</v>
          </cell>
          <cell r="AA83">
            <v>2</v>
          </cell>
          <cell r="AB83">
            <v>3.8</v>
          </cell>
          <cell r="AC83">
            <v>3</v>
          </cell>
          <cell r="AD83">
            <v>3.5</v>
          </cell>
          <cell r="AE83">
            <v>3</v>
          </cell>
          <cell r="AF83">
            <v>2.4</v>
          </cell>
          <cell r="AG83">
            <v>3</v>
          </cell>
          <cell r="AH83">
            <v>0</v>
          </cell>
          <cell r="AI83">
            <v>4</v>
          </cell>
          <cell r="AJ83">
            <v>2.1</v>
          </cell>
        </row>
        <row r="84">
          <cell r="B84" t="str">
            <v>BRA</v>
          </cell>
          <cell r="C84" t="str">
            <v>Brazil</v>
          </cell>
          <cell r="D84" t="str">
            <v>AMR</v>
          </cell>
          <cell r="E84" t="str">
            <v>UMC</v>
          </cell>
          <cell r="F84">
            <v>220000000</v>
          </cell>
          <cell r="G84">
            <v>15.5</v>
          </cell>
          <cell r="H84">
            <v>34000000</v>
          </cell>
          <cell r="I84">
            <v>2</v>
          </cell>
          <cell r="J84">
            <v>-2.7</v>
          </cell>
          <cell r="K84">
            <v>2</v>
          </cell>
          <cell r="L84">
            <v>-1.7</v>
          </cell>
          <cell r="M84">
            <v>2</v>
          </cell>
          <cell r="N84">
            <v>-0.3</v>
          </cell>
          <cell r="O84"/>
          <cell r="P84"/>
          <cell r="Q84">
            <v>2</v>
          </cell>
          <cell r="R84">
            <v>0.2</v>
          </cell>
          <cell r="S84">
            <v>1</v>
          </cell>
          <cell r="T84">
            <v>0.5</v>
          </cell>
          <cell r="U84">
            <v>2</v>
          </cell>
          <cell r="V84">
            <v>2.2000000000000002</v>
          </cell>
          <cell r="W84">
            <v>2</v>
          </cell>
          <cell r="X84">
            <v>1.2</v>
          </cell>
          <cell r="Y84">
            <v>3</v>
          </cell>
          <cell r="Z84">
            <v>-0.1</v>
          </cell>
          <cell r="AA84">
            <v>2</v>
          </cell>
          <cell r="AB84">
            <v>10.9</v>
          </cell>
          <cell r="AC84">
            <v>2</v>
          </cell>
          <cell r="AD84">
            <v>0.3</v>
          </cell>
          <cell r="AE84">
            <v>3</v>
          </cell>
          <cell r="AF84">
            <v>2.6</v>
          </cell>
          <cell r="AG84">
            <v>3</v>
          </cell>
          <cell r="AH84">
            <v>0</v>
          </cell>
          <cell r="AI84">
            <v>4</v>
          </cell>
          <cell r="AJ84">
            <v>2.1</v>
          </cell>
        </row>
        <row r="85">
          <cell r="B85" t="str">
            <v>PER</v>
          </cell>
          <cell r="C85" t="str">
            <v>Peru</v>
          </cell>
          <cell r="D85" t="str">
            <v>AMR</v>
          </cell>
          <cell r="E85" t="str">
            <v>UMC</v>
          </cell>
          <cell r="F85">
            <v>34000000</v>
          </cell>
          <cell r="G85">
            <v>19.600000000000001</v>
          </cell>
          <cell r="H85">
            <v>6700000</v>
          </cell>
          <cell r="I85">
            <v>1</v>
          </cell>
          <cell r="J85">
            <v>-2.1</v>
          </cell>
          <cell r="K85">
            <v>1</v>
          </cell>
          <cell r="L85">
            <v>-1</v>
          </cell>
          <cell r="M85">
            <v>2</v>
          </cell>
          <cell r="N85">
            <v>0.4</v>
          </cell>
          <cell r="O85">
            <v>1</v>
          </cell>
          <cell r="P85">
            <v>0.1</v>
          </cell>
          <cell r="Q85">
            <v>3</v>
          </cell>
          <cell r="R85">
            <v>3.4</v>
          </cell>
          <cell r="S85">
            <v>3</v>
          </cell>
          <cell r="T85">
            <v>7.6</v>
          </cell>
          <cell r="U85">
            <v>4</v>
          </cell>
          <cell r="V85">
            <v>-0.8</v>
          </cell>
          <cell r="W85">
            <v>2</v>
          </cell>
          <cell r="X85">
            <v>0.1</v>
          </cell>
          <cell r="Y85">
            <v>1</v>
          </cell>
          <cell r="Z85">
            <v>0</v>
          </cell>
          <cell r="AA85">
            <v>3</v>
          </cell>
          <cell r="AB85">
            <v>10.6</v>
          </cell>
          <cell r="AC85">
            <v>4</v>
          </cell>
          <cell r="AD85">
            <v>1.3</v>
          </cell>
          <cell r="AE85">
            <v>2</v>
          </cell>
          <cell r="AF85">
            <v>2.7</v>
          </cell>
          <cell r="AG85">
            <v>3</v>
          </cell>
          <cell r="AH85">
            <v>0</v>
          </cell>
          <cell r="AI85">
            <v>4</v>
          </cell>
          <cell r="AJ85">
            <v>2.1</v>
          </cell>
        </row>
        <row r="86">
          <cell r="B86" t="str">
            <v>LBY</v>
          </cell>
          <cell r="C86" t="str">
            <v>Libya</v>
          </cell>
          <cell r="D86" t="str">
            <v>EMR</v>
          </cell>
          <cell r="E86" t="str">
            <v>UMC</v>
          </cell>
          <cell r="F86">
            <v>7100000</v>
          </cell>
          <cell r="G86">
            <v>-7.4</v>
          </cell>
          <cell r="H86">
            <v>-530000</v>
          </cell>
          <cell r="I86">
            <v>4</v>
          </cell>
          <cell r="J86">
            <v>-3.4</v>
          </cell>
          <cell r="K86">
            <v>3</v>
          </cell>
          <cell r="L86">
            <v>-2</v>
          </cell>
          <cell r="M86">
            <v>4</v>
          </cell>
          <cell r="N86">
            <v>0.1</v>
          </cell>
          <cell r="O86"/>
          <cell r="P86"/>
          <cell r="Q86">
            <v>4</v>
          </cell>
          <cell r="R86">
            <v>-10.4</v>
          </cell>
          <cell r="S86"/>
          <cell r="T86"/>
          <cell r="U86">
            <v>3</v>
          </cell>
          <cell r="V86">
            <v>-3.4</v>
          </cell>
          <cell r="W86">
            <v>3</v>
          </cell>
          <cell r="X86">
            <v>0.1</v>
          </cell>
          <cell r="Y86">
            <v>3</v>
          </cell>
          <cell r="Z86">
            <v>0.1</v>
          </cell>
          <cell r="AA86">
            <v>4</v>
          </cell>
          <cell r="AB86">
            <v>-0.6</v>
          </cell>
          <cell r="AC86"/>
          <cell r="AD86"/>
          <cell r="AE86"/>
          <cell r="AF86"/>
          <cell r="AG86">
            <v>1</v>
          </cell>
          <cell r="AH86">
            <v>0</v>
          </cell>
          <cell r="AI86"/>
          <cell r="AJ86"/>
        </row>
        <row r="87">
          <cell r="B87" t="str">
            <v>SAU</v>
          </cell>
          <cell r="C87" t="str">
            <v>Saudi Arabia</v>
          </cell>
          <cell r="D87" t="str">
            <v>EMR</v>
          </cell>
          <cell r="E87" t="str">
            <v>HIC</v>
          </cell>
          <cell r="F87">
            <v>36000000</v>
          </cell>
          <cell r="G87">
            <v>-6</v>
          </cell>
          <cell r="H87">
            <v>-2200000</v>
          </cell>
          <cell r="I87">
            <v>4</v>
          </cell>
          <cell r="J87">
            <v>-3.6</v>
          </cell>
          <cell r="K87">
            <v>4</v>
          </cell>
          <cell r="L87">
            <v>-2.4</v>
          </cell>
          <cell r="M87">
            <v>3</v>
          </cell>
          <cell r="N87">
            <v>-1</v>
          </cell>
          <cell r="O87"/>
          <cell r="P87"/>
          <cell r="Q87">
            <v>2</v>
          </cell>
          <cell r="R87">
            <v>0.8</v>
          </cell>
          <cell r="S87">
            <v>1</v>
          </cell>
          <cell r="T87">
            <v>0</v>
          </cell>
          <cell r="U87">
            <v>4</v>
          </cell>
          <cell r="V87">
            <v>-1.4</v>
          </cell>
          <cell r="W87">
            <v>4</v>
          </cell>
          <cell r="X87">
            <v>-7</v>
          </cell>
          <cell r="Y87">
            <v>4</v>
          </cell>
          <cell r="Z87">
            <v>0.1</v>
          </cell>
          <cell r="AA87">
            <v>2</v>
          </cell>
          <cell r="AB87">
            <v>3.1</v>
          </cell>
          <cell r="AC87"/>
          <cell r="AD87"/>
          <cell r="AE87">
            <v>2</v>
          </cell>
          <cell r="AF87">
            <v>0.1</v>
          </cell>
          <cell r="AG87">
            <v>1</v>
          </cell>
          <cell r="AH87">
            <v>0</v>
          </cell>
          <cell r="AI87">
            <v>4</v>
          </cell>
          <cell r="AJ87">
            <v>2.1</v>
          </cell>
        </row>
        <row r="88">
          <cell r="B88" t="str">
            <v>BHR</v>
          </cell>
          <cell r="C88" t="str">
            <v>Bahrain</v>
          </cell>
          <cell r="D88" t="str">
            <v>EMR</v>
          </cell>
          <cell r="E88" t="str">
            <v>HIC</v>
          </cell>
          <cell r="F88">
            <v>1800000</v>
          </cell>
          <cell r="G88">
            <v>-5.7</v>
          </cell>
          <cell r="H88">
            <v>-100000</v>
          </cell>
          <cell r="I88">
            <v>3</v>
          </cell>
          <cell r="J88">
            <v>-2.4</v>
          </cell>
          <cell r="K88">
            <v>4</v>
          </cell>
          <cell r="L88">
            <v>-1.8</v>
          </cell>
          <cell r="M88">
            <v>2</v>
          </cell>
          <cell r="N88">
            <v>-0.6</v>
          </cell>
          <cell r="O88"/>
          <cell r="P88"/>
          <cell r="Q88">
            <v>2</v>
          </cell>
          <cell r="R88">
            <v>0.7</v>
          </cell>
          <cell r="S88">
            <v>1</v>
          </cell>
          <cell r="T88">
            <v>0</v>
          </cell>
          <cell r="U88">
            <v>4</v>
          </cell>
          <cell r="V88">
            <v>-4.3</v>
          </cell>
          <cell r="W88">
            <v>1</v>
          </cell>
          <cell r="X88">
            <v>0.8</v>
          </cell>
          <cell r="Y88">
            <v>4</v>
          </cell>
          <cell r="Z88">
            <v>-0.2</v>
          </cell>
          <cell r="AA88">
            <v>1</v>
          </cell>
          <cell r="AB88">
            <v>0</v>
          </cell>
          <cell r="AC88">
            <v>1</v>
          </cell>
          <cell r="AD88">
            <v>0</v>
          </cell>
          <cell r="AE88">
            <v>4</v>
          </cell>
          <cell r="AF88">
            <v>0.1</v>
          </cell>
          <cell r="AG88">
            <v>4</v>
          </cell>
          <cell r="AH88">
            <v>0</v>
          </cell>
          <cell r="AI88">
            <v>4</v>
          </cell>
          <cell r="AJ88">
            <v>0</v>
          </cell>
        </row>
        <row r="89">
          <cell r="B89" t="str">
            <v>YEM</v>
          </cell>
          <cell r="C89" t="str">
            <v>Yemen</v>
          </cell>
          <cell r="D89" t="str">
            <v>EMR</v>
          </cell>
          <cell r="E89" t="str">
            <v>LIC</v>
          </cell>
          <cell r="F89">
            <v>32000000</v>
          </cell>
          <cell r="G89">
            <v>-4.5</v>
          </cell>
          <cell r="H89">
            <v>-1400000</v>
          </cell>
          <cell r="I89">
            <v>1</v>
          </cell>
          <cell r="J89">
            <v>-2</v>
          </cell>
          <cell r="K89">
            <v>1</v>
          </cell>
          <cell r="L89">
            <v>-1.5</v>
          </cell>
          <cell r="M89">
            <v>1</v>
          </cell>
          <cell r="N89">
            <v>0.1</v>
          </cell>
          <cell r="O89">
            <v>4</v>
          </cell>
          <cell r="P89">
            <v>-19.100000000000001</v>
          </cell>
          <cell r="Q89">
            <v>4</v>
          </cell>
          <cell r="R89">
            <v>5.3</v>
          </cell>
          <cell r="S89">
            <v>3</v>
          </cell>
          <cell r="T89">
            <v>-0.3</v>
          </cell>
          <cell r="U89">
            <v>2</v>
          </cell>
          <cell r="V89">
            <v>-1.2</v>
          </cell>
          <cell r="W89">
            <v>2</v>
          </cell>
          <cell r="X89">
            <v>-0.7</v>
          </cell>
          <cell r="Y89">
            <v>3</v>
          </cell>
          <cell r="Z89">
            <v>0</v>
          </cell>
          <cell r="AA89">
            <v>3</v>
          </cell>
          <cell r="AB89">
            <v>-0.1</v>
          </cell>
          <cell r="AC89"/>
          <cell r="AD89"/>
          <cell r="AE89">
            <v>2</v>
          </cell>
          <cell r="AF89">
            <v>1.7</v>
          </cell>
          <cell r="AG89">
            <v>1</v>
          </cell>
          <cell r="AH89">
            <v>0</v>
          </cell>
          <cell r="AI89"/>
          <cell r="AJ89"/>
        </row>
        <row r="90">
          <cell r="B90" t="str">
            <v>EGY</v>
          </cell>
          <cell r="C90" t="str">
            <v>Egypt</v>
          </cell>
          <cell r="D90" t="str">
            <v>EMR</v>
          </cell>
          <cell r="E90" t="str">
            <v>LMC</v>
          </cell>
          <cell r="F90">
            <v>110000000</v>
          </cell>
          <cell r="G90">
            <v>-3.5</v>
          </cell>
          <cell r="H90">
            <v>-3800000</v>
          </cell>
          <cell r="I90">
            <v>3</v>
          </cell>
          <cell r="J90">
            <v>-3.2</v>
          </cell>
          <cell r="K90">
            <v>4</v>
          </cell>
          <cell r="L90">
            <v>-2.7</v>
          </cell>
          <cell r="M90">
            <v>4</v>
          </cell>
          <cell r="N90">
            <v>-1.3</v>
          </cell>
          <cell r="O90">
            <v>4</v>
          </cell>
          <cell r="P90">
            <v>-1.8</v>
          </cell>
          <cell r="Q90">
            <v>3</v>
          </cell>
          <cell r="R90">
            <v>0.4</v>
          </cell>
          <cell r="S90">
            <v>1</v>
          </cell>
          <cell r="T90">
            <v>0</v>
          </cell>
          <cell r="U90">
            <v>4</v>
          </cell>
          <cell r="V90">
            <v>-3.5</v>
          </cell>
          <cell r="W90">
            <v>1</v>
          </cell>
          <cell r="X90">
            <v>0.3</v>
          </cell>
          <cell r="Y90">
            <v>1</v>
          </cell>
          <cell r="Z90">
            <v>0</v>
          </cell>
          <cell r="AA90">
            <v>3</v>
          </cell>
          <cell r="AB90">
            <v>2.8</v>
          </cell>
          <cell r="AC90"/>
          <cell r="AD90"/>
          <cell r="AE90">
            <v>2</v>
          </cell>
          <cell r="AF90">
            <v>-0.2</v>
          </cell>
          <cell r="AG90">
            <v>2</v>
          </cell>
          <cell r="AH90">
            <v>0</v>
          </cell>
          <cell r="AI90">
            <v>4</v>
          </cell>
          <cell r="AJ90">
            <v>0</v>
          </cell>
        </row>
        <row r="91">
          <cell r="B91" t="str">
            <v>IRN</v>
          </cell>
          <cell r="C91" t="str">
            <v>Iran (Islamic Republic of)</v>
          </cell>
          <cell r="D91" t="str">
            <v>EMR</v>
          </cell>
          <cell r="E91" t="str">
            <v>UMC</v>
          </cell>
          <cell r="F91">
            <v>87000000</v>
          </cell>
          <cell r="G91">
            <v>-2.7</v>
          </cell>
          <cell r="H91">
            <v>-2400000</v>
          </cell>
          <cell r="I91">
            <v>2</v>
          </cell>
          <cell r="J91">
            <v>-3.4</v>
          </cell>
          <cell r="K91">
            <v>2</v>
          </cell>
          <cell r="L91">
            <v>-1.7</v>
          </cell>
          <cell r="M91">
            <v>3</v>
          </cell>
          <cell r="N91">
            <v>-0.7</v>
          </cell>
          <cell r="O91"/>
          <cell r="P91"/>
          <cell r="Q91">
            <v>2</v>
          </cell>
          <cell r="R91">
            <v>0</v>
          </cell>
          <cell r="S91">
            <v>1</v>
          </cell>
          <cell r="T91">
            <v>-1.3</v>
          </cell>
          <cell r="U91">
            <v>2</v>
          </cell>
          <cell r="V91">
            <v>0.4</v>
          </cell>
          <cell r="W91">
            <v>3</v>
          </cell>
          <cell r="X91">
            <v>-0.1</v>
          </cell>
          <cell r="Y91">
            <v>2</v>
          </cell>
          <cell r="Z91">
            <v>0.2</v>
          </cell>
          <cell r="AA91"/>
          <cell r="AB91"/>
          <cell r="AC91">
            <v>2</v>
          </cell>
          <cell r="AD91">
            <v>0.3</v>
          </cell>
          <cell r="AE91">
            <v>1</v>
          </cell>
          <cell r="AF91">
            <v>1</v>
          </cell>
          <cell r="AG91">
            <v>4</v>
          </cell>
          <cell r="AH91">
            <v>0</v>
          </cell>
          <cell r="AI91">
            <v>4</v>
          </cell>
          <cell r="AJ91">
            <v>0</v>
          </cell>
        </row>
        <row r="92">
          <cell r="B92" t="str">
            <v>SYR</v>
          </cell>
          <cell r="C92" t="str">
            <v>Syrian Arab Republic</v>
          </cell>
          <cell r="D92" t="str">
            <v>EMR</v>
          </cell>
          <cell r="E92" t="str">
            <v>LIC</v>
          </cell>
          <cell r="F92">
            <v>21000000</v>
          </cell>
          <cell r="G92">
            <v>-2.2000000000000002</v>
          </cell>
          <cell r="H92">
            <v>-460000</v>
          </cell>
          <cell r="I92">
            <v>2</v>
          </cell>
          <cell r="J92">
            <v>-3.3</v>
          </cell>
          <cell r="K92">
            <v>2</v>
          </cell>
          <cell r="L92">
            <v>-2.1</v>
          </cell>
          <cell r="M92">
            <v>4</v>
          </cell>
          <cell r="N92">
            <v>0.5</v>
          </cell>
          <cell r="O92"/>
          <cell r="P92"/>
          <cell r="Q92">
            <v>3</v>
          </cell>
          <cell r="R92">
            <v>0.2</v>
          </cell>
          <cell r="S92">
            <v>1</v>
          </cell>
          <cell r="T92">
            <v>-1</v>
          </cell>
          <cell r="U92">
            <v>2</v>
          </cell>
          <cell r="V92">
            <v>-0.2</v>
          </cell>
          <cell r="W92">
            <v>1</v>
          </cell>
          <cell r="X92">
            <v>1.6</v>
          </cell>
          <cell r="Y92">
            <v>1</v>
          </cell>
          <cell r="Z92">
            <v>0</v>
          </cell>
          <cell r="AA92"/>
          <cell r="AB92"/>
          <cell r="AC92"/>
          <cell r="AD92"/>
          <cell r="AE92"/>
          <cell r="AF92"/>
          <cell r="AG92">
            <v>2</v>
          </cell>
          <cell r="AH92">
            <v>0</v>
          </cell>
          <cell r="AI92"/>
          <cell r="AJ92"/>
        </row>
        <row r="93">
          <cell r="B93" t="str">
            <v>QAT</v>
          </cell>
          <cell r="C93" t="str">
            <v>Qatar</v>
          </cell>
          <cell r="D93" t="str">
            <v>EMR</v>
          </cell>
          <cell r="E93" t="str">
            <v>HIC</v>
          </cell>
          <cell r="F93">
            <v>3000000</v>
          </cell>
          <cell r="G93">
            <v>-2.2000000000000002</v>
          </cell>
          <cell r="H93">
            <v>-66000</v>
          </cell>
          <cell r="I93">
            <v>4</v>
          </cell>
          <cell r="J93">
            <v>-2</v>
          </cell>
          <cell r="K93">
            <v>4</v>
          </cell>
          <cell r="L93">
            <v>-1.8</v>
          </cell>
          <cell r="M93">
            <v>3</v>
          </cell>
          <cell r="N93">
            <v>-0.6</v>
          </cell>
          <cell r="O93"/>
          <cell r="P93"/>
          <cell r="Q93">
            <v>2</v>
          </cell>
          <cell r="R93">
            <v>0.7</v>
          </cell>
          <cell r="S93">
            <v>1</v>
          </cell>
          <cell r="T93">
            <v>0</v>
          </cell>
          <cell r="U93">
            <v>4</v>
          </cell>
          <cell r="V93">
            <v>-4.9000000000000004</v>
          </cell>
          <cell r="W93">
            <v>2</v>
          </cell>
          <cell r="X93">
            <v>1.9</v>
          </cell>
          <cell r="Y93">
            <v>3</v>
          </cell>
          <cell r="Z93">
            <v>0</v>
          </cell>
          <cell r="AA93">
            <v>1</v>
          </cell>
          <cell r="AB93">
            <v>2.2999999999999998</v>
          </cell>
          <cell r="AC93">
            <v>1</v>
          </cell>
          <cell r="AD93">
            <v>-0.3</v>
          </cell>
          <cell r="AE93">
            <v>3</v>
          </cell>
          <cell r="AF93">
            <v>0.8</v>
          </cell>
          <cell r="AG93">
            <v>4</v>
          </cell>
          <cell r="AH93">
            <v>0</v>
          </cell>
          <cell r="AI93">
            <v>4</v>
          </cell>
          <cell r="AJ93">
            <v>0</v>
          </cell>
        </row>
        <row r="94">
          <cell r="B94" t="str">
            <v>SOM</v>
          </cell>
          <cell r="C94" t="str">
            <v>Somalia</v>
          </cell>
          <cell r="D94" t="str">
            <v>EMR</v>
          </cell>
          <cell r="E94" t="str">
            <v>LIC</v>
          </cell>
          <cell r="F94">
            <v>17000000</v>
          </cell>
          <cell r="G94">
            <v>-1.1000000000000001</v>
          </cell>
          <cell r="H94">
            <v>-190000</v>
          </cell>
          <cell r="I94">
            <v>1</v>
          </cell>
          <cell r="J94">
            <v>-1</v>
          </cell>
          <cell r="K94">
            <v>1</v>
          </cell>
          <cell r="L94">
            <v>-0.7</v>
          </cell>
          <cell r="M94">
            <v>1</v>
          </cell>
          <cell r="N94">
            <v>0.2</v>
          </cell>
          <cell r="O94"/>
          <cell r="P94"/>
          <cell r="Q94">
            <v>3</v>
          </cell>
          <cell r="R94">
            <v>2.1</v>
          </cell>
          <cell r="S94">
            <v>4</v>
          </cell>
          <cell r="T94">
            <v>1.6</v>
          </cell>
          <cell r="U94">
            <v>2</v>
          </cell>
          <cell r="V94">
            <v>-2.4</v>
          </cell>
          <cell r="W94">
            <v>2</v>
          </cell>
          <cell r="X94">
            <v>0</v>
          </cell>
          <cell r="Y94">
            <v>4</v>
          </cell>
          <cell r="Z94">
            <v>0</v>
          </cell>
          <cell r="AA94"/>
          <cell r="AB94"/>
          <cell r="AC94"/>
          <cell r="AD94"/>
          <cell r="AE94"/>
          <cell r="AF94"/>
          <cell r="AG94">
            <v>1</v>
          </cell>
          <cell r="AH94">
            <v>0</v>
          </cell>
          <cell r="AI94"/>
          <cell r="AJ94"/>
        </row>
        <row r="95">
          <cell r="B95" t="str">
            <v>JOR</v>
          </cell>
          <cell r="C95" t="str">
            <v>Jordan</v>
          </cell>
          <cell r="D95" t="str">
            <v>EMR</v>
          </cell>
          <cell r="E95" t="str">
            <v>UMC</v>
          </cell>
          <cell r="F95">
            <v>10000000</v>
          </cell>
          <cell r="G95">
            <v>-0.8</v>
          </cell>
          <cell r="H95">
            <v>-83000</v>
          </cell>
          <cell r="I95">
            <v>4</v>
          </cell>
          <cell r="J95">
            <v>-3.4</v>
          </cell>
          <cell r="K95">
            <v>2</v>
          </cell>
          <cell r="L95">
            <v>-1.6</v>
          </cell>
          <cell r="M95">
            <v>2</v>
          </cell>
          <cell r="N95">
            <v>-1</v>
          </cell>
          <cell r="O95">
            <v>2</v>
          </cell>
          <cell r="P95">
            <v>-5.2</v>
          </cell>
          <cell r="Q95">
            <v>2</v>
          </cell>
          <cell r="R95">
            <v>0.6</v>
          </cell>
          <cell r="S95">
            <v>1</v>
          </cell>
          <cell r="T95">
            <v>-1</v>
          </cell>
          <cell r="U95">
            <v>2</v>
          </cell>
          <cell r="V95">
            <v>0.9</v>
          </cell>
          <cell r="W95">
            <v>4</v>
          </cell>
          <cell r="X95">
            <v>2.2999999999999998</v>
          </cell>
          <cell r="Y95">
            <v>1</v>
          </cell>
          <cell r="Z95">
            <v>0</v>
          </cell>
          <cell r="AA95">
            <v>2</v>
          </cell>
          <cell r="AB95">
            <v>0.4</v>
          </cell>
          <cell r="AC95">
            <v>2</v>
          </cell>
          <cell r="AD95">
            <v>-0.1</v>
          </cell>
          <cell r="AE95"/>
          <cell r="AF95"/>
          <cell r="AG95">
            <v>3</v>
          </cell>
          <cell r="AH95">
            <v>0</v>
          </cell>
          <cell r="AI95">
            <v>4</v>
          </cell>
          <cell r="AJ95">
            <v>0</v>
          </cell>
        </row>
        <row r="96">
          <cell r="B96" t="str">
            <v>LBN</v>
          </cell>
          <cell r="C96" t="str">
            <v>Lebanon</v>
          </cell>
          <cell r="D96" t="str">
            <v>EMR</v>
          </cell>
          <cell r="E96" t="str">
            <v>UMC</v>
          </cell>
          <cell r="F96">
            <v>6600000</v>
          </cell>
          <cell r="G96">
            <v>-0.4</v>
          </cell>
          <cell r="H96">
            <v>-24000</v>
          </cell>
          <cell r="I96">
            <v>3</v>
          </cell>
          <cell r="J96">
            <v>-2.4</v>
          </cell>
          <cell r="K96">
            <v>3</v>
          </cell>
          <cell r="L96">
            <v>-1.4</v>
          </cell>
          <cell r="M96">
            <v>4</v>
          </cell>
          <cell r="N96">
            <v>0</v>
          </cell>
          <cell r="O96"/>
          <cell r="P96"/>
          <cell r="Q96">
            <v>2</v>
          </cell>
          <cell r="R96">
            <v>1.8</v>
          </cell>
          <cell r="S96"/>
          <cell r="T96"/>
          <cell r="U96">
            <v>2</v>
          </cell>
          <cell r="V96">
            <v>0</v>
          </cell>
          <cell r="W96">
            <v>3</v>
          </cell>
          <cell r="X96">
            <v>-0.1</v>
          </cell>
          <cell r="Y96">
            <v>1</v>
          </cell>
          <cell r="Z96">
            <v>0</v>
          </cell>
          <cell r="AA96">
            <v>4</v>
          </cell>
          <cell r="AB96">
            <v>1.6</v>
          </cell>
          <cell r="AC96">
            <v>4</v>
          </cell>
          <cell r="AD96">
            <v>0.5</v>
          </cell>
          <cell r="AE96">
            <v>4</v>
          </cell>
          <cell r="AF96">
            <v>-0.5</v>
          </cell>
          <cell r="AG96">
            <v>4</v>
          </cell>
          <cell r="AH96">
            <v>0</v>
          </cell>
          <cell r="AI96">
            <v>4</v>
          </cell>
          <cell r="AJ96">
            <v>0</v>
          </cell>
        </row>
        <row r="97">
          <cell r="B97" t="str">
            <v>DJI</v>
          </cell>
          <cell r="C97" t="str">
            <v>Djibouti</v>
          </cell>
          <cell r="D97" t="str">
            <v>EMR</v>
          </cell>
          <cell r="E97" t="str">
            <v>LMC</v>
          </cell>
          <cell r="F97">
            <v>1000000</v>
          </cell>
          <cell r="G97">
            <v>-0.3</v>
          </cell>
          <cell r="H97">
            <v>-3000</v>
          </cell>
          <cell r="I97">
            <v>1</v>
          </cell>
          <cell r="J97">
            <v>-1.4</v>
          </cell>
          <cell r="K97">
            <v>1</v>
          </cell>
          <cell r="L97">
            <v>-0.7</v>
          </cell>
          <cell r="M97">
            <v>2</v>
          </cell>
          <cell r="N97">
            <v>0.1</v>
          </cell>
          <cell r="O97"/>
          <cell r="P97"/>
          <cell r="Q97">
            <v>3</v>
          </cell>
          <cell r="R97">
            <v>-1.2</v>
          </cell>
          <cell r="S97">
            <v>3</v>
          </cell>
          <cell r="T97">
            <v>0.1</v>
          </cell>
          <cell r="U97">
            <v>2</v>
          </cell>
          <cell r="V97">
            <v>-3.3</v>
          </cell>
          <cell r="W97">
            <v>2</v>
          </cell>
          <cell r="X97">
            <v>0.1</v>
          </cell>
          <cell r="Y97">
            <v>4</v>
          </cell>
          <cell r="Z97">
            <v>0</v>
          </cell>
          <cell r="AA97">
            <v>4</v>
          </cell>
          <cell r="AB97">
            <v>4.0999999999999996</v>
          </cell>
          <cell r="AC97"/>
          <cell r="AD97"/>
          <cell r="AE97"/>
          <cell r="AF97"/>
          <cell r="AG97">
            <v>2</v>
          </cell>
          <cell r="AH97">
            <v>0</v>
          </cell>
          <cell r="AI97"/>
          <cell r="AJ97"/>
        </row>
        <row r="98">
          <cell r="B98" t="str">
            <v>OMN</v>
          </cell>
          <cell r="C98" t="str">
            <v>Oman</v>
          </cell>
          <cell r="D98" t="str">
            <v>EMR</v>
          </cell>
          <cell r="E98" t="str">
            <v>HIC</v>
          </cell>
          <cell r="F98">
            <v>5400000</v>
          </cell>
          <cell r="G98">
            <v>-0.1</v>
          </cell>
          <cell r="H98">
            <v>-6300</v>
          </cell>
          <cell r="I98">
            <v>2</v>
          </cell>
          <cell r="J98">
            <v>-2.1</v>
          </cell>
          <cell r="K98">
            <v>3</v>
          </cell>
          <cell r="L98">
            <v>-2</v>
          </cell>
          <cell r="M98">
            <v>2</v>
          </cell>
          <cell r="N98">
            <v>-1.5</v>
          </cell>
          <cell r="O98">
            <v>3</v>
          </cell>
          <cell r="P98">
            <v>-1.6</v>
          </cell>
          <cell r="Q98">
            <v>2</v>
          </cell>
          <cell r="R98">
            <v>-0.4</v>
          </cell>
          <cell r="S98">
            <v>1</v>
          </cell>
          <cell r="T98">
            <v>0</v>
          </cell>
          <cell r="U98">
            <v>2</v>
          </cell>
          <cell r="V98">
            <v>-2.2000000000000002</v>
          </cell>
          <cell r="W98">
            <v>4</v>
          </cell>
          <cell r="X98">
            <v>3.4</v>
          </cell>
          <cell r="Y98">
            <v>2</v>
          </cell>
          <cell r="Z98">
            <v>0</v>
          </cell>
          <cell r="AA98"/>
          <cell r="AB98"/>
          <cell r="AC98">
            <v>3</v>
          </cell>
          <cell r="AD98">
            <v>0.9</v>
          </cell>
          <cell r="AE98">
            <v>1</v>
          </cell>
          <cell r="AF98">
            <v>0</v>
          </cell>
          <cell r="AG98">
            <v>3</v>
          </cell>
          <cell r="AH98">
            <v>0</v>
          </cell>
          <cell r="AI98">
            <v>4</v>
          </cell>
          <cell r="AJ98">
            <v>0</v>
          </cell>
        </row>
        <row r="99">
          <cell r="B99" t="str">
            <v>MAR</v>
          </cell>
          <cell r="C99" t="str">
            <v>Morocco</v>
          </cell>
          <cell r="D99" t="str">
            <v>EMR</v>
          </cell>
          <cell r="E99" t="str">
            <v>LMC</v>
          </cell>
          <cell r="F99">
            <v>38000000</v>
          </cell>
          <cell r="G99">
            <v>0.3</v>
          </cell>
          <cell r="H99">
            <v>110000</v>
          </cell>
          <cell r="I99">
            <v>2</v>
          </cell>
          <cell r="J99">
            <v>-3.4</v>
          </cell>
          <cell r="K99">
            <v>2</v>
          </cell>
          <cell r="L99">
            <v>-1.8</v>
          </cell>
          <cell r="M99">
            <v>3</v>
          </cell>
          <cell r="N99">
            <v>0.3</v>
          </cell>
          <cell r="O99">
            <v>1</v>
          </cell>
          <cell r="P99">
            <v>-0.3</v>
          </cell>
          <cell r="Q99">
            <v>3</v>
          </cell>
          <cell r="R99">
            <v>2</v>
          </cell>
          <cell r="S99">
            <v>1</v>
          </cell>
          <cell r="T99">
            <v>0.2</v>
          </cell>
          <cell r="U99">
            <v>2</v>
          </cell>
          <cell r="V99">
            <v>-2.4</v>
          </cell>
          <cell r="W99">
            <v>1</v>
          </cell>
          <cell r="X99">
            <v>0.6</v>
          </cell>
          <cell r="Y99">
            <v>4</v>
          </cell>
          <cell r="Z99">
            <v>0</v>
          </cell>
          <cell r="AA99">
            <v>4</v>
          </cell>
          <cell r="AB99">
            <v>0.4</v>
          </cell>
          <cell r="AC99">
            <v>3</v>
          </cell>
          <cell r="AD99">
            <v>2.9</v>
          </cell>
          <cell r="AE99">
            <v>1</v>
          </cell>
          <cell r="AF99">
            <v>1.7</v>
          </cell>
          <cell r="AG99">
            <v>3</v>
          </cell>
          <cell r="AH99">
            <v>0</v>
          </cell>
          <cell r="AI99">
            <v>4</v>
          </cell>
          <cell r="AJ99">
            <v>0</v>
          </cell>
        </row>
        <row r="100">
          <cell r="B100" t="str">
            <v>KWT</v>
          </cell>
          <cell r="C100" t="str">
            <v>Kuwait</v>
          </cell>
          <cell r="D100" t="str">
            <v>EMR</v>
          </cell>
          <cell r="E100" t="str">
            <v>HIC</v>
          </cell>
          <cell r="F100">
            <v>4400000</v>
          </cell>
          <cell r="G100">
            <v>1.8</v>
          </cell>
          <cell r="H100">
            <v>80000</v>
          </cell>
          <cell r="I100">
            <v>4</v>
          </cell>
          <cell r="J100">
            <v>-2.6</v>
          </cell>
          <cell r="K100">
            <v>4</v>
          </cell>
          <cell r="L100">
            <v>-1.6</v>
          </cell>
          <cell r="M100">
            <v>2</v>
          </cell>
          <cell r="N100">
            <v>0.4</v>
          </cell>
          <cell r="O100">
            <v>1</v>
          </cell>
          <cell r="P100">
            <v>-0.5</v>
          </cell>
          <cell r="Q100">
            <v>2</v>
          </cell>
          <cell r="R100">
            <v>-0.8</v>
          </cell>
          <cell r="S100">
            <v>1</v>
          </cell>
          <cell r="T100">
            <v>0</v>
          </cell>
          <cell r="U100">
            <v>4</v>
          </cell>
          <cell r="V100">
            <v>0.8</v>
          </cell>
          <cell r="W100">
            <v>4</v>
          </cell>
          <cell r="X100">
            <v>2.5</v>
          </cell>
          <cell r="Y100">
            <v>1</v>
          </cell>
          <cell r="Z100">
            <v>-0.1</v>
          </cell>
          <cell r="AA100">
            <v>1</v>
          </cell>
          <cell r="AB100">
            <v>0</v>
          </cell>
          <cell r="AC100">
            <v>1</v>
          </cell>
          <cell r="AD100">
            <v>0</v>
          </cell>
          <cell r="AE100">
            <v>4</v>
          </cell>
          <cell r="AF100">
            <v>1.2</v>
          </cell>
          <cell r="AG100">
            <v>1</v>
          </cell>
          <cell r="AH100">
            <v>0</v>
          </cell>
          <cell r="AI100">
            <v>4</v>
          </cell>
          <cell r="AJ100">
            <v>0</v>
          </cell>
        </row>
        <row r="101">
          <cell r="B101" t="str">
            <v>TUN</v>
          </cell>
          <cell r="C101" t="str">
            <v>Tunisia</v>
          </cell>
          <cell r="D101" t="str">
            <v>EMR</v>
          </cell>
          <cell r="E101" t="str">
            <v>LMC</v>
          </cell>
          <cell r="F101">
            <v>12000000</v>
          </cell>
          <cell r="G101">
            <v>2.9</v>
          </cell>
          <cell r="H101">
            <v>350000</v>
          </cell>
          <cell r="I101">
            <v>2</v>
          </cell>
          <cell r="J101">
            <v>-3.3</v>
          </cell>
          <cell r="K101">
            <v>2</v>
          </cell>
          <cell r="L101">
            <v>-1.6</v>
          </cell>
          <cell r="M101">
            <v>4</v>
          </cell>
          <cell r="N101">
            <v>-4.4000000000000004</v>
          </cell>
          <cell r="O101">
            <v>1</v>
          </cell>
          <cell r="P101">
            <v>0.4</v>
          </cell>
          <cell r="Q101">
            <v>2</v>
          </cell>
          <cell r="R101">
            <v>0.4</v>
          </cell>
          <cell r="S101">
            <v>1</v>
          </cell>
          <cell r="T101">
            <v>-0.1</v>
          </cell>
          <cell r="U101">
            <v>2</v>
          </cell>
          <cell r="V101">
            <v>-3</v>
          </cell>
          <cell r="W101">
            <v>3</v>
          </cell>
          <cell r="X101">
            <v>2.4</v>
          </cell>
          <cell r="Y101">
            <v>1</v>
          </cell>
          <cell r="Z101">
            <v>0</v>
          </cell>
          <cell r="AA101">
            <v>2</v>
          </cell>
          <cell r="AB101">
            <v>3.6</v>
          </cell>
          <cell r="AC101">
            <v>2</v>
          </cell>
          <cell r="AD101">
            <v>1.2</v>
          </cell>
          <cell r="AE101">
            <v>3</v>
          </cell>
          <cell r="AF101">
            <v>2.8</v>
          </cell>
          <cell r="AG101">
            <v>4</v>
          </cell>
          <cell r="AH101">
            <v>0</v>
          </cell>
          <cell r="AI101">
            <v>4</v>
          </cell>
          <cell r="AJ101">
            <v>0</v>
          </cell>
        </row>
        <row r="102">
          <cell r="B102" t="str">
            <v>PAK</v>
          </cell>
          <cell r="C102" t="str">
            <v>Pakistan</v>
          </cell>
          <cell r="D102" t="str">
            <v>EMR</v>
          </cell>
          <cell r="E102" t="str">
            <v>LMC</v>
          </cell>
          <cell r="F102">
            <v>230000000</v>
          </cell>
          <cell r="G102">
            <v>3.5</v>
          </cell>
          <cell r="H102">
            <v>8200000</v>
          </cell>
          <cell r="I102">
            <v>1</v>
          </cell>
          <cell r="J102">
            <v>-1.3</v>
          </cell>
          <cell r="K102">
            <v>1</v>
          </cell>
          <cell r="L102">
            <v>-0.7</v>
          </cell>
          <cell r="M102">
            <v>2</v>
          </cell>
          <cell r="N102">
            <v>0.6</v>
          </cell>
          <cell r="O102">
            <v>3</v>
          </cell>
          <cell r="P102">
            <v>2.8</v>
          </cell>
          <cell r="Q102">
            <v>4</v>
          </cell>
          <cell r="R102">
            <v>3.6</v>
          </cell>
          <cell r="S102">
            <v>3</v>
          </cell>
          <cell r="T102">
            <v>7</v>
          </cell>
          <cell r="U102">
            <v>4</v>
          </cell>
          <cell r="V102">
            <v>-3.9</v>
          </cell>
          <cell r="W102">
            <v>1</v>
          </cell>
          <cell r="X102">
            <v>0.1</v>
          </cell>
          <cell r="Y102">
            <v>4</v>
          </cell>
          <cell r="Z102">
            <v>0</v>
          </cell>
          <cell r="AA102"/>
          <cell r="AB102"/>
          <cell r="AC102">
            <v>4</v>
          </cell>
          <cell r="AD102">
            <v>-1.1000000000000001</v>
          </cell>
          <cell r="AE102">
            <v>1</v>
          </cell>
          <cell r="AF102">
            <v>2.5</v>
          </cell>
          <cell r="AG102">
            <v>2</v>
          </cell>
          <cell r="AH102">
            <v>0</v>
          </cell>
          <cell r="AI102">
            <v>4</v>
          </cell>
          <cell r="AJ102">
            <v>0</v>
          </cell>
        </row>
        <row r="103">
          <cell r="B103" t="str">
            <v>ARE</v>
          </cell>
          <cell r="C103" t="str">
            <v>United Arab Emirates</v>
          </cell>
          <cell r="D103" t="str">
            <v>EMR</v>
          </cell>
          <cell r="E103" t="str">
            <v>HIC</v>
          </cell>
          <cell r="F103">
            <v>10000000</v>
          </cell>
          <cell r="G103">
            <v>3.6</v>
          </cell>
          <cell r="H103">
            <v>370000</v>
          </cell>
          <cell r="I103">
            <v>3</v>
          </cell>
          <cell r="J103">
            <v>-2.6</v>
          </cell>
          <cell r="K103">
            <v>3</v>
          </cell>
          <cell r="L103">
            <v>-2.1</v>
          </cell>
          <cell r="M103"/>
          <cell r="N103"/>
          <cell r="O103"/>
          <cell r="P103"/>
          <cell r="Q103"/>
          <cell r="R103"/>
          <cell r="S103">
            <v>1</v>
          </cell>
          <cell r="T103">
            <v>0</v>
          </cell>
          <cell r="U103">
            <v>3</v>
          </cell>
          <cell r="V103">
            <v>-2.1</v>
          </cell>
          <cell r="W103">
            <v>4</v>
          </cell>
          <cell r="X103">
            <v>6.1</v>
          </cell>
          <cell r="Y103">
            <v>3</v>
          </cell>
          <cell r="Z103">
            <v>-0.2</v>
          </cell>
          <cell r="AA103">
            <v>1</v>
          </cell>
          <cell r="AB103">
            <v>1.4</v>
          </cell>
          <cell r="AC103"/>
          <cell r="AD103"/>
          <cell r="AE103">
            <v>4</v>
          </cell>
          <cell r="AF103">
            <v>1.2</v>
          </cell>
          <cell r="AG103">
            <v>4</v>
          </cell>
          <cell r="AH103">
            <v>0</v>
          </cell>
          <cell r="AI103">
            <v>4</v>
          </cell>
          <cell r="AJ103">
            <v>0</v>
          </cell>
        </row>
        <row r="104">
          <cell r="B104" t="str">
            <v>SDN</v>
          </cell>
          <cell r="C104" t="str">
            <v>Sudan</v>
          </cell>
          <cell r="D104" t="str">
            <v>EMR</v>
          </cell>
          <cell r="E104" t="str">
            <v>LIC</v>
          </cell>
          <cell r="F104">
            <v>47000000</v>
          </cell>
          <cell r="G104">
            <v>7.1</v>
          </cell>
          <cell r="H104">
            <v>3300000</v>
          </cell>
          <cell r="I104"/>
          <cell r="J104"/>
          <cell r="K104"/>
          <cell r="L104"/>
          <cell r="M104">
            <v>1</v>
          </cell>
          <cell r="N104">
            <v>0</v>
          </cell>
          <cell r="O104">
            <v>4</v>
          </cell>
          <cell r="P104">
            <v>-1.3</v>
          </cell>
          <cell r="Q104">
            <v>4</v>
          </cell>
          <cell r="R104">
            <v>1.5</v>
          </cell>
          <cell r="S104">
            <v>3</v>
          </cell>
          <cell r="T104">
            <v>10.1</v>
          </cell>
          <cell r="U104">
            <v>2</v>
          </cell>
          <cell r="V104">
            <v>-2.8</v>
          </cell>
          <cell r="W104">
            <v>2</v>
          </cell>
          <cell r="X104">
            <v>-0.3</v>
          </cell>
          <cell r="Y104">
            <v>2</v>
          </cell>
          <cell r="Z104">
            <v>0</v>
          </cell>
          <cell r="AA104"/>
          <cell r="AB104"/>
          <cell r="AC104"/>
          <cell r="AD104"/>
          <cell r="AE104"/>
          <cell r="AF104"/>
          <cell r="AG104">
            <v>3</v>
          </cell>
          <cell r="AH104">
            <v>0</v>
          </cell>
          <cell r="AI104"/>
          <cell r="AJ104"/>
        </row>
        <row r="105">
          <cell r="B105" t="str">
            <v>IRQ</v>
          </cell>
          <cell r="C105" t="str">
            <v>Iraq</v>
          </cell>
          <cell r="D105" t="str">
            <v>EMR</v>
          </cell>
          <cell r="E105" t="str">
            <v>UMC</v>
          </cell>
          <cell r="F105">
            <v>43000000</v>
          </cell>
          <cell r="G105">
            <v>8.1</v>
          </cell>
          <cell r="H105">
            <v>3500000</v>
          </cell>
          <cell r="I105">
            <v>2</v>
          </cell>
          <cell r="J105">
            <v>-2.7</v>
          </cell>
          <cell r="K105">
            <v>3</v>
          </cell>
          <cell r="L105">
            <v>-2</v>
          </cell>
          <cell r="M105">
            <v>3</v>
          </cell>
          <cell r="N105">
            <v>0.1</v>
          </cell>
          <cell r="O105">
            <v>1</v>
          </cell>
          <cell r="P105">
            <v>1.3</v>
          </cell>
          <cell r="Q105">
            <v>2</v>
          </cell>
          <cell r="R105">
            <v>3.7</v>
          </cell>
          <cell r="S105">
            <v>1</v>
          </cell>
          <cell r="T105">
            <v>0.5</v>
          </cell>
          <cell r="U105">
            <v>3</v>
          </cell>
          <cell r="V105">
            <v>5.4</v>
          </cell>
          <cell r="W105">
            <v>4</v>
          </cell>
          <cell r="X105">
            <v>-2.2000000000000002</v>
          </cell>
          <cell r="Y105">
            <v>2</v>
          </cell>
          <cell r="Z105">
            <v>0.1</v>
          </cell>
          <cell r="AA105">
            <v>3</v>
          </cell>
          <cell r="AB105">
            <v>3.5</v>
          </cell>
          <cell r="AC105">
            <v>4</v>
          </cell>
          <cell r="AD105">
            <v>2.5</v>
          </cell>
          <cell r="AE105">
            <v>3</v>
          </cell>
          <cell r="AF105">
            <v>0.8</v>
          </cell>
          <cell r="AG105">
            <v>2</v>
          </cell>
          <cell r="AH105">
            <v>0</v>
          </cell>
          <cell r="AI105"/>
          <cell r="AJ105"/>
        </row>
        <row r="106">
          <cell r="B106" t="str">
            <v>AFG</v>
          </cell>
          <cell r="C106" t="str">
            <v>Afghanistan</v>
          </cell>
          <cell r="D106" t="str">
            <v>EMR</v>
          </cell>
          <cell r="E106" t="str">
            <v>LIC</v>
          </cell>
          <cell r="F106">
            <v>42000000</v>
          </cell>
          <cell r="G106">
            <v>17.100000000000001</v>
          </cell>
          <cell r="H106">
            <v>7100000</v>
          </cell>
          <cell r="I106">
            <v>1</v>
          </cell>
          <cell r="J106">
            <v>-0.8</v>
          </cell>
          <cell r="K106">
            <v>1</v>
          </cell>
          <cell r="L106">
            <v>-0.8</v>
          </cell>
          <cell r="M106">
            <v>2</v>
          </cell>
          <cell r="N106">
            <v>0.8</v>
          </cell>
          <cell r="O106">
            <v>2</v>
          </cell>
          <cell r="P106">
            <v>2.4</v>
          </cell>
          <cell r="Q106">
            <v>4</v>
          </cell>
          <cell r="R106">
            <v>5.2</v>
          </cell>
          <cell r="S106">
            <v>3</v>
          </cell>
          <cell r="T106">
            <v>14.9</v>
          </cell>
          <cell r="U106">
            <v>3</v>
          </cell>
          <cell r="V106">
            <v>2.9</v>
          </cell>
          <cell r="W106">
            <v>1</v>
          </cell>
          <cell r="X106">
            <v>-0.4</v>
          </cell>
          <cell r="Y106">
            <v>2</v>
          </cell>
          <cell r="Z106">
            <v>0</v>
          </cell>
          <cell r="AA106"/>
          <cell r="AB106"/>
          <cell r="AC106"/>
          <cell r="AD106"/>
          <cell r="AE106"/>
          <cell r="AF106"/>
          <cell r="AG106">
            <v>1</v>
          </cell>
          <cell r="AH106">
            <v>0</v>
          </cell>
          <cell r="AI106">
            <v>4</v>
          </cell>
          <cell r="AJ106">
            <v>0</v>
          </cell>
        </row>
        <row r="107">
          <cell r="B107" t="str">
            <v>MKD</v>
          </cell>
          <cell r="C107" t="str">
            <v>North Macedonia</v>
          </cell>
          <cell r="D107" t="str">
            <v>EUR</v>
          </cell>
          <cell r="E107" t="str">
            <v>UMC</v>
          </cell>
          <cell r="F107">
            <v>2100000</v>
          </cell>
          <cell r="G107">
            <v>-4.0999999999999996</v>
          </cell>
          <cell r="H107">
            <v>-84000</v>
          </cell>
          <cell r="I107">
            <v>2</v>
          </cell>
          <cell r="J107">
            <v>-1.9</v>
          </cell>
          <cell r="K107">
            <v>3</v>
          </cell>
          <cell r="L107">
            <v>-1.6</v>
          </cell>
          <cell r="M107">
            <v>3</v>
          </cell>
          <cell r="N107">
            <v>1.5</v>
          </cell>
          <cell r="O107">
            <v>3</v>
          </cell>
          <cell r="P107">
            <v>-1.5</v>
          </cell>
          <cell r="Q107">
            <v>2</v>
          </cell>
          <cell r="R107">
            <v>0.9</v>
          </cell>
          <cell r="S107">
            <v>3</v>
          </cell>
          <cell r="T107">
            <v>-2</v>
          </cell>
          <cell r="U107">
            <v>4</v>
          </cell>
          <cell r="V107">
            <v>5.0999999999999996</v>
          </cell>
          <cell r="W107">
            <v>1</v>
          </cell>
          <cell r="X107">
            <v>0.4</v>
          </cell>
          <cell r="Y107">
            <v>2</v>
          </cell>
          <cell r="Z107">
            <v>0</v>
          </cell>
          <cell r="AA107">
            <v>4</v>
          </cell>
          <cell r="AB107">
            <v>1</v>
          </cell>
          <cell r="AC107">
            <v>4</v>
          </cell>
          <cell r="AD107">
            <v>-7</v>
          </cell>
          <cell r="AE107"/>
          <cell r="AF107"/>
          <cell r="AG107">
            <v>1</v>
          </cell>
          <cell r="AH107">
            <v>0</v>
          </cell>
          <cell r="AI107">
            <v>4</v>
          </cell>
          <cell r="AJ107">
            <v>0</v>
          </cell>
        </row>
        <row r="108">
          <cell r="B108" t="str">
            <v>RUS</v>
          </cell>
          <cell r="C108" t="str">
            <v>Russian Federation</v>
          </cell>
          <cell r="D108" t="str">
            <v>EUR</v>
          </cell>
          <cell r="E108" t="str">
            <v>UMC</v>
          </cell>
          <cell r="F108">
            <v>150000000</v>
          </cell>
          <cell r="G108">
            <v>-2.6</v>
          </cell>
          <cell r="H108">
            <v>-3800000</v>
          </cell>
          <cell r="I108">
            <v>3</v>
          </cell>
          <cell r="J108">
            <v>-1.6</v>
          </cell>
          <cell r="K108">
            <v>2</v>
          </cell>
          <cell r="L108">
            <v>-1.2</v>
          </cell>
          <cell r="M108"/>
          <cell r="N108"/>
          <cell r="O108"/>
          <cell r="P108"/>
          <cell r="Q108"/>
          <cell r="R108"/>
          <cell r="S108">
            <v>3</v>
          </cell>
          <cell r="T108">
            <v>-8.8000000000000007</v>
          </cell>
          <cell r="U108">
            <v>1</v>
          </cell>
          <cell r="V108">
            <v>1.3</v>
          </cell>
          <cell r="W108">
            <v>4</v>
          </cell>
          <cell r="X108">
            <v>1.9</v>
          </cell>
          <cell r="Y108">
            <v>4</v>
          </cell>
          <cell r="Z108">
            <v>0.8</v>
          </cell>
          <cell r="AA108">
            <v>4</v>
          </cell>
          <cell r="AB108">
            <v>1.9</v>
          </cell>
          <cell r="AC108">
            <v>4</v>
          </cell>
          <cell r="AD108">
            <v>0.5</v>
          </cell>
          <cell r="AE108">
            <v>3</v>
          </cell>
          <cell r="AF108">
            <v>1.7</v>
          </cell>
          <cell r="AG108">
            <v>2</v>
          </cell>
          <cell r="AH108">
            <v>0</v>
          </cell>
          <cell r="AI108">
            <v>4</v>
          </cell>
          <cell r="AJ108">
            <v>0</v>
          </cell>
        </row>
        <row r="109">
          <cell r="B109" t="str">
            <v>UZB</v>
          </cell>
          <cell r="C109" t="str">
            <v>Uzbekistan</v>
          </cell>
          <cell r="D109" t="str">
            <v>EUR</v>
          </cell>
          <cell r="E109" t="str">
            <v>LMC</v>
          </cell>
          <cell r="F109">
            <v>35000000</v>
          </cell>
          <cell r="G109">
            <v>-1.1000000000000001</v>
          </cell>
          <cell r="H109">
            <v>-370000</v>
          </cell>
          <cell r="I109">
            <v>1</v>
          </cell>
          <cell r="J109">
            <v>-2.2000000000000002</v>
          </cell>
          <cell r="K109">
            <v>1</v>
          </cell>
          <cell r="L109">
            <v>-0.8</v>
          </cell>
          <cell r="M109">
            <v>2</v>
          </cell>
          <cell r="N109">
            <v>1.4</v>
          </cell>
          <cell r="O109"/>
          <cell r="P109"/>
          <cell r="Q109">
            <v>4</v>
          </cell>
          <cell r="R109">
            <v>2.2000000000000002</v>
          </cell>
          <cell r="S109">
            <v>3</v>
          </cell>
          <cell r="T109">
            <v>-1.9</v>
          </cell>
          <cell r="U109">
            <v>4</v>
          </cell>
          <cell r="V109">
            <v>1.7</v>
          </cell>
          <cell r="W109">
            <v>1</v>
          </cell>
          <cell r="X109">
            <v>-0.2</v>
          </cell>
          <cell r="Y109">
            <v>2</v>
          </cell>
          <cell r="Z109">
            <v>0.2</v>
          </cell>
          <cell r="AA109"/>
          <cell r="AB109"/>
          <cell r="AC109">
            <v>4</v>
          </cell>
          <cell r="AD109">
            <v>0.1</v>
          </cell>
          <cell r="AE109">
            <v>1</v>
          </cell>
          <cell r="AF109">
            <v>0.5</v>
          </cell>
          <cell r="AG109">
            <v>1</v>
          </cell>
          <cell r="AH109">
            <v>0</v>
          </cell>
          <cell r="AI109">
            <v>4</v>
          </cell>
          <cell r="AJ109">
            <v>0</v>
          </cell>
        </row>
        <row r="110">
          <cell r="B110" t="str">
            <v>MNE</v>
          </cell>
          <cell r="C110" t="str">
            <v>Montenegro</v>
          </cell>
          <cell r="D110" t="str">
            <v>EUR</v>
          </cell>
          <cell r="E110" t="str">
            <v>UMC</v>
          </cell>
          <cell r="F110">
            <v>630000</v>
          </cell>
          <cell r="G110">
            <v>-0.9</v>
          </cell>
          <cell r="H110">
            <v>-5300</v>
          </cell>
          <cell r="I110">
            <v>3</v>
          </cell>
          <cell r="J110">
            <v>-2.5</v>
          </cell>
          <cell r="K110">
            <v>2</v>
          </cell>
          <cell r="L110">
            <v>-1.5</v>
          </cell>
          <cell r="M110">
            <v>4</v>
          </cell>
          <cell r="N110">
            <v>2.1</v>
          </cell>
          <cell r="O110">
            <v>1</v>
          </cell>
          <cell r="P110">
            <v>0.5</v>
          </cell>
          <cell r="Q110">
            <v>3</v>
          </cell>
          <cell r="R110">
            <v>0.1</v>
          </cell>
          <cell r="S110">
            <v>3</v>
          </cell>
          <cell r="T110">
            <v>-4.3</v>
          </cell>
          <cell r="U110">
            <v>4</v>
          </cell>
          <cell r="V110">
            <v>3.2</v>
          </cell>
          <cell r="W110">
            <v>3</v>
          </cell>
          <cell r="X110">
            <v>0.8</v>
          </cell>
          <cell r="Y110">
            <v>4</v>
          </cell>
          <cell r="Z110">
            <v>0</v>
          </cell>
          <cell r="AA110">
            <v>4</v>
          </cell>
          <cell r="AB110">
            <v>-0.7</v>
          </cell>
          <cell r="AC110">
            <v>3</v>
          </cell>
          <cell r="AD110">
            <v>2.1</v>
          </cell>
          <cell r="AE110"/>
          <cell r="AF110"/>
          <cell r="AG110">
            <v>4</v>
          </cell>
          <cell r="AH110">
            <v>0</v>
          </cell>
          <cell r="AI110"/>
          <cell r="AJ110"/>
        </row>
        <row r="111">
          <cell r="B111" t="str">
            <v>HRV</v>
          </cell>
          <cell r="C111" t="str">
            <v>Croatia</v>
          </cell>
          <cell r="D111" t="str">
            <v>EUR</v>
          </cell>
          <cell r="E111" t="str">
            <v>HIC</v>
          </cell>
          <cell r="F111">
            <v>4000000</v>
          </cell>
          <cell r="G111">
            <v>-0.7</v>
          </cell>
          <cell r="H111">
            <v>-29000</v>
          </cell>
          <cell r="I111">
            <v>4</v>
          </cell>
          <cell r="J111">
            <v>-2.5</v>
          </cell>
          <cell r="K111">
            <v>4</v>
          </cell>
          <cell r="L111">
            <v>-1.9</v>
          </cell>
          <cell r="M111"/>
          <cell r="N111"/>
          <cell r="O111"/>
          <cell r="P111"/>
          <cell r="Q111"/>
          <cell r="R111"/>
          <cell r="S111">
            <v>3</v>
          </cell>
          <cell r="T111">
            <v>-2.4</v>
          </cell>
          <cell r="U111">
            <v>3</v>
          </cell>
          <cell r="V111">
            <v>2</v>
          </cell>
          <cell r="W111">
            <v>4</v>
          </cell>
          <cell r="X111">
            <v>0.5</v>
          </cell>
          <cell r="Y111">
            <v>4</v>
          </cell>
          <cell r="Z111">
            <v>0.1</v>
          </cell>
          <cell r="AA111">
            <v>4</v>
          </cell>
          <cell r="AB111">
            <v>0.2</v>
          </cell>
          <cell r="AC111">
            <v>3</v>
          </cell>
          <cell r="AD111">
            <v>-0.6</v>
          </cell>
          <cell r="AE111">
            <v>4</v>
          </cell>
          <cell r="AF111">
            <v>-0.3</v>
          </cell>
          <cell r="AG111">
            <v>2</v>
          </cell>
          <cell r="AH111">
            <v>0</v>
          </cell>
          <cell r="AI111">
            <v>4</v>
          </cell>
          <cell r="AJ111">
            <v>2.1</v>
          </cell>
        </row>
        <row r="112">
          <cell r="B112" t="str">
            <v>SMR</v>
          </cell>
          <cell r="C112" t="str">
            <v>San Marino</v>
          </cell>
          <cell r="D112" t="str">
            <v>EUR</v>
          </cell>
          <cell r="E112" t="str">
            <v>HIC</v>
          </cell>
          <cell r="F112">
            <v>34000</v>
          </cell>
          <cell r="G112">
            <v>-0.7</v>
          </cell>
          <cell r="H112">
            <v>-240</v>
          </cell>
          <cell r="I112"/>
          <cell r="J112"/>
          <cell r="K112"/>
          <cell r="L112"/>
          <cell r="M112"/>
          <cell r="N112"/>
          <cell r="O112"/>
          <cell r="P112"/>
          <cell r="Q112"/>
          <cell r="R112"/>
          <cell r="S112">
            <v>1</v>
          </cell>
          <cell r="T112">
            <v>0</v>
          </cell>
          <cell r="U112">
            <v>2</v>
          </cell>
          <cell r="V112">
            <v>-0.9</v>
          </cell>
          <cell r="W112">
            <v>1</v>
          </cell>
          <cell r="X112">
            <v>0.2</v>
          </cell>
          <cell r="Y112"/>
          <cell r="Z112"/>
          <cell r="AA112">
            <v>3</v>
          </cell>
          <cell r="AB112">
            <v>0</v>
          </cell>
          <cell r="AC112">
            <v>1</v>
          </cell>
          <cell r="AD112">
            <v>0</v>
          </cell>
          <cell r="AE112"/>
          <cell r="AF112"/>
          <cell r="AG112"/>
          <cell r="AH112"/>
          <cell r="AI112"/>
          <cell r="AJ112"/>
        </row>
        <row r="113">
          <cell r="B113" t="str">
            <v>AND</v>
          </cell>
          <cell r="C113" t="str">
            <v>Andorra</v>
          </cell>
          <cell r="D113" t="str">
            <v>EUR</v>
          </cell>
          <cell r="E113" t="str">
            <v>HIC</v>
          </cell>
          <cell r="F113">
            <v>78000</v>
          </cell>
          <cell r="G113">
            <v>-0.7</v>
          </cell>
          <cell r="H113">
            <v>-530</v>
          </cell>
          <cell r="I113">
            <v>4</v>
          </cell>
          <cell r="J113">
            <v>-1.6</v>
          </cell>
          <cell r="K113">
            <v>4</v>
          </cell>
          <cell r="L113">
            <v>-0.4</v>
          </cell>
          <cell r="M113"/>
          <cell r="N113"/>
          <cell r="O113"/>
          <cell r="P113"/>
          <cell r="Q113"/>
          <cell r="R113"/>
          <cell r="S113">
            <v>1</v>
          </cell>
          <cell r="T113">
            <v>0</v>
          </cell>
          <cell r="U113">
            <v>1</v>
          </cell>
          <cell r="V113">
            <v>1.4</v>
          </cell>
          <cell r="W113">
            <v>4</v>
          </cell>
          <cell r="X113">
            <v>-1.8</v>
          </cell>
          <cell r="Y113"/>
          <cell r="Z113"/>
          <cell r="AA113">
            <v>1</v>
          </cell>
          <cell r="AB113">
            <v>0</v>
          </cell>
          <cell r="AC113">
            <v>3</v>
          </cell>
          <cell r="AD113">
            <v>0</v>
          </cell>
          <cell r="AE113">
            <v>4</v>
          </cell>
          <cell r="AF113">
            <v>1.2</v>
          </cell>
          <cell r="AG113">
            <v>4</v>
          </cell>
          <cell r="AH113">
            <v>0</v>
          </cell>
          <cell r="AI113"/>
          <cell r="AJ113"/>
        </row>
        <row r="114">
          <cell r="B114" t="str">
            <v>CHE</v>
          </cell>
          <cell r="C114" t="str">
            <v>Switzerland</v>
          </cell>
          <cell r="D114" t="str">
            <v>EUR</v>
          </cell>
          <cell r="E114" t="str">
            <v>HIC</v>
          </cell>
          <cell r="F114">
            <v>8800000</v>
          </cell>
          <cell r="G114">
            <v>1.7</v>
          </cell>
          <cell r="H114">
            <v>150000</v>
          </cell>
          <cell r="I114">
            <v>1</v>
          </cell>
          <cell r="J114">
            <v>-2</v>
          </cell>
          <cell r="K114">
            <v>1</v>
          </cell>
          <cell r="L114">
            <v>-0.5</v>
          </cell>
          <cell r="M114"/>
          <cell r="N114"/>
          <cell r="O114"/>
          <cell r="P114"/>
          <cell r="Q114"/>
          <cell r="R114"/>
          <cell r="S114">
            <v>1</v>
          </cell>
          <cell r="T114">
            <v>0</v>
          </cell>
          <cell r="U114">
            <v>1</v>
          </cell>
          <cell r="V114">
            <v>1.7</v>
          </cell>
          <cell r="W114">
            <v>2</v>
          </cell>
          <cell r="X114">
            <v>1</v>
          </cell>
          <cell r="Y114">
            <v>3</v>
          </cell>
          <cell r="Z114">
            <v>0</v>
          </cell>
          <cell r="AA114">
            <v>1</v>
          </cell>
          <cell r="AB114">
            <v>0</v>
          </cell>
          <cell r="AC114">
            <v>1</v>
          </cell>
          <cell r="AD114">
            <v>0</v>
          </cell>
          <cell r="AE114">
            <v>2</v>
          </cell>
          <cell r="AF114">
            <v>1</v>
          </cell>
          <cell r="AG114">
            <v>3</v>
          </cell>
          <cell r="AH114">
            <v>0</v>
          </cell>
          <cell r="AI114">
            <v>4</v>
          </cell>
          <cell r="AJ114">
            <v>0</v>
          </cell>
        </row>
        <row r="115">
          <cell r="B115" t="str">
            <v>BLR</v>
          </cell>
          <cell r="C115" t="str">
            <v>Belarus</v>
          </cell>
          <cell r="D115" t="str">
            <v>EUR</v>
          </cell>
          <cell r="E115" t="str">
            <v>UMC</v>
          </cell>
          <cell r="F115">
            <v>9400000</v>
          </cell>
          <cell r="G115">
            <v>1.8</v>
          </cell>
          <cell r="H115">
            <v>170000</v>
          </cell>
          <cell r="I115">
            <v>3</v>
          </cell>
          <cell r="J115">
            <v>-2.1</v>
          </cell>
          <cell r="K115">
            <v>2</v>
          </cell>
          <cell r="L115">
            <v>-1.3</v>
          </cell>
          <cell r="M115">
            <v>2</v>
          </cell>
          <cell r="N115">
            <v>1</v>
          </cell>
          <cell r="O115"/>
          <cell r="P115"/>
          <cell r="Q115">
            <v>2</v>
          </cell>
          <cell r="R115">
            <v>0.1</v>
          </cell>
          <cell r="S115">
            <v>1</v>
          </cell>
          <cell r="T115">
            <v>-0.1</v>
          </cell>
          <cell r="U115">
            <v>3</v>
          </cell>
          <cell r="V115">
            <v>2.4</v>
          </cell>
          <cell r="W115">
            <v>2</v>
          </cell>
          <cell r="X115">
            <v>1</v>
          </cell>
          <cell r="Y115">
            <v>4</v>
          </cell>
          <cell r="Z115">
            <v>0.5</v>
          </cell>
          <cell r="AA115">
            <v>3</v>
          </cell>
          <cell r="AB115">
            <v>-2.1</v>
          </cell>
          <cell r="AC115">
            <v>3</v>
          </cell>
          <cell r="AD115">
            <v>0</v>
          </cell>
          <cell r="AE115">
            <v>3</v>
          </cell>
          <cell r="AF115">
            <v>2.4</v>
          </cell>
          <cell r="AG115">
            <v>3</v>
          </cell>
          <cell r="AH115">
            <v>0</v>
          </cell>
          <cell r="AI115">
            <v>4</v>
          </cell>
          <cell r="AJ115">
            <v>0</v>
          </cell>
        </row>
        <row r="116">
          <cell r="B116" t="str">
            <v>TUR</v>
          </cell>
          <cell r="C116" t="str">
            <v>Turkey</v>
          </cell>
          <cell r="D116" t="str">
            <v>EUR</v>
          </cell>
          <cell r="E116" t="str">
            <v>UMC</v>
          </cell>
          <cell r="F116">
            <v>86000000</v>
          </cell>
          <cell r="G116">
            <v>1.8</v>
          </cell>
          <cell r="H116">
            <v>1600000</v>
          </cell>
          <cell r="I116">
            <v>4</v>
          </cell>
          <cell r="J116">
            <v>-3.7</v>
          </cell>
          <cell r="K116">
            <v>4</v>
          </cell>
          <cell r="L116">
            <v>-1.9</v>
          </cell>
          <cell r="M116"/>
          <cell r="N116"/>
          <cell r="O116"/>
          <cell r="P116"/>
          <cell r="Q116"/>
          <cell r="R116"/>
          <cell r="S116">
            <v>3</v>
          </cell>
          <cell r="T116">
            <v>-0.4</v>
          </cell>
          <cell r="U116">
            <v>4</v>
          </cell>
          <cell r="V116">
            <v>-0.7</v>
          </cell>
          <cell r="W116">
            <v>2</v>
          </cell>
          <cell r="X116">
            <v>1.9</v>
          </cell>
          <cell r="Y116">
            <v>1</v>
          </cell>
          <cell r="Z116">
            <v>0</v>
          </cell>
          <cell r="AA116">
            <v>4</v>
          </cell>
          <cell r="AB116">
            <v>1</v>
          </cell>
          <cell r="AC116"/>
          <cell r="AD116"/>
          <cell r="AE116">
            <v>4</v>
          </cell>
          <cell r="AF116">
            <v>1.6</v>
          </cell>
          <cell r="AG116">
            <v>1</v>
          </cell>
          <cell r="AH116">
            <v>0</v>
          </cell>
          <cell r="AI116">
            <v>4</v>
          </cell>
          <cell r="AJ116">
            <v>2.1</v>
          </cell>
        </row>
        <row r="117">
          <cell r="B117" t="str">
            <v>MCO</v>
          </cell>
          <cell r="C117" t="str">
            <v>Monaco</v>
          </cell>
          <cell r="D117" t="str">
            <v>EUR</v>
          </cell>
          <cell r="E117" t="str">
            <v>HIC</v>
          </cell>
          <cell r="F117">
            <v>40000</v>
          </cell>
          <cell r="G117">
            <v>2.2000000000000002</v>
          </cell>
          <cell r="H117">
            <v>880</v>
          </cell>
          <cell r="I117"/>
          <cell r="J117"/>
          <cell r="K117"/>
          <cell r="L117"/>
          <cell r="M117"/>
          <cell r="N117"/>
          <cell r="O117"/>
          <cell r="P117"/>
          <cell r="Q117"/>
          <cell r="R117"/>
          <cell r="S117">
            <v>1</v>
          </cell>
          <cell r="T117">
            <v>0</v>
          </cell>
          <cell r="U117">
            <v>2</v>
          </cell>
          <cell r="V117">
            <v>2</v>
          </cell>
          <cell r="W117">
            <v>1</v>
          </cell>
          <cell r="X117">
            <v>0.2</v>
          </cell>
          <cell r="Y117"/>
          <cell r="Z117"/>
          <cell r="AA117">
            <v>1</v>
          </cell>
          <cell r="AB117">
            <v>0</v>
          </cell>
          <cell r="AC117">
            <v>1</v>
          </cell>
          <cell r="AD117">
            <v>0</v>
          </cell>
          <cell r="AE117"/>
          <cell r="AF117"/>
          <cell r="AG117"/>
          <cell r="AH117"/>
          <cell r="AI117"/>
          <cell r="AJ117"/>
        </row>
        <row r="118">
          <cell r="B118" t="str">
            <v>SVK</v>
          </cell>
          <cell r="C118" t="str">
            <v>Slovakia</v>
          </cell>
          <cell r="D118" t="str">
            <v>EUR</v>
          </cell>
          <cell r="E118" t="str">
            <v>HIC</v>
          </cell>
          <cell r="F118">
            <v>5500000</v>
          </cell>
          <cell r="G118">
            <v>2.5</v>
          </cell>
          <cell r="H118">
            <v>140000</v>
          </cell>
          <cell r="I118">
            <v>2</v>
          </cell>
          <cell r="J118">
            <v>-2</v>
          </cell>
          <cell r="K118">
            <v>2</v>
          </cell>
          <cell r="L118">
            <v>-1.6</v>
          </cell>
          <cell r="M118"/>
          <cell r="N118"/>
          <cell r="O118"/>
          <cell r="P118"/>
          <cell r="Q118"/>
          <cell r="R118"/>
          <cell r="S118">
            <v>1</v>
          </cell>
          <cell r="T118">
            <v>0</v>
          </cell>
          <cell r="U118">
            <v>3</v>
          </cell>
          <cell r="V118">
            <v>2.2999999999999998</v>
          </cell>
          <cell r="W118">
            <v>3</v>
          </cell>
          <cell r="X118">
            <v>0.3</v>
          </cell>
          <cell r="Y118">
            <v>3</v>
          </cell>
          <cell r="Z118">
            <v>0</v>
          </cell>
          <cell r="AA118">
            <v>3</v>
          </cell>
          <cell r="AB118">
            <v>-0.5</v>
          </cell>
          <cell r="AC118">
            <v>1</v>
          </cell>
          <cell r="AD118">
            <v>0.1</v>
          </cell>
          <cell r="AE118">
            <v>4</v>
          </cell>
          <cell r="AF118">
            <v>0.1</v>
          </cell>
          <cell r="AG118">
            <v>3</v>
          </cell>
          <cell r="AH118">
            <v>0</v>
          </cell>
          <cell r="AI118">
            <v>4</v>
          </cell>
          <cell r="AJ118">
            <v>2.1</v>
          </cell>
        </row>
        <row r="119">
          <cell r="B119" t="str">
            <v>AZE</v>
          </cell>
          <cell r="C119" t="str">
            <v>Azerbaijan</v>
          </cell>
          <cell r="D119" t="str">
            <v>EUR</v>
          </cell>
          <cell r="E119" t="str">
            <v>UMC</v>
          </cell>
          <cell r="F119">
            <v>10000000</v>
          </cell>
          <cell r="G119">
            <v>2.7</v>
          </cell>
          <cell r="H119">
            <v>280000</v>
          </cell>
          <cell r="I119">
            <v>1</v>
          </cell>
          <cell r="J119">
            <v>-2.5</v>
          </cell>
          <cell r="K119">
            <v>1</v>
          </cell>
          <cell r="L119">
            <v>-0.9</v>
          </cell>
          <cell r="M119">
            <v>3</v>
          </cell>
          <cell r="N119">
            <v>0.7</v>
          </cell>
          <cell r="O119">
            <v>1</v>
          </cell>
          <cell r="P119">
            <v>0.4</v>
          </cell>
          <cell r="Q119">
            <v>4</v>
          </cell>
          <cell r="R119">
            <v>0.8</v>
          </cell>
          <cell r="S119">
            <v>1</v>
          </cell>
          <cell r="T119">
            <v>0.6</v>
          </cell>
          <cell r="U119">
            <v>4</v>
          </cell>
          <cell r="V119">
            <v>-0.4</v>
          </cell>
          <cell r="W119">
            <v>1</v>
          </cell>
          <cell r="X119">
            <v>1</v>
          </cell>
          <cell r="Y119">
            <v>1</v>
          </cell>
          <cell r="Z119">
            <v>0</v>
          </cell>
          <cell r="AA119">
            <v>2</v>
          </cell>
          <cell r="AB119">
            <v>-0.5</v>
          </cell>
          <cell r="AC119">
            <v>4</v>
          </cell>
          <cell r="AD119">
            <v>2.6</v>
          </cell>
          <cell r="AE119">
            <v>1</v>
          </cell>
          <cell r="AF119">
            <v>1.5</v>
          </cell>
          <cell r="AG119">
            <v>1</v>
          </cell>
          <cell r="AH119">
            <v>0</v>
          </cell>
          <cell r="AI119">
            <v>4</v>
          </cell>
          <cell r="AJ119">
            <v>0</v>
          </cell>
        </row>
        <row r="120">
          <cell r="B120" t="str">
            <v>NLD</v>
          </cell>
          <cell r="C120" t="str">
            <v>Netherlands</v>
          </cell>
          <cell r="D120" t="str">
            <v>EUR</v>
          </cell>
          <cell r="E120" t="str">
            <v>HIC</v>
          </cell>
          <cell r="F120">
            <v>17000000</v>
          </cell>
          <cell r="G120">
            <v>2.7</v>
          </cell>
          <cell r="H120">
            <v>460000</v>
          </cell>
          <cell r="I120">
            <v>2</v>
          </cell>
          <cell r="J120">
            <v>-2.9</v>
          </cell>
          <cell r="K120">
            <v>2</v>
          </cell>
          <cell r="L120">
            <v>-1</v>
          </cell>
          <cell r="M120">
            <v>2</v>
          </cell>
          <cell r="N120">
            <v>-0.6</v>
          </cell>
          <cell r="O120"/>
          <cell r="P120"/>
          <cell r="Q120">
            <v>1</v>
          </cell>
          <cell r="R120">
            <v>0</v>
          </cell>
          <cell r="S120">
            <v>1</v>
          </cell>
          <cell r="T120">
            <v>0</v>
          </cell>
          <cell r="U120">
            <v>2</v>
          </cell>
          <cell r="V120">
            <v>1.7</v>
          </cell>
          <cell r="W120">
            <v>2</v>
          </cell>
          <cell r="X120">
            <v>-0.2</v>
          </cell>
          <cell r="Y120">
            <v>2</v>
          </cell>
          <cell r="Z120">
            <v>0</v>
          </cell>
          <cell r="AA120">
            <v>1</v>
          </cell>
          <cell r="AB120">
            <v>0</v>
          </cell>
          <cell r="AC120">
            <v>1</v>
          </cell>
          <cell r="AD120">
            <v>0</v>
          </cell>
          <cell r="AE120">
            <v>1</v>
          </cell>
          <cell r="AF120">
            <v>2.1</v>
          </cell>
          <cell r="AG120">
            <v>2</v>
          </cell>
          <cell r="AH120">
            <v>0</v>
          </cell>
          <cell r="AI120">
            <v>4</v>
          </cell>
          <cell r="AJ120">
            <v>2.1</v>
          </cell>
        </row>
        <row r="121">
          <cell r="B121" t="str">
            <v>SRB</v>
          </cell>
          <cell r="C121" t="str">
            <v>Serbia</v>
          </cell>
          <cell r="D121" t="str">
            <v>EUR</v>
          </cell>
          <cell r="E121" t="str">
            <v>UMC</v>
          </cell>
          <cell r="F121">
            <v>8600000</v>
          </cell>
          <cell r="G121">
            <v>3</v>
          </cell>
          <cell r="H121">
            <v>260000</v>
          </cell>
          <cell r="I121">
            <v>2</v>
          </cell>
          <cell r="J121">
            <v>-2.2999999999999998</v>
          </cell>
          <cell r="K121">
            <v>3</v>
          </cell>
          <cell r="L121">
            <v>-1.9</v>
          </cell>
          <cell r="M121">
            <v>4</v>
          </cell>
          <cell r="N121">
            <v>1.9</v>
          </cell>
          <cell r="O121">
            <v>1</v>
          </cell>
          <cell r="P121">
            <v>0.6</v>
          </cell>
          <cell r="Q121">
            <v>2</v>
          </cell>
          <cell r="R121">
            <v>0.7</v>
          </cell>
          <cell r="S121">
            <v>3</v>
          </cell>
          <cell r="T121">
            <v>-0.8</v>
          </cell>
          <cell r="U121">
            <v>4</v>
          </cell>
          <cell r="V121">
            <v>3.2</v>
          </cell>
          <cell r="W121">
            <v>2</v>
          </cell>
          <cell r="X121">
            <v>0.3</v>
          </cell>
          <cell r="Y121">
            <v>2</v>
          </cell>
          <cell r="Z121">
            <v>0.6</v>
          </cell>
          <cell r="AA121">
            <v>4</v>
          </cell>
          <cell r="AB121">
            <v>0.8</v>
          </cell>
          <cell r="AC121">
            <v>4</v>
          </cell>
          <cell r="AD121">
            <v>0</v>
          </cell>
          <cell r="AE121">
            <v>4</v>
          </cell>
          <cell r="AF121">
            <v>1.3</v>
          </cell>
          <cell r="AG121">
            <v>2</v>
          </cell>
          <cell r="AH121">
            <v>0</v>
          </cell>
          <cell r="AI121"/>
          <cell r="AJ121"/>
        </row>
        <row r="122">
          <cell r="B122" t="str">
            <v>DNK</v>
          </cell>
          <cell r="C122" t="str">
            <v>Denmark</v>
          </cell>
          <cell r="D122" t="str">
            <v>EUR</v>
          </cell>
          <cell r="E122" t="str">
            <v>HIC</v>
          </cell>
          <cell r="F122">
            <v>5900000</v>
          </cell>
          <cell r="G122">
            <v>3</v>
          </cell>
          <cell r="H122">
            <v>180000</v>
          </cell>
          <cell r="I122">
            <v>1</v>
          </cell>
          <cell r="J122">
            <v>-1.9</v>
          </cell>
          <cell r="K122">
            <v>2</v>
          </cell>
          <cell r="L122">
            <v>-0.1</v>
          </cell>
          <cell r="M122"/>
          <cell r="N122"/>
          <cell r="O122"/>
          <cell r="P122"/>
          <cell r="Q122"/>
          <cell r="R122"/>
          <cell r="S122">
            <v>1</v>
          </cell>
          <cell r="T122">
            <v>0</v>
          </cell>
          <cell r="U122">
            <v>1</v>
          </cell>
          <cell r="V122">
            <v>1.4</v>
          </cell>
          <cell r="W122">
            <v>2</v>
          </cell>
          <cell r="X122">
            <v>-0.2</v>
          </cell>
          <cell r="Y122">
            <v>3</v>
          </cell>
          <cell r="Z122">
            <v>0.1</v>
          </cell>
          <cell r="AA122">
            <v>1</v>
          </cell>
          <cell r="AB122">
            <v>0.6</v>
          </cell>
          <cell r="AC122">
            <v>1</v>
          </cell>
          <cell r="AD122">
            <v>0</v>
          </cell>
          <cell r="AE122">
            <v>1</v>
          </cell>
          <cell r="AF122">
            <v>3.3</v>
          </cell>
          <cell r="AG122">
            <v>2</v>
          </cell>
          <cell r="AH122">
            <v>0</v>
          </cell>
          <cell r="AI122">
            <v>1</v>
          </cell>
          <cell r="AJ122">
            <v>0</v>
          </cell>
        </row>
        <row r="123">
          <cell r="B123" t="str">
            <v>GBR</v>
          </cell>
          <cell r="C123" t="str">
            <v>United Kingdom of Great Britain and Northern Ireland</v>
          </cell>
          <cell r="D123" t="str">
            <v>EUR</v>
          </cell>
          <cell r="E123" t="str">
            <v>HIC</v>
          </cell>
          <cell r="F123">
            <v>69000000</v>
          </cell>
          <cell r="G123">
            <v>3.1</v>
          </cell>
          <cell r="H123">
            <v>2100000</v>
          </cell>
          <cell r="I123">
            <v>4</v>
          </cell>
          <cell r="J123">
            <v>-3</v>
          </cell>
          <cell r="K123">
            <v>4</v>
          </cell>
          <cell r="L123">
            <v>-0.5</v>
          </cell>
          <cell r="M123"/>
          <cell r="N123"/>
          <cell r="O123"/>
          <cell r="P123"/>
          <cell r="Q123"/>
          <cell r="R123"/>
          <cell r="S123">
            <v>1</v>
          </cell>
          <cell r="T123">
            <v>0</v>
          </cell>
          <cell r="U123">
            <v>1</v>
          </cell>
          <cell r="V123">
            <v>1.5</v>
          </cell>
          <cell r="W123">
            <v>1</v>
          </cell>
          <cell r="X123">
            <v>-0.4</v>
          </cell>
          <cell r="Y123">
            <v>2</v>
          </cell>
          <cell r="Z123">
            <v>0.1</v>
          </cell>
          <cell r="AA123">
            <v>1</v>
          </cell>
          <cell r="AB123">
            <v>0.1</v>
          </cell>
          <cell r="AC123">
            <v>1</v>
          </cell>
          <cell r="AD123">
            <v>0</v>
          </cell>
          <cell r="AE123">
            <v>1</v>
          </cell>
          <cell r="AF123">
            <v>2.9</v>
          </cell>
          <cell r="AG123">
            <v>3</v>
          </cell>
          <cell r="AH123">
            <v>0</v>
          </cell>
          <cell r="AI123">
            <v>4</v>
          </cell>
          <cell r="AJ123">
            <v>2.1</v>
          </cell>
        </row>
        <row r="124">
          <cell r="B124" t="str">
            <v>FRA</v>
          </cell>
          <cell r="C124" t="str">
            <v>France</v>
          </cell>
          <cell r="D124" t="str">
            <v>EUR</v>
          </cell>
          <cell r="E124" t="str">
            <v>HIC</v>
          </cell>
          <cell r="F124">
            <v>66000000</v>
          </cell>
          <cell r="G124">
            <v>3.1</v>
          </cell>
          <cell r="H124">
            <v>2100000</v>
          </cell>
          <cell r="I124">
            <v>2</v>
          </cell>
          <cell r="J124">
            <v>-1.9</v>
          </cell>
          <cell r="K124">
            <v>2</v>
          </cell>
          <cell r="L124">
            <v>-0.7</v>
          </cell>
          <cell r="M124"/>
          <cell r="N124"/>
          <cell r="O124"/>
          <cell r="P124"/>
          <cell r="Q124"/>
          <cell r="R124"/>
          <cell r="S124">
            <v>1</v>
          </cell>
          <cell r="T124">
            <v>0</v>
          </cell>
          <cell r="U124">
            <v>2</v>
          </cell>
          <cell r="V124">
            <v>1.9</v>
          </cell>
          <cell r="W124">
            <v>2</v>
          </cell>
          <cell r="X124">
            <v>0.2</v>
          </cell>
          <cell r="Y124">
            <v>3</v>
          </cell>
          <cell r="Z124">
            <v>0.2</v>
          </cell>
          <cell r="AA124">
            <v>2</v>
          </cell>
          <cell r="AB124">
            <v>-0.2</v>
          </cell>
          <cell r="AC124">
            <v>1</v>
          </cell>
          <cell r="AD124">
            <v>0.3</v>
          </cell>
          <cell r="AE124">
            <v>4</v>
          </cell>
          <cell r="AF124">
            <v>0.4</v>
          </cell>
          <cell r="AG124">
            <v>4</v>
          </cell>
          <cell r="AH124">
            <v>0</v>
          </cell>
          <cell r="AI124">
            <v>4</v>
          </cell>
          <cell r="AJ124">
            <v>2.1</v>
          </cell>
        </row>
        <row r="125">
          <cell r="B125" t="str">
            <v>TKM</v>
          </cell>
          <cell r="C125" t="str">
            <v>Turkmenistan</v>
          </cell>
          <cell r="D125" t="str">
            <v>EUR</v>
          </cell>
          <cell r="E125" t="str">
            <v>UMC</v>
          </cell>
          <cell r="F125">
            <v>6300000</v>
          </cell>
          <cell r="G125">
            <v>3.2</v>
          </cell>
          <cell r="H125">
            <v>200000</v>
          </cell>
          <cell r="I125">
            <v>1</v>
          </cell>
          <cell r="J125">
            <v>-2.5</v>
          </cell>
          <cell r="K125">
            <v>1</v>
          </cell>
          <cell r="L125">
            <v>-0.9</v>
          </cell>
          <cell r="M125">
            <v>2</v>
          </cell>
          <cell r="N125">
            <v>0.5</v>
          </cell>
          <cell r="O125">
            <v>4</v>
          </cell>
          <cell r="P125">
            <v>0.1</v>
          </cell>
          <cell r="Q125">
            <v>3</v>
          </cell>
          <cell r="R125">
            <v>2.2999999999999998</v>
          </cell>
          <cell r="S125">
            <v>1</v>
          </cell>
          <cell r="T125">
            <v>-0.2</v>
          </cell>
          <cell r="U125">
            <v>3</v>
          </cell>
          <cell r="V125">
            <v>1.4</v>
          </cell>
          <cell r="W125">
            <v>3</v>
          </cell>
          <cell r="X125">
            <v>0.6</v>
          </cell>
          <cell r="Y125">
            <v>1</v>
          </cell>
          <cell r="Z125">
            <v>0</v>
          </cell>
          <cell r="AA125"/>
          <cell r="AB125"/>
          <cell r="AC125">
            <v>3</v>
          </cell>
          <cell r="AD125">
            <v>3</v>
          </cell>
          <cell r="AE125"/>
          <cell r="AF125"/>
          <cell r="AG125">
            <v>1</v>
          </cell>
          <cell r="AH125">
            <v>0</v>
          </cell>
          <cell r="AI125">
            <v>4</v>
          </cell>
          <cell r="AJ125">
            <v>0</v>
          </cell>
        </row>
        <row r="126">
          <cell r="B126" t="str">
            <v>SVN</v>
          </cell>
          <cell r="C126" t="str">
            <v>Slovenia</v>
          </cell>
          <cell r="D126" t="str">
            <v>EUR</v>
          </cell>
          <cell r="E126" t="str">
            <v>HIC</v>
          </cell>
          <cell r="F126">
            <v>2100000</v>
          </cell>
          <cell r="G126">
            <v>3.2</v>
          </cell>
          <cell r="H126">
            <v>67000</v>
          </cell>
          <cell r="I126">
            <v>2</v>
          </cell>
          <cell r="J126">
            <v>-2</v>
          </cell>
          <cell r="K126">
            <v>3</v>
          </cell>
          <cell r="L126">
            <v>-1.8</v>
          </cell>
          <cell r="M126"/>
          <cell r="N126"/>
          <cell r="O126"/>
          <cell r="P126"/>
          <cell r="Q126"/>
          <cell r="R126"/>
          <cell r="S126">
            <v>1</v>
          </cell>
          <cell r="T126">
            <v>0</v>
          </cell>
          <cell r="U126">
            <v>3</v>
          </cell>
          <cell r="V126">
            <v>1.8</v>
          </cell>
          <cell r="W126">
            <v>2</v>
          </cell>
          <cell r="X126">
            <v>0.1</v>
          </cell>
          <cell r="Y126">
            <v>4</v>
          </cell>
          <cell r="Z126">
            <v>0</v>
          </cell>
          <cell r="AA126">
            <v>3</v>
          </cell>
          <cell r="AB126">
            <v>1.2</v>
          </cell>
          <cell r="AC126">
            <v>1</v>
          </cell>
          <cell r="AD126">
            <v>1.1000000000000001</v>
          </cell>
          <cell r="AE126">
            <v>1</v>
          </cell>
          <cell r="AF126">
            <v>1.1000000000000001</v>
          </cell>
          <cell r="AG126">
            <v>3</v>
          </cell>
          <cell r="AH126">
            <v>0</v>
          </cell>
          <cell r="AI126">
            <v>1</v>
          </cell>
          <cell r="AJ126">
            <v>0</v>
          </cell>
        </row>
        <row r="127">
          <cell r="B127" t="str">
            <v>NOR</v>
          </cell>
          <cell r="C127" t="str">
            <v>Norway</v>
          </cell>
          <cell r="D127" t="str">
            <v>EUR</v>
          </cell>
          <cell r="E127" t="str">
            <v>HIC</v>
          </cell>
          <cell r="F127">
            <v>5600000</v>
          </cell>
          <cell r="G127">
            <v>3.3</v>
          </cell>
          <cell r="H127">
            <v>180000</v>
          </cell>
          <cell r="I127">
            <v>3</v>
          </cell>
          <cell r="J127">
            <v>-2.4</v>
          </cell>
          <cell r="K127">
            <v>3</v>
          </cell>
          <cell r="L127">
            <v>-0.9</v>
          </cell>
          <cell r="M127"/>
          <cell r="N127"/>
          <cell r="O127"/>
          <cell r="P127"/>
          <cell r="Q127"/>
          <cell r="R127"/>
          <cell r="S127">
            <v>1</v>
          </cell>
          <cell r="T127">
            <v>0</v>
          </cell>
          <cell r="U127">
            <v>1</v>
          </cell>
          <cell r="V127">
            <v>0.9</v>
          </cell>
          <cell r="W127">
            <v>1</v>
          </cell>
          <cell r="X127">
            <v>0.6</v>
          </cell>
          <cell r="Y127">
            <v>3</v>
          </cell>
          <cell r="Z127">
            <v>0</v>
          </cell>
          <cell r="AA127">
            <v>3</v>
          </cell>
          <cell r="AB127">
            <v>1</v>
          </cell>
          <cell r="AC127">
            <v>1</v>
          </cell>
          <cell r="AD127">
            <v>-0.1</v>
          </cell>
          <cell r="AE127">
            <v>1</v>
          </cell>
          <cell r="AF127">
            <v>3.7</v>
          </cell>
          <cell r="AG127">
            <v>1</v>
          </cell>
          <cell r="AH127">
            <v>0</v>
          </cell>
          <cell r="AI127">
            <v>1</v>
          </cell>
          <cell r="AJ127">
            <v>0</v>
          </cell>
        </row>
        <row r="128">
          <cell r="B128" t="str">
            <v>IRL</v>
          </cell>
          <cell r="C128" t="str">
            <v>Ireland</v>
          </cell>
          <cell r="D128" t="str">
            <v>EUR</v>
          </cell>
          <cell r="E128" t="str">
            <v>HIC</v>
          </cell>
          <cell r="F128">
            <v>5100000</v>
          </cell>
          <cell r="G128">
            <v>3.3</v>
          </cell>
          <cell r="H128">
            <v>170000</v>
          </cell>
          <cell r="I128">
            <v>4</v>
          </cell>
          <cell r="J128">
            <v>-3.4</v>
          </cell>
          <cell r="K128">
            <v>3</v>
          </cell>
          <cell r="L128">
            <v>-1.3</v>
          </cell>
          <cell r="M128"/>
          <cell r="N128"/>
          <cell r="O128"/>
          <cell r="P128"/>
          <cell r="Q128"/>
          <cell r="R128"/>
          <cell r="S128">
            <v>1</v>
          </cell>
          <cell r="T128">
            <v>0</v>
          </cell>
          <cell r="U128">
            <v>1</v>
          </cell>
          <cell r="V128">
            <v>1.1000000000000001</v>
          </cell>
          <cell r="W128">
            <v>1</v>
          </cell>
          <cell r="X128">
            <v>0.4</v>
          </cell>
          <cell r="Y128">
            <v>2</v>
          </cell>
          <cell r="Z128">
            <v>0.1</v>
          </cell>
          <cell r="AA128">
            <v>3</v>
          </cell>
          <cell r="AB128">
            <v>0.6</v>
          </cell>
          <cell r="AC128">
            <v>1</v>
          </cell>
          <cell r="AD128">
            <v>0.1</v>
          </cell>
          <cell r="AE128">
            <v>1</v>
          </cell>
          <cell r="AF128">
            <v>2.4</v>
          </cell>
          <cell r="AG128">
            <v>4</v>
          </cell>
          <cell r="AH128">
            <v>0</v>
          </cell>
          <cell r="AI128">
            <v>4</v>
          </cell>
          <cell r="AJ128">
            <v>2.1</v>
          </cell>
        </row>
        <row r="129">
          <cell r="B129" t="str">
            <v>FIN</v>
          </cell>
          <cell r="C129" t="str">
            <v>Finland</v>
          </cell>
          <cell r="D129" t="str">
            <v>EUR</v>
          </cell>
          <cell r="E129" t="str">
            <v>HIC</v>
          </cell>
          <cell r="F129">
            <v>5600000</v>
          </cell>
          <cell r="G129">
            <v>3.4</v>
          </cell>
          <cell r="H129">
            <v>190000</v>
          </cell>
          <cell r="I129">
            <v>3</v>
          </cell>
          <cell r="J129">
            <v>-2.1</v>
          </cell>
          <cell r="K129">
            <v>3</v>
          </cell>
          <cell r="L129">
            <v>-0.7</v>
          </cell>
          <cell r="M129"/>
          <cell r="N129"/>
          <cell r="O129"/>
          <cell r="P129"/>
          <cell r="Q129"/>
          <cell r="R129"/>
          <cell r="S129">
            <v>1</v>
          </cell>
          <cell r="T129">
            <v>0</v>
          </cell>
          <cell r="U129">
            <v>1</v>
          </cell>
          <cell r="V129">
            <v>0.6</v>
          </cell>
          <cell r="W129">
            <v>2</v>
          </cell>
          <cell r="X129">
            <v>0.7</v>
          </cell>
          <cell r="Y129">
            <v>4</v>
          </cell>
          <cell r="Z129">
            <v>0.1</v>
          </cell>
          <cell r="AA129">
            <v>1</v>
          </cell>
          <cell r="AB129">
            <v>0.1</v>
          </cell>
          <cell r="AC129">
            <v>1</v>
          </cell>
          <cell r="AD129">
            <v>0</v>
          </cell>
          <cell r="AE129">
            <v>1</v>
          </cell>
          <cell r="AF129">
            <v>2.1</v>
          </cell>
          <cell r="AG129">
            <v>2</v>
          </cell>
          <cell r="AH129">
            <v>0</v>
          </cell>
          <cell r="AI129">
            <v>4</v>
          </cell>
          <cell r="AJ129">
            <v>2.1</v>
          </cell>
        </row>
        <row r="130">
          <cell r="B130" t="str">
            <v>EST</v>
          </cell>
          <cell r="C130" t="str">
            <v>Estonia</v>
          </cell>
          <cell r="D130" t="str">
            <v>EUR</v>
          </cell>
          <cell r="E130" t="str">
            <v>HIC</v>
          </cell>
          <cell r="F130">
            <v>1300000</v>
          </cell>
          <cell r="G130">
            <v>3.4</v>
          </cell>
          <cell r="H130">
            <v>45000</v>
          </cell>
          <cell r="I130">
            <v>2</v>
          </cell>
          <cell r="J130">
            <v>-1.5</v>
          </cell>
          <cell r="K130">
            <v>1</v>
          </cell>
          <cell r="L130">
            <v>-1</v>
          </cell>
          <cell r="M130">
            <v>2</v>
          </cell>
          <cell r="N130">
            <v>-0.4</v>
          </cell>
          <cell r="O130"/>
          <cell r="P130"/>
          <cell r="Q130">
            <v>1</v>
          </cell>
          <cell r="R130">
            <v>0</v>
          </cell>
          <cell r="S130">
            <v>1</v>
          </cell>
          <cell r="T130">
            <v>0</v>
          </cell>
          <cell r="U130">
            <v>1</v>
          </cell>
          <cell r="V130">
            <v>0.8</v>
          </cell>
          <cell r="W130">
            <v>3</v>
          </cell>
          <cell r="X130">
            <v>1.5</v>
          </cell>
          <cell r="Y130">
            <v>3</v>
          </cell>
          <cell r="Z130">
            <v>0.2</v>
          </cell>
          <cell r="AA130">
            <v>1</v>
          </cell>
          <cell r="AB130">
            <v>0.4</v>
          </cell>
          <cell r="AC130">
            <v>3</v>
          </cell>
          <cell r="AD130">
            <v>-1.9</v>
          </cell>
          <cell r="AE130">
            <v>3</v>
          </cell>
          <cell r="AF130">
            <v>2.2000000000000002</v>
          </cell>
          <cell r="AG130">
            <v>3</v>
          </cell>
          <cell r="AH130">
            <v>0</v>
          </cell>
          <cell r="AI130">
            <v>4</v>
          </cell>
          <cell r="AJ130">
            <v>2.1</v>
          </cell>
        </row>
        <row r="131">
          <cell r="B131" t="str">
            <v>CYP</v>
          </cell>
          <cell r="C131" t="str">
            <v>Cyprus</v>
          </cell>
          <cell r="D131" t="str">
            <v>EUR</v>
          </cell>
          <cell r="E131" t="str">
            <v>HIC</v>
          </cell>
          <cell r="F131">
            <v>1200000</v>
          </cell>
          <cell r="G131">
            <v>3.6</v>
          </cell>
          <cell r="H131">
            <v>44000</v>
          </cell>
          <cell r="I131">
            <v>2</v>
          </cell>
          <cell r="J131">
            <v>-1.9</v>
          </cell>
          <cell r="K131">
            <v>4</v>
          </cell>
          <cell r="L131">
            <v>-0.9</v>
          </cell>
          <cell r="M131"/>
          <cell r="N131"/>
          <cell r="O131"/>
          <cell r="P131"/>
          <cell r="Q131"/>
          <cell r="R131"/>
          <cell r="S131">
            <v>1</v>
          </cell>
          <cell r="T131">
            <v>0</v>
          </cell>
          <cell r="U131">
            <v>3</v>
          </cell>
          <cell r="V131">
            <v>2</v>
          </cell>
          <cell r="W131">
            <v>3</v>
          </cell>
          <cell r="X131">
            <v>0.1</v>
          </cell>
          <cell r="Y131">
            <v>1</v>
          </cell>
          <cell r="Z131">
            <v>0.1</v>
          </cell>
          <cell r="AA131">
            <v>4</v>
          </cell>
          <cell r="AB131">
            <v>-0.2</v>
          </cell>
          <cell r="AC131">
            <v>1</v>
          </cell>
          <cell r="AD131">
            <v>0</v>
          </cell>
          <cell r="AE131">
            <v>4</v>
          </cell>
          <cell r="AF131">
            <v>1.5</v>
          </cell>
          <cell r="AG131">
            <v>3</v>
          </cell>
          <cell r="AH131">
            <v>0</v>
          </cell>
          <cell r="AI131">
            <v>4</v>
          </cell>
          <cell r="AJ131">
            <v>2.1</v>
          </cell>
        </row>
        <row r="132">
          <cell r="B132" t="str">
            <v>AUT</v>
          </cell>
          <cell r="C132" t="str">
            <v>Austria</v>
          </cell>
          <cell r="D132" t="str">
            <v>EUR</v>
          </cell>
          <cell r="E132" t="str">
            <v>HIC</v>
          </cell>
          <cell r="F132">
            <v>9100000</v>
          </cell>
          <cell r="G132">
            <v>3.6</v>
          </cell>
          <cell r="H132">
            <v>330000</v>
          </cell>
          <cell r="I132">
            <v>1</v>
          </cell>
          <cell r="J132">
            <v>-2.2000000000000002</v>
          </cell>
          <cell r="K132">
            <v>3</v>
          </cell>
          <cell r="L132">
            <v>-0.9</v>
          </cell>
          <cell r="M132"/>
          <cell r="N132"/>
          <cell r="O132"/>
          <cell r="P132"/>
          <cell r="Q132"/>
          <cell r="R132"/>
          <cell r="S132">
            <v>1</v>
          </cell>
          <cell r="T132">
            <v>0</v>
          </cell>
          <cell r="U132">
            <v>2</v>
          </cell>
          <cell r="V132">
            <v>1.9</v>
          </cell>
          <cell r="W132">
            <v>2</v>
          </cell>
          <cell r="X132">
            <v>0.3</v>
          </cell>
          <cell r="Y132">
            <v>4</v>
          </cell>
          <cell r="Z132">
            <v>0.2</v>
          </cell>
          <cell r="AA132">
            <v>1</v>
          </cell>
          <cell r="AB132">
            <v>0.1</v>
          </cell>
          <cell r="AC132">
            <v>1</v>
          </cell>
          <cell r="AD132">
            <v>0</v>
          </cell>
          <cell r="AE132">
            <v>3</v>
          </cell>
          <cell r="AF132">
            <v>3.7</v>
          </cell>
          <cell r="AG132">
            <v>3</v>
          </cell>
          <cell r="AH132">
            <v>0</v>
          </cell>
          <cell r="AI132">
            <v>1</v>
          </cell>
          <cell r="AJ132">
            <v>0</v>
          </cell>
        </row>
        <row r="133">
          <cell r="B133" t="str">
            <v>BEL</v>
          </cell>
          <cell r="C133" t="str">
            <v>Belgium</v>
          </cell>
          <cell r="D133" t="str">
            <v>EUR</v>
          </cell>
          <cell r="E133" t="str">
            <v>HIC</v>
          </cell>
          <cell r="F133">
            <v>12000000</v>
          </cell>
          <cell r="G133">
            <v>3.7</v>
          </cell>
          <cell r="H133">
            <v>440000</v>
          </cell>
          <cell r="I133">
            <v>3</v>
          </cell>
          <cell r="J133">
            <v>-1.8</v>
          </cell>
          <cell r="K133">
            <v>2</v>
          </cell>
          <cell r="L133">
            <v>-0.2</v>
          </cell>
          <cell r="M133">
            <v>2</v>
          </cell>
          <cell r="N133">
            <v>-0.5</v>
          </cell>
          <cell r="O133"/>
          <cell r="P133"/>
          <cell r="Q133">
            <v>1</v>
          </cell>
          <cell r="R133">
            <v>0.2</v>
          </cell>
          <cell r="S133">
            <v>1</v>
          </cell>
          <cell r="T133">
            <v>0</v>
          </cell>
          <cell r="U133">
            <v>2</v>
          </cell>
          <cell r="V133">
            <v>2</v>
          </cell>
          <cell r="W133">
            <v>3</v>
          </cell>
          <cell r="X133">
            <v>0.1</v>
          </cell>
          <cell r="Y133">
            <v>4</v>
          </cell>
          <cell r="Z133">
            <v>0.1</v>
          </cell>
          <cell r="AA133">
            <v>1</v>
          </cell>
          <cell r="AB133">
            <v>0</v>
          </cell>
          <cell r="AC133">
            <v>1</v>
          </cell>
          <cell r="AD133">
            <v>0</v>
          </cell>
          <cell r="AE133">
            <v>2</v>
          </cell>
          <cell r="AF133">
            <v>1.2</v>
          </cell>
          <cell r="AG133">
            <v>3</v>
          </cell>
          <cell r="AH133">
            <v>0</v>
          </cell>
          <cell r="AI133">
            <v>4</v>
          </cell>
          <cell r="AJ133">
            <v>2.1</v>
          </cell>
        </row>
        <row r="134">
          <cell r="B134" t="str">
            <v>ESP</v>
          </cell>
          <cell r="C134" t="str">
            <v>Spain</v>
          </cell>
          <cell r="D134" t="str">
            <v>EUR</v>
          </cell>
          <cell r="E134" t="str">
            <v>HIC</v>
          </cell>
          <cell r="F134">
            <v>47000000</v>
          </cell>
          <cell r="G134">
            <v>3.8</v>
          </cell>
          <cell r="H134">
            <v>1800000</v>
          </cell>
          <cell r="I134">
            <v>4</v>
          </cell>
          <cell r="J134">
            <v>-2.2999999999999998</v>
          </cell>
          <cell r="K134">
            <v>4</v>
          </cell>
          <cell r="L134">
            <v>-1.1000000000000001</v>
          </cell>
          <cell r="M134"/>
          <cell r="N134"/>
          <cell r="O134"/>
          <cell r="P134"/>
          <cell r="Q134"/>
          <cell r="R134"/>
          <cell r="S134">
            <v>1</v>
          </cell>
          <cell r="T134">
            <v>0</v>
          </cell>
          <cell r="U134">
            <v>1</v>
          </cell>
          <cell r="V134">
            <v>1.3</v>
          </cell>
          <cell r="W134">
            <v>1</v>
          </cell>
          <cell r="X134">
            <v>0.3</v>
          </cell>
          <cell r="Y134">
            <v>1</v>
          </cell>
          <cell r="Z134">
            <v>0.1</v>
          </cell>
          <cell r="AA134">
            <v>1</v>
          </cell>
          <cell r="AB134">
            <v>0.2</v>
          </cell>
          <cell r="AC134">
            <v>1</v>
          </cell>
          <cell r="AD134">
            <v>-0.1</v>
          </cell>
          <cell r="AE134">
            <v>2</v>
          </cell>
          <cell r="AF134">
            <v>2.5</v>
          </cell>
          <cell r="AG134">
            <v>4</v>
          </cell>
          <cell r="AH134">
            <v>0</v>
          </cell>
          <cell r="AI134">
            <v>4</v>
          </cell>
          <cell r="AJ134">
            <v>2.1</v>
          </cell>
        </row>
        <row r="135">
          <cell r="B135" t="str">
            <v>DEU</v>
          </cell>
          <cell r="C135" t="str">
            <v>Germany</v>
          </cell>
          <cell r="D135" t="str">
            <v>EUR</v>
          </cell>
          <cell r="E135" t="str">
            <v>HIC</v>
          </cell>
          <cell r="F135">
            <v>84000000</v>
          </cell>
          <cell r="G135">
            <v>3.8</v>
          </cell>
          <cell r="H135">
            <v>3200000</v>
          </cell>
          <cell r="I135">
            <v>3</v>
          </cell>
          <cell r="J135">
            <v>-2.2999999999999998</v>
          </cell>
          <cell r="K135">
            <v>3</v>
          </cell>
          <cell r="L135">
            <v>-0.8</v>
          </cell>
          <cell r="M135">
            <v>2</v>
          </cell>
          <cell r="N135">
            <v>-0.2</v>
          </cell>
          <cell r="O135"/>
          <cell r="P135"/>
          <cell r="Q135">
            <v>1</v>
          </cell>
          <cell r="R135">
            <v>-0.1</v>
          </cell>
          <cell r="S135">
            <v>1</v>
          </cell>
          <cell r="T135">
            <v>0</v>
          </cell>
          <cell r="U135">
            <v>2</v>
          </cell>
          <cell r="V135">
            <v>1.8</v>
          </cell>
          <cell r="W135">
            <v>3</v>
          </cell>
          <cell r="X135">
            <v>0.5</v>
          </cell>
          <cell r="Y135">
            <v>3</v>
          </cell>
          <cell r="Z135">
            <v>0.2</v>
          </cell>
          <cell r="AA135">
            <v>1</v>
          </cell>
          <cell r="AB135">
            <v>0.1</v>
          </cell>
          <cell r="AC135">
            <v>1</v>
          </cell>
          <cell r="AD135">
            <v>0</v>
          </cell>
          <cell r="AE135">
            <v>2</v>
          </cell>
          <cell r="AF135">
            <v>1.5</v>
          </cell>
          <cell r="AG135">
            <v>4</v>
          </cell>
          <cell r="AH135">
            <v>0</v>
          </cell>
          <cell r="AI135">
            <v>4</v>
          </cell>
          <cell r="AJ135">
            <v>2.1</v>
          </cell>
        </row>
        <row r="136">
          <cell r="B136" t="str">
            <v>MLT</v>
          </cell>
          <cell r="C136" t="str">
            <v>Malta</v>
          </cell>
          <cell r="D136" t="str">
            <v>EUR</v>
          </cell>
          <cell r="E136" t="str">
            <v>HIC</v>
          </cell>
          <cell r="F136">
            <v>450000</v>
          </cell>
          <cell r="G136">
            <v>3.8</v>
          </cell>
          <cell r="H136">
            <v>17000</v>
          </cell>
          <cell r="I136">
            <v>4</v>
          </cell>
          <cell r="J136">
            <v>-2.1</v>
          </cell>
          <cell r="K136">
            <v>4</v>
          </cell>
          <cell r="L136">
            <v>-0.6</v>
          </cell>
          <cell r="M136"/>
          <cell r="N136"/>
          <cell r="O136"/>
          <cell r="P136"/>
          <cell r="Q136"/>
          <cell r="R136"/>
          <cell r="S136">
            <v>1</v>
          </cell>
          <cell r="T136">
            <v>0</v>
          </cell>
          <cell r="U136">
            <v>2</v>
          </cell>
          <cell r="V136">
            <v>2</v>
          </cell>
          <cell r="W136">
            <v>1</v>
          </cell>
          <cell r="X136">
            <v>0</v>
          </cell>
          <cell r="Y136">
            <v>1</v>
          </cell>
          <cell r="Z136">
            <v>0.1</v>
          </cell>
          <cell r="AA136">
            <v>2</v>
          </cell>
          <cell r="AB136">
            <v>0</v>
          </cell>
          <cell r="AC136">
            <v>1</v>
          </cell>
          <cell r="AD136">
            <v>0</v>
          </cell>
          <cell r="AE136">
            <v>2</v>
          </cell>
          <cell r="AF136">
            <v>1.9</v>
          </cell>
          <cell r="AG136">
            <v>2</v>
          </cell>
          <cell r="AH136">
            <v>0</v>
          </cell>
          <cell r="AI136">
            <v>4</v>
          </cell>
          <cell r="AJ136">
            <v>2.1</v>
          </cell>
        </row>
        <row r="137">
          <cell r="B137" t="str">
            <v>ROU</v>
          </cell>
          <cell r="C137" t="str">
            <v>Romania</v>
          </cell>
          <cell r="D137" t="str">
            <v>EUR</v>
          </cell>
          <cell r="E137" t="str">
            <v>HIC</v>
          </cell>
          <cell r="F137">
            <v>19000000</v>
          </cell>
          <cell r="G137">
            <v>4</v>
          </cell>
          <cell r="H137">
            <v>760000</v>
          </cell>
          <cell r="I137">
            <v>3</v>
          </cell>
          <cell r="J137">
            <v>-2.4</v>
          </cell>
          <cell r="K137">
            <v>2</v>
          </cell>
          <cell r="L137">
            <v>-1.7</v>
          </cell>
          <cell r="M137">
            <v>2</v>
          </cell>
          <cell r="N137">
            <v>1.1000000000000001</v>
          </cell>
          <cell r="O137"/>
          <cell r="P137"/>
          <cell r="Q137">
            <v>4</v>
          </cell>
          <cell r="R137">
            <v>0.7</v>
          </cell>
          <cell r="S137">
            <v>3</v>
          </cell>
          <cell r="T137">
            <v>-8.1</v>
          </cell>
          <cell r="U137">
            <v>3</v>
          </cell>
          <cell r="V137">
            <v>1.6</v>
          </cell>
          <cell r="W137">
            <v>4</v>
          </cell>
          <cell r="X137">
            <v>0</v>
          </cell>
          <cell r="Y137">
            <v>2</v>
          </cell>
          <cell r="Z137">
            <v>0.2</v>
          </cell>
          <cell r="AA137">
            <v>3</v>
          </cell>
          <cell r="AB137">
            <v>8.1999999999999993</v>
          </cell>
          <cell r="AC137">
            <v>4</v>
          </cell>
          <cell r="AD137">
            <v>0</v>
          </cell>
          <cell r="AE137">
            <v>2</v>
          </cell>
          <cell r="AF137">
            <v>3.1</v>
          </cell>
          <cell r="AG137">
            <v>4</v>
          </cell>
          <cell r="AH137">
            <v>0</v>
          </cell>
          <cell r="AI137">
            <v>4</v>
          </cell>
          <cell r="AJ137">
            <v>2.1</v>
          </cell>
        </row>
        <row r="138">
          <cell r="B138" t="str">
            <v>PRT</v>
          </cell>
          <cell r="C138" t="str">
            <v>Portugal</v>
          </cell>
          <cell r="D138" t="str">
            <v>EUR</v>
          </cell>
          <cell r="E138" t="str">
            <v>HIC</v>
          </cell>
          <cell r="F138">
            <v>10000000</v>
          </cell>
          <cell r="G138">
            <v>4.2</v>
          </cell>
          <cell r="H138">
            <v>430000</v>
          </cell>
          <cell r="I138">
            <v>2</v>
          </cell>
          <cell r="J138">
            <v>-2.7</v>
          </cell>
          <cell r="K138">
            <v>4</v>
          </cell>
          <cell r="L138">
            <v>-1</v>
          </cell>
          <cell r="M138">
            <v>3</v>
          </cell>
          <cell r="N138">
            <v>-0.6</v>
          </cell>
          <cell r="O138"/>
          <cell r="P138"/>
          <cell r="Q138">
            <v>2</v>
          </cell>
          <cell r="R138">
            <v>0.3</v>
          </cell>
          <cell r="S138">
            <v>1</v>
          </cell>
          <cell r="T138">
            <v>0</v>
          </cell>
          <cell r="U138">
            <v>1</v>
          </cell>
          <cell r="V138">
            <v>1.1000000000000001</v>
          </cell>
          <cell r="W138">
            <v>3</v>
          </cell>
          <cell r="X138">
            <v>0.2</v>
          </cell>
          <cell r="Y138">
            <v>3</v>
          </cell>
          <cell r="Z138">
            <v>0.1</v>
          </cell>
          <cell r="AA138">
            <v>3</v>
          </cell>
          <cell r="AB138">
            <v>3.5</v>
          </cell>
          <cell r="AC138">
            <v>1</v>
          </cell>
          <cell r="AD138">
            <v>0.1</v>
          </cell>
          <cell r="AE138">
            <v>2</v>
          </cell>
          <cell r="AF138">
            <v>-0.3</v>
          </cell>
          <cell r="AG138">
            <v>3</v>
          </cell>
          <cell r="AH138">
            <v>0</v>
          </cell>
          <cell r="AI138">
            <v>4</v>
          </cell>
          <cell r="AJ138">
            <v>2.1</v>
          </cell>
        </row>
        <row r="139">
          <cell r="B139" t="str">
            <v>ISR</v>
          </cell>
          <cell r="C139" t="str">
            <v>Israel</v>
          </cell>
          <cell r="D139" t="str">
            <v>EUR</v>
          </cell>
          <cell r="E139" t="str">
            <v>HIC</v>
          </cell>
          <cell r="F139">
            <v>9100000</v>
          </cell>
          <cell r="G139">
            <v>4.3</v>
          </cell>
          <cell r="H139">
            <v>390000</v>
          </cell>
          <cell r="I139">
            <v>4</v>
          </cell>
          <cell r="J139">
            <v>-1.9</v>
          </cell>
          <cell r="K139">
            <v>4</v>
          </cell>
          <cell r="L139">
            <v>-0.6</v>
          </cell>
          <cell r="M139"/>
          <cell r="N139"/>
          <cell r="O139"/>
          <cell r="P139"/>
          <cell r="Q139"/>
          <cell r="R139"/>
          <cell r="S139">
            <v>1</v>
          </cell>
          <cell r="T139">
            <v>0</v>
          </cell>
          <cell r="U139">
            <v>4</v>
          </cell>
          <cell r="V139">
            <v>2.8</v>
          </cell>
          <cell r="W139">
            <v>1</v>
          </cell>
          <cell r="X139">
            <v>-0.1</v>
          </cell>
          <cell r="Y139">
            <v>1</v>
          </cell>
          <cell r="Z139">
            <v>0</v>
          </cell>
          <cell r="AA139">
            <v>2</v>
          </cell>
          <cell r="AB139">
            <v>2.7</v>
          </cell>
          <cell r="AC139">
            <v>1</v>
          </cell>
          <cell r="AD139">
            <v>-0.4</v>
          </cell>
          <cell r="AE139">
            <v>3</v>
          </cell>
          <cell r="AF139">
            <v>1.2</v>
          </cell>
          <cell r="AG139">
            <v>1</v>
          </cell>
          <cell r="AH139">
            <v>0</v>
          </cell>
          <cell r="AI139">
            <v>4</v>
          </cell>
          <cell r="AJ139">
            <v>0</v>
          </cell>
        </row>
        <row r="140">
          <cell r="B140" t="str">
            <v>KGZ</v>
          </cell>
          <cell r="C140" t="str">
            <v>Kyrgyzstan</v>
          </cell>
          <cell r="D140" t="str">
            <v>EUR</v>
          </cell>
          <cell r="E140" t="str">
            <v>LMC</v>
          </cell>
          <cell r="F140">
            <v>6800000</v>
          </cell>
          <cell r="G140">
            <v>4.5</v>
          </cell>
          <cell r="H140">
            <v>310000</v>
          </cell>
          <cell r="I140">
            <v>1</v>
          </cell>
          <cell r="J140">
            <v>-2</v>
          </cell>
          <cell r="K140">
            <v>1</v>
          </cell>
          <cell r="L140">
            <v>-0.8</v>
          </cell>
          <cell r="M140">
            <v>2</v>
          </cell>
          <cell r="N140">
            <v>0.8</v>
          </cell>
          <cell r="O140">
            <v>1</v>
          </cell>
          <cell r="P140">
            <v>-0.4</v>
          </cell>
          <cell r="Q140">
            <v>4</v>
          </cell>
          <cell r="R140">
            <v>2.2000000000000002</v>
          </cell>
          <cell r="S140">
            <v>3</v>
          </cell>
          <cell r="T140">
            <v>0.2</v>
          </cell>
          <cell r="U140">
            <v>4</v>
          </cell>
          <cell r="V140">
            <v>1</v>
          </cell>
          <cell r="W140">
            <v>1</v>
          </cell>
          <cell r="X140">
            <v>0.7</v>
          </cell>
          <cell r="Y140">
            <v>1</v>
          </cell>
          <cell r="Z140">
            <v>0.2</v>
          </cell>
          <cell r="AA140"/>
          <cell r="AB140"/>
          <cell r="AC140">
            <v>4</v>
          </cell>
          <cell r="AD140">
            <v>3.3</v>
          </cell>
          <cell r="AE140">
            <v>3</v>
          </cell>
          <cell r="AF140">
            <v>0.7</v>
          </cell>
          <cell r="AG140">
            <v>1</v>
          </cell>
          <cell r="AH140">
            <v>0</v>
          </cell>
          <cell r="AI140">
            <v>4</v>
          </cell>
          <cell r="AJ140">
            <v>0</v>
          </cell>
        </row>
        <row r="141">
          <cell r="B141" t="str">
            <v>ALB</v>
          </cell>
          <cell r="C141" t="str">
            <v>Albania</v>
          </cell>
          <cell r="D141" t="str">
            <v>EUR</v>
          </cell>
          <cell r="E141" t="str">
            <v>UMC</v>
          </cell>
          <cell r="F141">
            <v>2900000</v>
          </cell>
          <cell r="G141">
            <v>4.7</v>
          </cell>
          <cell r="H141">
            <v>130000</v>
          </cell>
          <cell r="I141">
            <v>2</v>
          </cell>
          <cell r="J141">
            <v>-3</v>
          </cell>
          <cell r="K141">
            <v>2</v>
          </cell>
          <cell r="L141">
            <v>-1.8</v>
          </cell>
          <cell r="M141">
            <v>4</v>
          </cell>
          <cell r="N141">
            <v>3.1</v>
          </cell>
          <cell r="O141">
            <v>1</v>
          </cell>
          <cell r="P141">
            <v>0.9</v>
          </cell>
          <cell r="Q141">
            <v>4</v>
          </cell>
          <cell r="R141">
            <v>3.7</v>
          </cell>
          <cell r="S141">
            <v>3</v>
          </cell>
          <cell r="T141">
            <v>3.5</v>
          </cell>
          <cell r="U141">
            <v>3</v>
          </cell>
          <cell r="V141">
            <v>2.6</v>
          </cell>
          <cell r="W141">
            <v>2</v>
          </cell>
          <cell r="X141">
            <v>0.3</v>
          </cell>
          <cell r="Y141">
            <v>1</v>
          </cell>
          <cell r="Z141">
            <v>0.1</v>
          </cell>
          <cell r="AA141">
            <v>4</v>
          </cell>
          <cell r="AB141">
            <v>0</v>
          </cell>
          <cell r="AC141">
            <v>4</v>
          </cell>
          <cell r="AD141">
            <v>0</v>
          </cell>
          <cell r="AE141">
            <v>4</v>
          </cell>
          <cell r="AF141">
            <v>0.8</v>
          </cell>
          <cell r="AG141">
            <v>1</v>
          </cell>
          <cell r="AH141">
            <v>0</v>
          </cell>
          <cell r="AI141">
            <v>4</v>
          </cell>
          <cell r="AJ141">
            <v>0</v>
          </cell>
        </row>
        <row r="142">
          <cell r="B142" t="str">
            <v>ITA</v>
          </cell>
          <cell r="C142" t="str">
            <v>Italy</v>
          </cell>
          <cell r="D142" t="str">
            <v>EUR</v>
          </cell>
          <cell r="E142" t="str">
            <v>HIC</v>
          </cell>
          <cell r="F142">
            <v>60000000</v>
          </cell>
          <cell r="G142">
            <v>5</v>
          </cell>
          <cell r="H142">
            <v>3000000</v>
          </cell>
          <cell r="I142">
            <v>2</v>
          </cell>
          <cell r="J142">
            <v>-1.9</v>
          </cell>
          <cell r="K142">
            <v>4</v>
          </cell>
          <cell r="L142">
            <v>-1</v>
          </cell>
          <cell r="M142"/>
          <cell r="N142"/>
          <cell r="O142"/>
          <cell r="P142"/>
          <cell r="Q142"/>
          <cell r="R142"/>
          <cell r="S142">
            <v>1</v>
          </cell>
          <cell r="T142">
            <v>0</v>
          </cell>
          <cell r="U142">
            <v>3</v>
          </cell>
          <cell r="V142">
            <v>2.2999999999999998</v>
          </cell>
          <cell r="W142">
            <v>2</v>
          </cell>
          <cell r="X142">
            <v>0.4</v>
          </cell>
          <cell r="Y142">
            <v>1</v>
          </cell>
          <cell r="Z142">
            <v>0</v>
          </cell>
          <cell r="AA142">
            <v>1</v>
          </cell>
          <cell r="AB142">
            <v>0</v>
          </cell>
          <cell r="AC142">
            <v>1</v>
          </cell>
          <cell r="AD142">
            <v>1.2</v>
          </cell>
          <cell r="AE142">
            <v>1</v>
          </cell>
          <cell r="AF142">
            <v>1.1000000000000001</v>
          </cell>
          <cell r="AG142">
            <v>2</v>
          </cell>
          <cell r="AH142">
            <v>0</v>
          </cell>
          <cell r="AI142">
            <v>4</v>
          </cell>
          <cell r="AJ142">
            <v>2.1</v>
          </cell>
        </row>
        <row r="143">
          <cell r="B143" t="str">
            <v>SWE</v>
          </cell>
          <cell r="C143" t="str">
            <v>Sweden</v>
          </cell>
          <cell r="D143" t="str">
            <v>EUR</v>
          </cell>
          <cell r="E143" t="str">
            <v>HIC</v>
          </cell>
          <cell r="F143">
            <v>10000000</v>
          </cell>
          <cell r="G143">
            <v>5</v>
          </cell>
          <cell r="H143">
            <v>520000</v>
          </cell>
          <cell r="I143">
            <v>1</v>
          </cell>
          <cell r="J143">
            <v>-1.9</v>
          </cell>
          <cell r="K143">
            <v>1</v>
          </cell>
          <cell r="L143">
            <v>-0.5</v>
          </cell>
          <cell r="M143"/>
          <cell r="N143"/>
          <cell r="O143"/>
          <cell r="P143"/>
          <cell r="Q143"/>
          <cell r="R143"/>
          <cell r="S143">
            <v>1</v>
          </cell>
          <cell r="T143">
            <v>0</v>
          </cell>
          <cell r="U143">
            <v>1</v>
          </cell>
          <cell r="V143">
            <v>0.5</v>
          </cell>
          <cell r="W143">
            <v>2</v>
          </cell>
          <cell r="X143">
            <v>0.2</v>
          </cell>
          <cell r="Y143">
            <v>3</v>
          </cell>
          <cell r="Z143">
            <v>0</v>
          </cell>
          <cell r="AA143">
            <v>2</v>
          </cell>
          <cell r="AB143">
            <v>0.2</v>
          </cell>
          <cell r="AC143">
            <v>1</v>
          </cell>
          <cell r="AD143">
            <v>0</v>
          </cell>
          <cell r="AE143">
            <v>3</v>
          </cell>
          <cell r="AF143">
            <v>4.4000000000000004</v>
          </cell>
          <cell r="AG143">
            <v>2</v>
          </cell>
          <cell r="AH143">
            <v>0</v>
          </cell>
          <cell r="AI143">
            <v>4</v>
          </cell>
          <cell r="AJ143">
            <v>2.1</v>
          </cell>
        </row>
        <row r="144">
          <cell r="B144" t="str">
            <v>MDA</v>
          </cell>
          <cell r="C144" t="str">
            <v>Republic of Moldova</v>
          </cell>
          <cell r="D144" t="str">
            <v>EUR</v>
          </cell>
          <cell r="E144" t="str">
            <v>LMC</v>
          </cell>
          <cell r="F144">
            <v>4000000</v>
          </cell>
          <cell r="G144">
            <v>5.0999999999999996</v>
          </cell>
          <cell r="H144">
            <v>200000</v>
          </cell>
          <cell r="I144">
            <v>1</v>
          </cell>
          <cell r="J144">
            <v>-1.6</v>
          </cell>
          <cell r="K144">
            <v>1</v>
          </cell>
          <cell r="L144">
            <v>-0.8</v>
          </cell>
          <cell r="M144">
            <v>2</v>
          </cell>
          <cell r="N144">
            <v>0.8</v>
          </cell>
          <cell r="O144"/>
          <cell r="P144"/>
          <cell r="Q144">
            <v>2</v>
          </cell>
          <cell r="R144">
            <v>1.1000000000000001</v>
          </cell>
          <cell r="S144">
            <v>1</v>
          </cell>
          <cell r="T144">
            <v>0.8</v>
          </cell>
          <cell r="U144">
            <v>2</v>
          </cell>
          <cell r="V144">
            <v>2.5</v>
          </cell>
          <cell r="W144">
            <v>1</v>
          </cell>
          <cell r="X144">
            <v>0.8</v>
          </cell>
          <cell r="Y144">
            <v>3</v>
          </cell>
          <cell r="Z144">
            <v>0.2</v>
          </cell>
          <cell r="AA144">
            <v>3</v>
          </cell>
          <cell r="AB144">
            <v>3</v>
          </cell>
          <cell r="AC144">
            <v>4</v>
          </cell>
          <cell r="AD144">
            <v>1.2</v>
          </cell>
          <cell r="AE144">
            <v>2</v>
          </cell>
          <cell r="AF144">
            <v>0</v>
          </cell>
          <cell r="AG144">
            <v>4</v>
          </cell>
          <cell r="AH144">
            <v>0</v>
          </cell>
          <cell r="AI144">
            <v>4</v>
          </cell>
          <cell r="AJ144">
            <v>0</v>
          </cell>
        </row>
        <row r="145">
          <cell r="B145" t="str">
            <v>CZE</v>
          </cell>
          <cell r="C145" t="str">
            <v>Czechia</v>
          </cell>
          <cell r="D145" t="str">
            <v>EUR</v>
          </cell>
          <cell r="E145" t="str">
            <v>HIC</v>
          </cell>
          <cell r="F145">
            <v>11000000</v>
          </cell>
          <cell r="G145">
            <v>5.6</v>
          </cell>
          <cell r="H145">
            <v>610000</v>
          </cell>
          <cell r="I145">
            <v>4</v>
          </cell>
          <cell r="J145">
            <v>-1.9</v>
          </cell>
          <cell r="K145">
            <v>3</v>
          </cell>
          <cell r="L145">
            <v>-1.6</v>
          </cell>
          <cell r="M145">
            <v>2</v>
          </cell>
          <cell r="N145">
            <v>-0.5</v>
          </cell>
          <cell r="O145"/>
          <cell r="P145"/>
          <cell r="Q145">
            <v>1</v>
          </cell>
          <cell r="R145">
            <v>0</v>
          </cell>
          <cell r="S145">
            <v>1</v>
          </cell>
          <cell r="T145">
            <v>0</v>
          </cell>
          <cell r="U145">
            <v>3</v>
          </cell>
          <cell r="V145">
            <v>2.2999999999999998</v>
          </cell>
          <cell r="W145">
            <v>3</v>
          </cell>
          <cell r="X145">
            <v>0.5</v>
          </cell>
          <cell r="Y145">
            <v>3</v>
          </cell>
          <cell r="Z145">
            <v>0.4</v>
          </cell>
          <cell r="AA145">
            <v>2</v>
          </cell>
          <cell r="AB145">
            <v>1.5</v>
          </cell>
          <cell r="AC145">
            <v>1</v>
          </cell>
          <cell r="AD145">
            <v>0</v>
          </cell>
          <cell r="AE145">
            <v>3</v>
          </cell>
          <cell r="AF145">
            <v>1</v>
          </cell>
          <cell r="AG145">
            <v>4</v>
          </cell>
          <cell r="AH145">
            <v>0</v>
          </cell>
          <cell r="AI145">
            <v>4</v>
          </cell>
          <cell r="AJ145">
            <v>2.1</v>
          </cell>
        </row>
        <row r="146">
          <cell r="B146" t="str">
            <v>LVA</v>
          </cell>
          <cell r="C146" t="str">
            <v>Latvia</v>
          </cell>
          <cell r="D146" t="str">
            <v>EUR</v>
          </cell>
          <cell r="E146" t="str">
            <v>HIC</v>
          </cell>
          <cell r="F146">
            <v>1800000</v>
          </cell>
          <cell r="G146">
            <v>5.9</v>
          </cell>
          <cell r="H146">
            <v>110000</v>
          </cell>
          <cell r="I146">
            <v>3</v>
          </cell>
          <cell r="J146">
            <v>-1.5</v>
          </cell>
          <cell r="K146">
            <v>2</v>
          </cell>
          <cell r="L146">
            <v>-1.1000000000000001</v>
          </cell>
          <cell r="M146"/>
          <cell r="N146"/>
          <cell r="O146"/>
          <cell r="P146"/>
          <cell r="Q146"/>
          <cell r="R146"/>
          <cell r="S146">
            <v>1</v>
          </cell>
          <cell r="T146">
            <v>0</v>
          </cell>
          <cell r="U146">
            <v>2</v>
          </cell>
          <cell r="V146">
            <v>1.8</v>
          </cell>
          <cell r="W146">
            <v>4</v>
          </cell>
          <cell r="X146">
            <v>1.5</v>
          </cell>
          <cell r="Y146">
            <v>4</v>
          </cell>
          <cell r="Z146">
            <v>0</v>
          </cell>
          <cell r="AA146">
            <v>3</v>
          </cell>
          <cell r="AB146">
            <v>2.4</v>
          </cell>
          <cell r="AC146">
            <v>1</v>
          </cell>
          <cell r="AD146">
            <v>0.9</v>
          </cell>
          <cell r="AE146">
            <v>4</v>
          </cell>
          <cell r="AF146">
            <v>1.2</v>
          </cell>
          <cell r="AG146">
            <v>4</v>
          </cell>
          <cell r="AH146">
            <v>0</v>
          </cell>
          <cell r="AI146">
            <v>1</v>
          </cell>
          <cell r="AJ146">
            <v>0</v>
          </cell>
        </row>
        <row r="147">
          <cell r="B147" t="str">
            <v>LUX</v>
          </cell>
          <cell r="C147" t="str">
            <v>Luxembourg</v>
          </cell>
          <cell r="D147" t="str">
            <v>EUR</v>
          </cell>
          <cell r="E147" t="str">
            <v>HIC</v>
          </cell>
          <cell r="F147">
            <v>650000</v>
          </cell>
          <cell r="G147">
            <v>6.6</v>
          </cell>
          <cell r="H147">
            <v>43000</v>
          </cell>
          <cell r="I147">
            <v>3</v>
          </cell>
          <cell r="J147">
            <v>-2.2000000000000002</v>
          </cell>
          <cell r="K147">
            <v>3</v>
          </cell>
          <cell r="L147">
            <v>-0.6</v>
          </cell>
          <cell r="M147"/>
          <cell r="N147"/>
          <cell r="O147"/>
          <cell r="P147"/>
          <cell r="Q147"/>
          <cell r="R147"/>
          <cell r="S147">
            <v>1</v>
          </cell>
          <cell r="T147">
            <v>0</v>
          </cell>
          <cell r="U147">
            <v>1</v>
          </cell>
          <cell r="V147">
            <v>1.6</v>
          </cell>
          <cell r="W147">
            <v>4</v>
          </cell>
          <cell r="X147">
            <v>2.4</v>
          </cell>
          <cell r="Y147">
            <v>2</v>
          </cell>
          <cell r="Z147">
            <v>0.1</v>
          </cell>
          <cell r="AA147">
            <v>1</v>
          </cell>
          <cell r="AB147">
            <v>1.7</v>
          </cell>
          <cell r="AC147">
            <v>1</v>
          </cell>
          <cell r="AD147">
            <v>-0.4</v>
          </cell>
          <cell r="AE147">
            <v>1</v>
          </cell>
          <cell r="AF147">
            <v>1.8</v>
          </cell>
          <cell r="AG147">
            <v>4</v>
          </cell>
          <cell r="AH147">
            <v>0</v>
          </cell>
          <cell r="AI147">
            <v>4</v>
          </cell>
          <cell r="AJ147">
            <v>2.1</v>
          </cell>
        </row>
        <row r="148">
          <cell r="B148" t="str">
            <v>LTU</v>
          </cell>
          <cell r="C148" t="str">
            <v>Lithuania</v>
          </cell>
          <cell r="D148" t="str">
            <v>EUR</v>
          </cell>
          <cell r="E148" t="str">
            <v>HIC</v>
          </cell>
          <cell r="F148">
            <v>2600000</v>
          </cell>
          <cell r="G148">
            <v>7.2</v>
          </cell>
          <cell r="H148">
            <v>190000</v>
          </cell>
          <cell r="I148">
            <v>4</v>
          </cell>
          <cell r="J148">
            <v>-1.7</v>
          </cell>
          <cell r="K148">
            <v>2</v>
          </cell>
          <cell r="L148">
            <v>-1</v>
          </cell>
          <cell r="M148"/>
          <cell r="N148"/>
          <cell r="O148"/>
          <cell r="P148"/>
          <cell r="Q148"/>
          <cell r="R148"/>
          <cell r="S148">
            <v>1</v>
          </cell>
          <cell r="T148">
            <v>0</v>
          </cell>
          <cell r="U148">
            <v>2</v>
          </cell>
          <cell r="V148">
            <v>1.5</v>
          </cell>
          <cell r="W148">
            <v>4</v>
          </cell>
          <cell r="X148">
            <v>-0.9</v>
          </cell>
          <cell r="Y148">
            <v>4</v>
          </cell>
          <cell r="Z148">
            <v>0.8</v>
          </cell>
          <cell r="AA148">
            <v>2</v>
          </cell>
          <cell r="AB148">
            <v>2.2000000000000002</v>
          </cell>
          <cell r="AC148">
            <v>3</v>
          </cell>
          <cell r="AD148">
            <v>1.9</v>
          </cell>
          <cell r="AE148">
            <v>2</v>
          </cell>
          <cell r="AF148">
            <v>1.9</v>
          </cell>
          <cell r="AG148">
            <v>4</v>
          </cell>
          <cell r="AH148">
            <v>0</v>
          </cell>
          <cell r="AI148">
            <v>4</v>
          </cell>
          <cell r="AJ148">
            <v>2.1</v>
          </cell>
        </row>
        <row r="149">
          <cell r="B149" t="str">
            <v>BIH</v>
          </cell>
          <cell r="C149" t="str">
            <v>Bosnia and Herzegovina</v>
          </cell>
          <cell r="D149" t="str">
            <v>EUR</v>
          </cell>
          <cell r="E149" t="str">
            <v>UMC</v>
          </cell>
          <cell r="F149">
            <v>3200000</v>
          </cell>
          <cell r="G149">
            <v>7.4</v>
          </cell>
          <cell r="H149">
            <v>240000</v>
          </cell>
          <cell r="I149">
            <v>1</v>
          </cell>
          <cell r="J149">
            <v>-1.8</v>
          </cell>
          <cell r="K149">
            <v>1</v>
          </cell>
          <cell r="L149">
            <v>-1.2</v>
          </cell>
          <cell r="M149">
            <v>4</v>
          </cell>
          <cell r="N149">
            <v>2.5</v>
          </cell>
          <cell r="O149"/>
          <cell r="P149"/>
          <cell r="Q149">
            <v>3</v>
          </cell>
          <cell r="R149">
            <v>0.3</v>
          </cell>
          <cell r="S149">
            <v>3</v>
          </cell>
          <cell r="T149">
            <v>1.7</v>
          </cell>
          <cell r="U149">
            <v>4</v>
          </cell>
          <cell r="V149">
            <v>3.6</v>
          </cell>
          <cell r="W149">
            <v>4</v>
          </cell>
          <cell r="X149">
            <v>1.1000000000000001</v>
          </cell>
          <cell r="Y149">
            <v>2</v>
          </cell>
          <cell r="Z149">
            <v>-0.1</v>
          </cell>
          <cell r="AA149">
            <v>4</v>
          </cell>
          <cell r="AB149">
            <v>1.7</v>
          </cell>
          <cell r="AC149">
            <v>4</v>
          </cell>
          <cell r="AD149">
            <v>0</v>
          </cell>
          <cell r="AE149">
            <v>4</v>
          </cell>
          <cell r="AF149">
            <v>1.5</v>
          </cell>
          <cell r="AG149">
            <v>1</v>
          </cell>
          <cell r="AH149">
            <v>0</v>
          </cell>
          <cell r="AI149">
            <v>4</v>
          </cell>
          <cell r="AJ149">
            <v>0</v>
          </cell>
        </row>
        <row r="150">
          <cell r="B150" t="str">
            <v>GRC</v>
          </cell>
          <cell r="C150" t="str">
            <v>Greece</v>
          </cell>
          <cell r="D150" t="str">
            <v>EUR</v>
          </cell>
          <cell r="E150" t="str">
            <v>HIC</v>
          </cell>
          <cell r="F150">
            <v>10000000</v>
          </cell>
          <cell r="G150">
            <v>7.4</v>
          </cell>
          <cell r="H150">
            <v>760000</v>
          </cell>
          <cell r="I150">
            <v>4</v>
          </cell>
          <cell r="J150">
            <v>-2.5</v>
          </cell>
          <cell r="K150">
            <v>4</v>
          </cell>
          <cell r="L150">
            <v>-1.5</v>
          </cell>
          <cell r="M150">
            <v>4</v>
          </cell>
          <cell r="N150">
            <v>0.1</v>
          </cell>
          <cell r="O150"/>
          <cell r="P150"/>
          <cell r="Q150">
            <v>1</v>
          </cell>
          <cell r="R150">
            <v>0</v>
          </cell>
          <cell r="S150">
            <v>1</v>
          </cell>
          <cell r="T150">
            <v>0</v>
          </cell>
          <cell r="U150">
            <v>2</v>
          </cell>
          <cell r="V150">
            <v>2.1</v>
          </cell>
          <cell r="W150">
            <v>4</v>
          </cell>
          <cell r="X150">
            <v>0.4</v>
          </cell>
          <cell r="Y150">
            <v>1</v>
          </cell>
          <cell r="Z150">
            <v>0</v>
          </cell>
          <cell r="AA150">
            <v>2</v>
          </cell>
          <cell r="AB150">
            <v>3.3</v>
          </cell>
          <cell r="AC150">
            <v>1</v>
          </cell>
          <cell r="AD150">
            <v>0</v>
          </cell>
          <cell r="AE150">
            <v>4</v>
          </cell>
          <cell r="AF150">
            <v>2.5</v>
          </cell>
          <cell r="AG150">
            <v>2</v>
          </cell>
          <cell r="AH150">
            <v>0</v>
          </cell>
          <cell r="AI150">
            <v>4</v>
          </cell>
          <cell r="AJ150">
            <v>2.1</v>
          </cell>
        </row>
        <row r="151">
          <cell r="B151" t="str">
            <v>KAZ</v>
          </cell>
          <cell r="C151" t="str">
            <v>Kazakhstan</v>
          </cell>
          <cell r="D151" t="str">
            <v>EUR</v>
          </cell>
          <cell r="E151" t="str">
            <v>UMC</v>
          </cell>
          <cell r="F151">
            <v>19000000</v>
          </cell>
          <cell r="G151">
            <v>7.7</v>
          </cell>
          <cell r="H151">
            <v>1500000</v>
          </cell>
          <cell r="I151">
            <v>1</v>
          </cell>
          <cell r="J151">
            <v>-2.2999999999999998</v>
          </cell>
          <cell r="K151">
            <v>1</v>
          </cell>
          <cell r="L151">
            <v>-1.1000000000000001</v>
          </cell>
          <cell r="M151">
            <v>3</v>
          </cell>
          <cell r="N151">
            <v>1.2</v>
          </cell>
          <cell r="O151">
            <v>1</v>
          </cell>
          <cell r="P151">
            <v>0.6</v>
          </cell>
          <cell r="Q151">
            <v>3</v>
          </cell>
          <cell r="R151">
            <v>2</v>
          </cell>
          <cell r="S151">
            <v>1</v>
          </cell>
          <cell r="T151">
            <v>1.2</v>
          </cell>
          <cell r="U151">
            <v>3</v>
          </cell>
          <cell r="V151">
            <v>-0.2</v>
          </cell>
          <cell r="W151">
            <v>4</v>
          </cell>
          <cell r="X151">
            <v>1.5</v>
          </cell>
          <cell r="Y151">
            <v>4</v>
          </cell>
          <cell r="Z151">
            <v>0.6</v>
          </cell>
          <cell r="AA151">
            <v>2</v>
          </cell>
          <cell r="AB151">
            <v>-0.9</v>
          </cell>
          <cell r="AC151">
            <v>3</v>
          </cell>
          <cell r="AD151">
            <v>5.6</v>
          </cell>
          <cell r="AE151">
            <v>2</v>
          </cell>
          <cell r="AF151">
            <v>2</v>
          </cell>
          <cell r="AG151">
            <v>1</v>
          </cell>
          <cell r="AH151">
            <v>0</v>
          </cell>
          <cell r="AI151">
            <v>4</v>
          </cell>
          <cell r="AJ151">
            <v>0</v>
          </cell>
        </row>
        <row r="152">
          <cell r="B152" t="str">
            <v>TJK</v>
          </cell>
          <cell r="C152" t="str">
            <v>Tajikistan</v>
          </cell>
          <cell r="D152" t="str">
            <v>EUR</v>
          </cell>
          <cell r="E152" t="str">
            <v>LIC</v>
          </cell>
          <cell r="F152">
            <v>10000000</v>
          </cell>
          <cell r="G152">
            <v>8.1</v>
          </cell>
          <cell r="H152">
            <v>820000</v>
          </cell>
          <cell r="I152">
            <v>1</v>
          </cell>
          <cell r="J152">
            <v>-1.8</v>
          </cell>
          <cell r="K152">
            <v>1</v>
          </cell>
          <cell r="L152">
            <v>-0.7</v>
          </cell>
          <cell r="M152">
            <v>2</v>
          </cell>
          <cell r="N152">
            <v>0.8</v>
          </cell>
          <cell r="O152">
            <v>4</v>
          </cell>
          <cell r="P152">
            <v>0.5</v>
          </cell>
          <cell r="Q152">
            <v>4</v>
          </cell>
          <cell r="R152">
            <v>4.5</v>
          </cell>
          <cell r="S152">
            <v>3</v>
          </cell>
          <cell r="T152">
            <v>4.9000000000000004</v>
          </cell>
          <cell r="U152">
            <v>4</v>
          </cell>
          <cell r="V152">
            <v>2.5</v>
          </cell>
          <cell r="W152">
            <v>1</v>
          </cell>
          <cell r="X152">
            <v>0.5</v>
          </cell>
          <cell r="Y152">
            <v>1</v>
          </cell>
          <cell r="Z152">
            <v>0</v>
          </cell>
          <cell r="AA152"/>
          <cell r="AB152"/>
          <cell r="AC152">
            <v>4</v>
          </cell>
          <cell r="AD152">
            <v>1</v>
          </cell>
          <cell r="AE152"/>
          <cell r="AF152"/>
          <cell r="AG152">
            <v>1</v>
          </cell>
          <cell r="AH152">
            <v>0</v>
          </cell>
          <cell r="AI152">
            <v>4</v>
          </cell>
          <cell r="AJ152">
            <v>0</v>
          </cell>
        </row>
        <row r="153">
          <cell r="B153" t="str">
            <v>GEO</v>
          </cell>
          <cell r="C153" t="str">
            <v>Georgia</v>
          </cell>
          <cell r="D153" t="str">
            <v>EUR</v>
          </cell>
          <cell r="E153" t="str">
            <v>UMC</v>
          </cell>
          <cell r="F153">
            <v>4000000</v>
          </cell>
          <cell r="G153">
            <v>8.1</v>
          </cell>
          <cell r="H153">
            <v>320000</v>
          </cell>
          <cell r="I153">
            <v>2</v>
          </cell>
          <cell r="J153">
            <v>-2.7</v>
          </cell>
          <cell r="K153">
            <v>1</v>
          </cell>
          <cell r="L153">
            <v>-1.3</v>
          </cell>
          <cell r="M153">
            <v>3</v>
          </cell>
          <cell r="N153">
            <v>2.4</v>
          </cell>
          <cell r="O153">
            <v>1</v>
          </cell>
          <cell r="P153">
            <v>0.2</v>
          </cell>
          <cell r="Q153">
            <v>2</v>
          </cell>
          <cell r="R153">
            <v>1.6</v>
          </cell>
          <cell r="S153">
            <v>3</v>
          </cell>
          <cell r="T153">
            <v>6</v>
          </cell>
          <cell r="U153">
            <v>4</v>
          </cell>
          <cell r="V153">
            <v>0.6</v>
          </cell>
          <cell r="W153">
            <v>3</v>
          </cell>
          <cell r="X153">
            <v>0.4</v>
          </cell>
          <cell r="Y153">
            <v>2</v>
          </cell>
          <cell r="Z153">
            <v>0.1</v>
          </cell>
          <cell r="AA153">
            <v>4</v>
          </cell>
          <cell r="AB153">
            <v>1.9</v>
          </cell>
          <cell r="AC153">
            <v>4</v>
          </cell>
          <cell r="AD153">
            <v>1</v>
          </cell>
          <cell r="AE153">
            <v>3</v>
          </cell>
          <cell r="AF153">
            <v>0.8</v>
          </cell>
          <cell r="AG153">
            <v>2</v>
          </cell>
          <cell r="AH153">
            <v>0</v>
          </cell>
          <cell r="AI153">
            <v>4</v>
          </cell>
          <cell r="AJ153">
            <v>0</v>
          </cell>
        </row>
        <row r="154">
          <cell r="B154" t="str">
            <v>HUN</v>
          </cell>
          <cell r="C154" t="str">
            <v>Hungary</v>
          </cell>
          <cell r="D154" t="str">
            <v>EUR</v>
          </cell>
          <cell r="E154" t="str">
            <v>HIC</v>
          </cell>
          <cell r="F154">
            <v>9600000</v>
          </cell>
          <cell r="G154">
            <v>8.1999999999999993</v>
          </cell>
          <cell r="H154">
            <v>790000</v>
          </cell>
          <cell r="I154">
            <v>4</v>
          </cell>
          <cell r="J154">
            <v>-2.5</v>
          </cell>
          <cell r="K154">
            <v>4</v>
          </cell>
          <cell r="L154">
            <v>-2</v>
          </cell>
          <cell r="M154"/>
          <cell r="N154"/>
          <cell r="O154"/>
          <cell r="P154"/>
          <cell r="Q154"/>
          <cell r="R154"/>
          <cell r="S154">
            <v>1</v>
          </cell>
          <cell r="T154">
            <v>0</v>
          </cell>
          <cell r="U154">
            <v>3</v>
          </cell>
          <cell r="V154">
            <v>1.9</v>
          </cell>
          <cell r="W154">
            <v>4</v>
          </cell>
          <cell r="X154">
            <v>0.6</v>
          </cell>
          <cell r="Y154">
            <v>4</v>
          </cell>
          <cell r="Z154">
            <v>0.4</v>
          </cell>
          <cell r="AA154">
            <v>1</v>
          </cell>
          <cell r="AB154">
            <v>-0.2</v>
          </cell>
          <cell r="AC154">
            <v>3</v>
          </cell>
          <cell r="AD154">
            <v>6.3</v>
          </cell>
          <cell r="AE154">
            <v>3</v>
          </cell>
          <cell r="AF154">
            <v>2.2999999999999998</v>
          </cell>
          <cell r="AG154">
            <v>3</v>
          </cell>
          <cell r="AH154">
            <v>0</v>
          </cell>
          <cell r="AI154">
            <v>1</v>
          </cell>
          <cell r="AJ154">
            <v>0</v>
          </cell>
        </row>
        <row r="155">
          <cell r="B155" t="str">
            <v>ARM</v>
          </cell>
          <cell r="C155" t="str">
            <v>Armenia</v>
          </cell>
          <cell r="D155" t="str">
            <v>EUR</v>
          </cell>
          <cell r="E155" t="str">
            <v>UMC</v>
          </cell>
          <cell r="F155">
            <v>3000000</v>
          </cell>
          <cell r="G155">
            <v>8.4</v>
          </cell>
          <cell r="H155">
            <v>250000</v>
          </cell>
          <cell r="I155">
            <v>1</v>
          </cell>
          <cell r="J155">
            <v>-2</v>
          </cell>
          <cell r="K155">
            <v>1</v>
          </cell>
          <cell r="L155">
            <v>-0.8</v>
          </cell>
          <cell r="M155">
            <v>4</v>
          </cell>
          <cell r="N155">
            <v>1.7</v>
          </cell>
          <cell r="O155">
            <v>4</v>
          </cell>
          <cell r="P155">
            <v>-0.3</v>
          </cell>
          <cell r="Q155">
            <v>4</v>
          </cell>
          <cell r="R155">
            <v>2.2999999999999998</v>
          </cell>
          <cell r="S155">
            <v>1</v>
          </cell>
          <cell r="T155">
            <v>0.1</v>
          </cell>
          <cell r="U155">
            <v>4</v>
          </cell>
          <cell r="V155">
            <v>2.1</v>
          </cell>
          <cell r="W155">
            <v>4</v>
          </cell>
          <cell r="X155">
            <v>-1.2</v>
          </cell>
          <cell r="Y155">
            <v>1</v>
          </cell>
          <cell r="Z155">
            <v>0.1</v>
          </cell>
          <cell r="AA155">
            <v>4</v>
          </cell>
          <cell r="AB155">
            <v>-0.2</v>
          </cell>
          <cell r="AC155">
            <v>4</v>
          </cell>
          <cell r="AD155">
            <v>8.1999999999999993</v>
          </cell>
          <cell r="AE155">
            <v>2</v>
          </cell>
          <cell r="AF155">
            <v>1.4</v>
          </cell>
          <cell r="AG155">
            <v>1</v>
          </cell>
          <cell r="AH155">
            <v>0</v>
          </cell>
          <cell r="AI155">
            <v>4</v>
          </cell>
          <cell r="AJ155">
            <v>0</v>
          </cell>
        </row>
        <row r="156">
          <cell r="B156" t="str">
            <v>POL</v>
          </cell>
          <cell r="C156" t="str">
            <v>Poland</v>
          </cell>
          <cell r="D156" t="str">
            <v>EUR</v>
          </cell>
          <cell r="E156" t="str">
            <v>HIC</v>
          </cell>
          <cell r="F156">
            <v>38000000</v>
          </cell>
          <cell r="G156">
            <v>9</v>
          </cell>
          <cell r="H156">
            <v>3400000</v>
          </cell>
          <cell r="I156">
            <v>3</v>
          </cell>
          <cell r="J156">
            <v>-2.2000000000000002</v>
          </cell>
          <cell r="K156">
            <v>3</v>
          </cell>
          <cell r="L156">
            <v>-1.7</v>
          </cell>
          <cell r="M156">
            <v>2</v>
          </cell>
          <cell r="N156">
            <v>-0.6</v>
          </cell>
          <cell r="O156"/>
          <cell r="P156"/>
          <cell r="Q156">
            <v>1</v>
          </cell>
          <cell r="R156">
            <v>0</v>
          </cell>
          <cell r="S156">
            <v>1</v>
          </cell>
          <cell r="T156">
            <v>0</v>
          </cell>
          <cell r="U156">
            <v>4</v>
          </cell>
          <cell r="V156">
            <v>3.3</v>
          </cell>
          <cell r="W156">
            <v>4</v>
          </cell>
          <cell r="X156">
            <v>0.4</v>
          </cell>
          <cell r="Y156">
            <v>3</v>
          </cell>
          <cell r="Z156">
            <v>0.5</v>
          </cell>
          <cell r="AA156">
            <v>2</v>
          </cell>
          <cell r="AB156">
            <v>2.2999999999999998</v>
          </cell>
          <cell r="AC156">
            <v>1</v>
          </cell>
          <cell r="AD156">
            <v>0.5</v>
          </cell>
          <cell r="AE156">
            <v>3</v>
          </cell>
          <cell r="AF156">
            <v>3</v>
          </cell>
          <cell r="AG156">
            <v>3</v>
          </cell>
          <cell r="AH156">
            <v>0</v>
          </cell>
          <cell r="AI156">
            <v>4</v>
          </cell>
          <cell r="AJ156">
            <v>2.1</v>
          </cell>
        </row>
        <row r="157">
          <cell r="B157" t="str">
            <v>ISL</v>
          </cell>
          <cell r="C157" t="str">
            <v>Iceland</v>
          </cell>
          <cell r="D157" t="str">
            <v>EUR</v>
          </cell>
          <cell r="E157" t="str">
            <v>HIC</v>
          </cell>
          <cell r="F157">
            <v>350000</v>
          </cell>
          <cell r="G157">
            <v>10.9</v>
          </cell>
          <cell r="H157">
            <v>38000</v>
          </cell>
          <cell r="I157">
            <v>2</v>
          </cell>
          <cell r="J157">
            <v>-2</v>
          </cell>
          <cell r="K157">
            <v>3</v>
          </cell>
          <cell r="L157">
            <v>-0.4</v>
          </cell>
          <cell r="M157"/>
          <cell r="N157"/>
          <cell r="O157"/>
          <cell r="P157"/>
          <cell r="Q157"/>
          <cell r="R157"/>
          <cell r="S157">
            <v>1</v>
          </cell>
          <cell r="T157">
            <v>0</v>
          </cell>
          <cell r="U157">
            <v>1</v>
          </cell>
          <cell r="V157">
            <v>0.7</v>
          </cell>
          <cell r="W157">
            <v>4</v>
          </cell>
          <cell r="X157">
            <v>2.6</v>
          </cell>
          <cell r="Y157">
            <v>2</v>
          </cell>
          <cell r="Z157">
            <v>-0.3</v>
          </cell>
          <cell r="AA157">
            <v>3</v>
          </cell>
          <cell r="AB157">
            <v>8.1</v>
          </cell>
          <cell r="AC157">
            <v>1</v>
          </cell>
          <cell r="AD157">
            <v>0</v>
          </cell>
          <cell r="AE157">
            <v>1</v>
          </cell>
          <cell r="AF157">
            <v>2.5</v>
          </cell>
          <cell r="AG157">
            <v>2</v>
          </cell>
          <cell r="AH157">
            <v>0</v>
          </cell>
          <cell r="AI157">
            <v>1</v>
          </cell>
          <cell r="AJ157">
            <v>0</v>
          </cell>
        </row>
        <row r="158">
          <cell r="B158" t="str">
            <v>UKR</v>
          </cell>
          <cell r="C158" t="str">
            <v>Ukraine</v>
          </cell>
          <cell r="D158" t="str">
            <v>EUR</v>
          </cell>
          <cell r="E158" t="str">
            <v>LMC</v>
          </cell>
          <cell r="F158">
            <v>43000000</v>
          </cell>
          <cell r="G158">
            <v>12</v>
          </cell>
          <cell r="H158">
            <v>5200000</v>
          </cell>
          <cell r="I158">
            <v>3</v>
          </cell>
          <cell r="J158">
            <v>-1.7</v>
          </cell>
          <cell r="K158">
            <v>2</v>
          </cell>
          <cell r="L158">
            <v>-1.1000000000000001</v>
          </cell>
          <cell r="M158">
            <v>4</v>
          </cell>
          <cell r="N158">
            <v>3.6</v>
          </cell>
          <cell r="O158"/>
          <cell r="P158"/>
          <cell r="Q158">
            <v>4</v>
          </cell>
          <cell r="R158">
            <v>2.9</v>
          </cell>
          <cell r="S158">
            <v>3</v>
          </cell>
          <cell r="T158">
            <v>-0.4</v>
          </cell>
          <cell r="U158">
            <v>2</v>
          </cell>
          <cell r="V158">
            <v>2.1</v>
          </cell>
          <cell r="W158">
            <v>3</v>
          </cell>
          <cell r="X158">
            <v>-0.2</v>
          </cell>
          <cell r="Y158">
            <v>4</v>
          </cell>
          <cell r="Z158">
            <v>0.1</v>
          </cell>
          <cell r="AA158">
            <v>4</v>
          </cell>
          <cell r="AB158">
            <v>9.6999999999999993</v>
          </cell>
          <cell r="AC158">
            <v>3</v>
          </cell>
          <cell r="AD158">
            <v>0.3</v>
          </cell>
          <cell r="AE158">
            <v>2</v>
          </cell>
          <cell r="AF158">
            <v>2.7</v>
          </cell>
          <cell r="AG158">
            <v>2</v>
          </cell>
          <cell r="AH158">
            <v>0</v>
          </cell>
          <cell r="AI158">
            <v>4</v>
          </cell>
          <cell r="AJ158">
            <v>0</v>
          </cell>
        </row>
        <row r="159">
          <cell r="B159" t="str">
            <v>BGR</v>
          </cell>
          <cell r="C159" t="str">
            <v>Bulgaria</v>
          </cell>
          <cell r="D159" t="str">
            <v>EUR</v>
          </cell>
          <cell r="E159" t="str">
            <v>UMC</v>
          </cell>
          <cell r="F159">
            <v>6800000</v>
          </cell>
          <cell r="G159">
            <v>12.3</v>
          </cell>
          <cell r="H159">
            <v>840000</v>
          </cell>
          <cell r="I159">
            <v>4</v>
          </cell>
          <cell r="J159">
            <v>-2.2999999999999998</v>
          </cell>
          <cell r="K159">
            <v>4</v>
          </cell>
          <cell r="L159">
            <v>-1.9</v>
          </cell>
          <cell r="M159">
            <v>2</v>
          </cell>
          <cell r="N159">
            <v>1</v>
          </cell>
          <cell r="O159"/>
          <cell r="P159"/>
          <cell r="Q159">
            <v>3</v>
          </cell>
          <cell r="R159">
            <v>0.8</v>
          </cell>
          <cell r="S159"/>
          <cell r="T159"/>
          <cell r="U159">
            <v>4</v>
          </cell>
          <cell r="V159">
            <v>2.7</v>
          </cell>
          <cell r="W159">
            <v>3</v>
          </cell>
          <cell r="X159">
            <v>-0.4</v>
          </cell>
          <cell r="Y159">
            <v>2</v>
          </cell>
          <cell r="Z159">
            <v>0.1</v>
          </cell>
          <cell r="AA159">
            <v>4</v>
          </cell>
          <cell r="AB159">
            <v>8.8000000000000007</v>
          </cell>
          <cell r="AC159">
            <v>1</v>
          </cell>
          <cell r="AD159">
            <v>-0.1</v>
          </cell>
          <cell r="AE159">
            <v>4</v>
          </cell>
          <cell r="AF159">
            <v>2.2999999999999998</v>
          </cell>
          <cell r="AG159">
            <v>4</v>
          </cell>
          <cell r="AH159">
            <v>0</v>
          </cell>
          <cell r="AI159">
            <v>4</v>
          </cell>
          <cell r="AJ159">
            <v>2.1</v>
          </cell>
        </row>
        <row r="160">
          <cell r="B160" t="str">
            <v>MDV</v>
          </cell>
          <cell r="C160" t="str">
            <v>Maldives</v>
          </cell>
          <cell r="D160" t="str">
            <v>SEAR</v>
          </cell>
          <cell r="E160" t="str">
            <v>UMC</v>
          </cell>
          <cell r="F160">
            <v>530000</v>
          </cell>
          <cell r="G160">
            <v>0.6</v>
          </cell>
          <cell r="H160">
            <v>3500</v>
          </cell>
          <cell r="I160">
            <v>4</v>
          </cell>
          <cell r="J160">
            <v>-1.6</v>
          </cell>
          <cell r="K160">
            <v>4</v>
          </cell>
          <cell r="L160">
            <v>-1.8</v>
          </cell>
          <cell r="M160">
            <v>3</v>
          </cell>
          <cell r="N160">
            <v>0.7</v>
          </cell>
          <cell r="O160">
            <v>2</v>
          </cell>
          <cell r="P160">
            <v>0.8</v>
          </cell>
          <cell r="Q160">
            <v>2</v>
          </cell>
          <cell r="R160">
            <v>2</v>
          </cell>
          <cell r="S160">
            <v>1</v>
          </cell>
          <cell r="T160">
            <v>0.8</v>
          </cell>
          <cell r="U160">
            <v>1</v>
          </cell>
          <cell r="V160">
            <v>1.2</v>
          </cell>
          <cell r="W160">
            <v>1</v>
          </cell>
          <cell r="X160">
            <v>0</v>
          </cell>
          <cell r="Y160">
            <v>1</v>
          </cell>
          <cell r="Z160">
            <v>0</v>
          </cell>
          <cell r="AA160"/>
          <cell r="AB160"/>
          <cell r="AC160"/>
          <cell r="AD160"/>
          <cell r="AE160"/>
          <cell r="AF160"/>
          <cell r="AG160">
            <v>3</v>
          </cell>
          <cell r="AH160">
            <v>0</v>
          </cell>
          <cell r="AI160">
            <v>4</v>
          </cell>
          <cell r="AJ160">
            <v>0</v>
          </cell>
        </row>
        <row r="161">
          <cell r="B161" t="str">
            <v>NPL</v>
          </cell>
          <cell r="C161" t="str">
            <v>Nepal</v>
          </cell>
          <cell r="D161" t="str">
            <v>SEAR</v>
          </cell>
          <cell r="E161" t="str">
            <v>LMC</v>
          </cell>
          <cell r="F161">
            <v>31000000</v>
          </cell>
          <cell r="G161">
            <v>0.7</v>
          </cell>
          <cell r="H161">
            <v>220000</v>
          </cell>
          <cell r="I161">
            <v>1</v>
          </cell>
          <cell r="J161">
            <v>-0.7</v>
          </cell>
          <cell r="K161">
            <v>1</v>
          </cell>
          <cell r="L161">
            <v>-0.4</v>
          </cell>
          <cell r="M161">
            <v>1</v>
          </cell>
          <cell r="N161">
            <v>-0.3</v>
          </cell>
          <cell r="O161">
            <v>3</v>
          </cell>
          <cell r="P161">
            <v>-1</v>
          </cell>
          <cell r="Q161">
            <v>4</v>
          </cell>
          <cell r="R161">
            <v>5</v>
          </cell>
          <cell r="S161">
            <v>3</v>
          </cell>
          <cell r="T161">
            <v>3.7</v>
          </cell>
          <cell r="U161">
            <v>4</v>
          </cell>
          <cell r="V161">
            <v>-6.5</v>
          </cell>
          <cell r="W161">
            <v>2</v>
          </cell>
          <cell r="X161">
            <v>0</v>
          </cell>
          <cell r="Y161">
            <v>3</v>
          </cell>
          <cell r="Z161">
            <v>-0.1</v>
          </cell>
          <cell r="AA161"/>
          <cell r="AB161"/>
          <cell r="AC161">
            <v>4</v>
          </cell>
          <cell r="AD161">
            <v>0.9</v>
          </cell>
          <cell r="AE161">
            <v>2</v>
          </cell>
          <cell r="AF161">
            <v>4.0999999999999996</v>
          </cell>
          <cell r="AG161">
            <v>2</v>
          </cell>
          <cell r="AH161">
            <v>0</v>
          </cell>
          <cell r="AI161">
            <v>4</v>
          </cell>
          <cell r="AJ161">
            <v>0</v>
          </cell>
        </row>
        <row r="162">
          <cell r="B162" t="str">
            <v>BTN</v>
          </cell>
          <cell r="C162" t="str">
            <v>Bhutan</v>
          </cell>
          <cell r="D162" t="str">
            <v>SEAR</v>
          </cell>
          <cell r="E162" t="str">
            <v>LMC</v>
          </cell>
          <cell r="F162">
            <v>800000</v>
          </cell>
          <cell r="G162">
            <v>1.8</v>
          </cell>
          <cell r="H162">
            <v>15000</v>
          </cell>
          <cell r="I162">
            <v>3</v>
          </cell>
          <cell r="J162">
            <v>-1.1000000000000001</v>
          </cell>
          <cell r="K162">
            <v>2</v>
          </cell>
          <cell r="L162">
            <v>-0.9</v>
          </cell>
          <cell r="M162">
            <v>4</v>
          </cell>
          <cell r="N162">
            <v>0.5</v>
          </cell>
          <cell r="O162">
            <v>4</v>
          </cell>
          <cell r="P162">
            <v>-16.899999999999999</v>
          </cell>
          <cell r="Q162">
            <v>2</v>
          </cell>
          <cell r="R162">
            <v>3.9</v>
          </cell>
          <cell r="S162">
            <v>2</v>
          </cell>
          <cell r="T162">
            <v>4.4000000000000004</v>
          </cell>
          <cell r="U162">
            <v>3</v>
          </cell>
          <cell r="V162">
            <v>-1.5</v>
          </cell>
          <cell r="W162">
            <v>2</v>
          </cell>
          <cell r="X162">
            <v>-0.2</v>
          </cell>
          <cell r="Y162">
            <v>2</v>
          </cell>
          <cell r="Z162">
            <v>0</v>
          </cell>
          <cell r="AA162"/>
          <cell r="AB162"/>
          <cell r="AC162">
            <v>4</v>
          </cell>
          <cell r="AD162">
            <v>1.3</v>
          </cell>
          <cell r="AE162"/>
          <cell r="AF162"/>
          <cell r="AG162">
            <v>1</v>
          </cell>
          <cell r="AH162">
            <v>0</v>
          </cell>
          <cell r="AI162">
            <v>4</v>
          </cell>
          <cell r="AJ162">
            <v>0</v>
          </cell>
        </row>
        <row r="163">
          <cell r="B163" t="str">
            <v>THA</v>
          </cell>
          <cell r="C163" t="str">
            <v>Thailand</v>
          </cell>
          <cell r="D163" t="str">
            <v>SEAR</v>
          </cell>
          <cell r="E163" t="str">
            <v>UMC</v>
          </cell>
          <cell r="F163">
            <v>70000000</v>
          </cell>
          <cell r="G163">
            <v>4.8</v>
          </cell>
          <cell r="H163">
            <v>3400000</v>
          </cell>
          <cell r="I163">
            <v>4</v>
          </cell>
          <cell r="J163">
            <v>-2.2000000000000002</v>
          </cell>
          <cell r="K163">
            <v>4</v>
          </cell>
          <cell r="L163">
            <v>-2.5</v>
          </cell>
          <cell r="M163">
            <v>4</v>
          </cell>
          <cell r="N163">
            <v>-0.3</v>
          </cell>
          <cell r="O163">
            <v>2</v>
          </cell>
          <cell r="P163">
            <v>-1.4</v>
          </cell>
          <cell r="Q163">
            <v>2</v>
          </cell>
          <cell r="R163">
            <v>1</v>
          </cell>
          <cell r="S163">
            <v>2</v>
          </cell>
          <cell r="T163">
            <v>1.8</v>
          </cell>
          <cell r="U163">
            <v>2</v>
          </cell>
          <cell r="V163">
            <v>1.3</v>
          </cell>
          <cell r="W163">
            <v>4</v>
          </cell>
          <cell r="X163">
            <v>0.5</v>
          </cell>
          <cell r="Y163">
            <v>3</v>
          </cell>
          <cell r="Z163">
            <v>-0.1</v>
          </cell>
          <cell r="AA163"/>
          <cell r="AB163"/>
          <cell r="AC163"/>
          <cell r="AD163"/>
          <cell r="AE163">
            <v>1</v>
          </cell>
          <cell r="AF163">
            <v>2</v>
          </cell>
          <cell r="AG163">
            <v>4</v>
          </cell>
          <cell r="AH163">
            <v>0</v>
          </cell>
          <cell r="AI163">
            <v>4</v>
          </cell>
          <cell r="AJ163">
            <v>2.1</v>
          </cell>
        </row>
        <row r="164">
          <cell r="B164" t="str">
            <v>TLS</v>
          </cell>
          <cell r="C164" t="str">
            <v>Timor-Leste</v>
          </cell>
          <cell r="D164" t="str">
            <v>SEAR</v>
          </cell>
          <cell r="E164" t="str">
            <v>LMC</v>
          </cell>
          <cell r="F164">
            <v>1400000</v>
          </cell>
          <cell r="G164">
            <v>7.7</v>
          </cell>
          <cell r="H164">
            <v>110000</v>
          </cell>
          <cell r="I164">
            <v>1</v>
          </cell>
          <cell r="J164">
            <v>-0.6</v>
          </cell>
          <cell r="K164">
            <v>2</v>
          </cell>
          <cell r="L164">
            <v>-1</v>
          </cell>
          <cell r="M164">
            <v>1</v>
          </cell>
          <cell r="N164">
            <v>0.2</v>
          </cell>
          <cell r="O164">
            <v>2</v>
          </cell>
          <cell r="P164">
            <v>2.4</v>
          </cell>
          <cell r="Q164">
            <v>4</v>
          </cell>
          <cell r="R164">
            <v>2.2999999999999998</v>
          </cell>
          <cell r="S164">
            <v>3</v>
          </cell>
          <cell r="T164">
            <v>6.3</v>
          </cell>
          <cell r="U164">
            <v>2</v>
          </cell>
          <cell r="V164">
            <v>-0.9</v>
          </cell>
          <cell r="W164">
            <v>1</v>
          </cell>
          <cell r="X164">
            <v>0.2</v>
          </cell>
          <cell r="Y164">
            <v>2</v>
          </cell>
          <cell r="Z164">
            <v>0</v>
          </cell>
          <cell r="AA164"/>
          <cell r="AB164"/>
          <cell r="AC164"/>
          <cell r="AD164"/>
          <cell r="AE164">
            <v>3</v>
          </cell>
          <cell r="AF164">
            <v>3.5</v>
          </cell>
          <cell r="AG164">
            <v>2</v>
          </cell>
          <cell r="AH164">
            <v>0</v>
          </cell>
          <cell r="AI164">
            <v>4</v>
          </cell>
          <cell r="AJ164">
            <v>0</v>
          </cell>
        </row>
        <row r="165">
          <cell r="B165" t="str">
            <v>IDN</v>
          </cell>
          <cell r="C165" t="str">
            <v>Indonesia</v>
          </cell>
          <cell r="D165" t="str">
            <v>SEAR</v>
          </cell>
          <cell r="E165" t="str">
            <v>UMC</v>
          </cell>
          <cell r="F165">
            <v>280000000</v>
          </cell>
          <cell r="G165">
            <v>9.1999999999999993</v>
          </cell>
          <cell r="H165">
            <v>26000000</v>
          </cell>
          <cell r="I165">
            <v>3</v>
          </cell>
          <cell r="J165">
            <v>-1.4</v>
          </cell>
          <cell r="K165">
            <v>3</v>
          </cell>
          <cell r="L165">
            <v>-1.5</v>
          </cell>
          <cell r="M165">
            <v>4</v>
          </cell>
          <cell r="N165">
            <v>-2.1</v>
          </cell>
          <cell r="O165">
            <v>3</v>
          </cell>
          <cell r="P165">
            <v>1.3</v>
          </cell>
          <cell r="Q165">
            <v>3</v>
          </cell>
          <cell r="R165">
            <v>1.6</v>
          </cell>
          <cell r="S165">
            <v>2</v>
          </cell>
          <cell r="T165">
            <v>12.3</v>
          </cell>
          <cell r="U165">
            <v>2</v>
          </cell>
          <cell r="V165">
            <v>-2</v>
          </cell>
          <cell r="W165">
            <v>3</v>
          </cell>
          <cell r="X165">
            <v>0.3</v>
          </cell>
          <cell r="Y165">
            <v>1</v>
          </cell>
          <cell r="Z165">
            <v>0</v>
          </cell>
          <cell r="AA165"/>
          <cell r="AB165"/>
          <cell r="AC165"/>
          <cell r="AD165"/>
          <cell r="AE165">
            <v>4</v>
          </cell>
          <cell r="AF165">
            <v>-0.1</v>
          </cell>
          <cell r="AG165">
            <v>1</v>
          </cell>
          <cell r="AH165">
            <v>0</v>
          </cell>
          <cell r="AI165">
            <v>4</v>
          </cell>
          <cell r="AJ165">
            <v>0</v>
          </cell>
        </row>
        <row r="166">
          <cell r="B166" t="str">
            <v>PRK</v>
          </cell>
          <cell r="C166" t="str">
            <v>Democratic People's Republic of Korea</v>
          </cell>
          <cell r="D166" t="str">
            <v>SEAR</v>
          </cell>
          <cell r="E166" t="str">
            <v>LIC</v>
          </cell>
          <cell r="F166">
            <v>26000000</v>
          </cell>
          <cell r="G166">
            <v>9.3000000000000007</v>
          </cell>
          <cell r="H166">
            <v>2400000</v>
          </cell>
          <cell r="I166">
            <v>4</v>
          </cell>
          <cell r="J166">
            <v>-1</v>
          </cell>
          <cell r="K166">
            <v>4</v>
          </cell>
          <cell r="L166">
            <v>-1.6</v>
          </cell>
          <cell r="M166">
            <v>1</v>
          </cell>
          <cell r="N166">
            <v>-0.4</v>
          </cell>
          <cell r="O166">
            <v>1</v>
          </cell>
          <cell r="P166">
            <v>0.8</v>
          </cell>
          <cell r="Q166">
            <v>2</v>
          </cell>
          <cell r="R166">
            <v>4.0999999999999996</v>
          </cell>
          <cell r="S166">
            <v>3</v>
          </cell>
          <cell r="T166">
            <v>4</v>
          </cell>
          <cell r="U166">
            <v>3</v>
          </cell>
          <cell r="V166">
            <v>8.4</v>
          </cell>
          <cell r="W166">
            <v>4</v>
          </cell>
          <cell r="X166">
            <v>-0.1</v>
          </cell>
          <cell r="Y166">
            <v>4</v>
          </cell>
          <cell r="Z166">
            <v>0.1</v>
          </cell>
          <cell r="AA166">
            <v>4</v>
          </cell>
          <cell r="AB166">
            <v>-3.2</v>
          </cell>
          <cell r="AC166">
            <v>2</v>
          </cell>
          <cell r="AD166">
            <v>-0.8</v>
          </cell>
          <cell r="AE166">
            <v>1</v>
          </cell>
          <cell r="AF166">
            <v>0.2</v>
          </cell>
          <cell r="AG166">
            <v>4</v>
          </cell>
          <cell r="AH166">
            <v>0</v>
          </cell>
          <cell r="AI166"/>
          <cell r="AJ166"/>
        </row>
        <row r="167">
          <cell r="B167" t="str">
            <v>LKA</v>
          </cell>
          <cell r="C167" t="str">
            <v>Sri Lanka</v>
          </cell>
          <cell r="D167" t="str">
            <v>SEAR</v>
          </cell>
          <cell r="E167" t="str">
            <v>LMC</v>
          </cell>
          <cell r="F167">
            <v>22000000</v>
          </cell>
          <cell r="G167">
            <v>10.3</v>
          </cell>
          <cell r="H167">
            <v>2200000</v>
          </cell>
          <cell r="I167">
            <v>2</v>
          </cell>
          <cell r="J167">
            <v>-1.1000000000000001</v>
          </cell>
          <cell r="K167">
            <v>3</v>
          </cell>
          <cell r="L167">
            <v>-1.2</v>
          </cell>
          <cell r="M167">
            <v>1</v>
          </cell>
          <cell r="N167">
            <v>-0.1</v>
          </cell>
          <cell r="O167">
            <v>4</v>
          </cell>
          <cell r="P167">
            <v>-2.5</v>
          </cell>
          <cell r="Q167">
            <v>2</v>
          </cell>
          <cell r="R167">
            <v>0.6</v>
          </cell>
          <cell r="S167">
            <v>2</v>
          </cell>
          <cell r="T167">
            <v>10.199999999999999</v>
          </cell>
          <cell r="U167">
            <v>2</v>
          </cell>
          <cell r="V167">
            <v>3.3</v>
          </cell>
          <cell r="W167">
            <v>4</v>
          </cell>
          <cell r="X167">
            <v>-2.7</v>
          </cell>
          <cell r="Y167">
            <v>4</v>
          </cell>
          <cell r="Z167">
            <v>0.2</v>
          </cell>
          <cell r="AA167"/>
          <cell r="AB167"/>
          <cell r="AC167">
            <v>2</v>
          </cell>
          <cell r="AD167">
            <v>1.7</v>
          </cell>
          <cell r="AE167">
            <v>1</v>
          </cell>
          <cell r="AF167">
            <v>0.8</v>
          </cell>
          <cell r="AG167">
            <v>3</v>
          </cell>
          <cell r="AH167">
            <v>0</v>
          </cell>
          <cell r="AI167">
            <v>4</v>
          </cell>
          <cell r="AJ167">
            <v>0</v>
          </cell>
        </row>
        <row r="168">
          <cell r="B168" t="str">
            <v>BGD</v>
          </cell>
          <cell r="C168" t="str">
            <v>Bangladesh</v>
          </cell>
          <cell r="D168" t="str">
            <v>SEAR</v>
          </cell>
          <cell r="E168" t="str">
            <v>LMC</v>
          </cell>
          <cell r="F168">
            <v>170000000</v>
          </cell>
          <cell r="G168">
            <v>11.6</v>
          </cell>
          <cell r="H168">
            <v>20000000</v>
          </cell>
          <cell r="I168">
            <v>1</v>
          </cell>
          <cell r="J168">
            <v>-0.7</v>
          </cell>
          <cell r="K168">
            <v>1</v>
          </cell>
          <cell r="L168">
            <v>-0.7</v>
          </cell>
          <cell r="M168">
            <v>1</v>
          </cell>
          <cell r="N168">
            <v>-0.3</v>
          </cell>
          <cell r="O168">
            <v>2</v>
          </cell>
          <cell r="P168">
            <v>1.5</v>
          </cell>
          <cell r="Q168">
            <v>3</v>
          </cell>
          <cell r="R168">
            <v>4.3</v>
          </cell>
          <cell r="S168">
            <v>3</v>
          </cell>
          <cell r="T168">
            <v>10.9</v>
          </cell>
          <cell r="U168">
            <v>4</v>
          </cell>
          <cell r="V168">
            <v>-3.2</v>
          </cell>
          <cell r="W168">
            <v>1</v>
          </cell>
          <cell r="X168">
            <v>0.1</v>
          </cell>
          <cell r="Y168">
            <v>2</v>
          </cell>
          <cell r="Z168">
            <v>-0.1</v>
          </cell>
          <cell r="AA168">
            <v>2</v>
          </cell>
          <cell r="AB168">
            <v>6.2</v>
          </cell>
          <cell r="AC168">
            <v>3</v>
          </cell>
          <cell r="AD168">
            <v>-0.2</v>
          </cell>
          <cell r="AE168">
            <v>4</v>
          </cell>
          <cell r="AF168">
            <v>1.4</v>
          </cell>
          <cell r="AG168">
            <v>1</v>
          </cell>
          <cell r="AH168">
            <v>0</v>
          </cell>
          <cell r="AI168">
            <v>4</v>
          </cell>
          <cell r="AJ168">
            <v>0</v>
          </cell>
        </row>
        <row r="169">
          <cell r="B169" t="str">
            <v>MMR</v>
          </cell>
          <cell r="C169" t="str">
            <v>Myanmar</v>
          </cell>
          <cell r="D169" t="str">
            <v>SEAR</v>
          </cell>
          <cell r="E169" t="str">
            <v>LMC</v>
          </cell>
          <cell r="F169">
            <v>56000000</v>
          </cell>
          <cell r="G169">
            <v>14.4</v>
          </cell>
          <cell r="H169">
            <v>8000000</v>
          </cell>
          <cell r="I169">
            <v>2</v>
          </cell>
          <cell r="J169">
            <v>-1.2</v>
          </cell>
          <cell r="K169">
            <v>2</v>
          </cell>
          <cell r="L169">
            <v>-0.9</v>
          </cell>
          <cell r="M169">
            <v>1</v>
          </cell>
          <cell r="N169">
            <v>0.3</v>
          </cell>
          <cell r="O169">
            <v>2</v>
          </cell>
          <cell r="P169">
            <v>0.6</v>
          </cell>
          <cell r="Q169">
            <v>2</v>
          </cell>
          <cell r="R169">
            <v>3.7</v>
          </cell>
          <cell r="S169">
            <v>3</v>
          </cell>
          <cell r="T169">
            <v>11.5</v>
          </cell>
          <cell r="U169">
            <v>2</v>
          </cell>
          <cell r="V169">
            <v>1.9</v>
          </cell>
          <cell r="W169">
            <v>3</v>
          </cell>
          <cell r="X169">
            <v>-0.1</v>
          </cell>
          <cell r="Y169">
            <v>1</v>
          </cell>
          <cell r="Z169">
            <v>0</v>
          </cell>
          <cell r="AA169"/>
          <cell r="AB169"/>
          <cell r="AC169"/>
          <cell r="AD169"/>
          <cell r="AE169">
            <v>4</v>
          </cell>
          <cell r="AF169">
            <v>3.1</v>
          </cell>
          <cell r="AG169">
            <v>2</v>
          </cell>
          <cell r="AH169">
            <v>0</v>
          </cell>
          <cell r="AI169">
            <v>4</v>
          </cell>
          <cell r="AJ169">
            <v>0</v>
          </cell>
        </row>
        <row r="170">
          <cell r="B170" t="str">
            <v>IND</v>
          </cell>
          <cell r="C170" t="str">
            <v>India</v>
          </cell>
          <cell r="D170" t="str">
            <v>SEAR</v>
          </cell>
          <cell r="E170" t="str">
            <v>LMC</v>
          </cell>
          <cell r="F170">
            <v>1400000000</v>
          </cell>
          <cell r="G170">
            <v>21.3</v>
          </cell>
          <cell r="H170">
            <v>300000000</v>
          </cell>
          <cell r="I170">
            <v>1</v>
          </cell>
          <cell r="J170">
            <v>-0.7</v>
          </cell>
          <cell r="K170">
            <v>1</v>
          </cell>
          <cell r="L170">
            <v>-0.5</v>
          </cell>
          <cell r="M170">
            <v>1</v>
          </cell>
          <cell r="N170">
            <v>0.3</v>
          </cell>
          <cell r="O170">
            <v>4</v>
          </cell>
          <cell r="P170">
            <v>-2.4</v>
          </cell>
          <cell r="Q170">
            <v>4</v>
          </cell>
          <cell r="R170">
            <v>5.7</v>
          </cell>
          <cell r="S170">
            <v>2</v>
          </cell>
          <cell r="T170">
            <v>10.8</v>
          </cell>
          <cell r="U170">
            <v>4</v>
          </cell>
          <cell r="V170">
            <v>-5.2</v>
          </cell>
          <cell r="W170">
            <v>2</v>
          </cell>
          <cell r="X170">
            <v>-0.1</v>
          </cell>
          <cell r="Y170">
            <v>4</v>
          </cell>
          <cell r="Z170">
            <v>-0.1</v>
          </cell>
          <cell r="AA170">
            <v>2</v>
          </cell>
          <cell r="AB170">
            <v>12.6</v>
          </cell>
          <cell r="AC170">
            <v>2</v>
          </cell>
          <cell r="AD170">
            <v>11</v>
          </cell>
          <cell r="AE170">
            <v>2</v>
          </cell>
          <cell r="AF170">
            <v>2.9</v>
          </cell>
          <cell r="AG170">
            <v>4</v>
          </cell>
          <cell r="AH170">
            <v>0</v>
          </cell>
          <cell r="AI170">
            <v>4</v>
          </cell>
          <cell r="AJ170">
            <v>2.1</v>
          </cell>
        </row>
        <row r="171">
          <cell r="B171" t="str">
            <v>TON</v>
          </cell>
          <cell r="C171" t="str">
            <v>Tonga</v>
          </cell>
          <cell r="D171" t="str">
            <v>WPR</v>
          </cell>
          <cell r="E171" t="str">
            <v>UMC</v>
          </cell>
          <cell r="F171">
            <v>110000</v>
          </cell>
          <cell r="G171">
            <v>-14.4</v>
          </cell>
          <cell r="H171">
            <v>-16000</v>
          </cell>
          <cell r="I171">
            <v>4</v>
          </cell>
          <cell r="J171">
            <v>-3.8</v>
          </cell>
          <cell r="K171">
            <v>4</v>
          </cell>
          <cell r="L171">
            <v>-4.9000000000000004</v>
          </cell>
          <cell r="M171">
            <v>4</v>
          </cell>
          <cell r="N171">
            <v>0.3</v>
          </cell>
          <cell r="O171">
            <v>1</v>
          </cell>
          <cell r="P171">
            <v>0.9</v>
          </cell>
          <cell r="Q171">
            <v>2</v>
          </cell>
          <cell r="R171">
            <v>1.4</v>
          </cell>
          <cell r="S171">
            <v>3</v>
          </cell>
          <cell r="T171">
            <v>-2.8</v>
          </cell>
          <cell r="U171">
            <v>2</v>
          </cell>
          <cell r="V171">
            <v>-0.3</v>
          </cell>
          <cell r="W171">
            <v>4</v>
          </cell>
          <cell r="X171">
            <v>-8.8000000000000007</v>
          </cell>
          <cell r="Y171">
            <v>1</v>
          </cell>
          <cell r="Z171">
            <v>0.1</v>
          </cell>
          <cell r="AA171"/>
          <cell r="AB171"/>
          <cell r="AC171"/>
          <cell r="AD171"/>
          <cell r="AE171">
            <v>4</v>
          </cell>
          <cell r="AF171">
            <v>0.5</v>
          </cell>
          <cell r="AG171">
            <v>1</v>
          </cell>
          <cell r="AH171">
            <v>0</v>
          </cell>
          <cell r="AI171"/>
          <cell r="AJ171"/>
        </row>
        <row r="172">
          <cell r="B172" t="str">
            <v>NIU</v>
          </cell>
          <cell r="C172" t="str">
            <v>Niue</v>
          </cell>
          <cell r="D172" t="str">
            <v>WPR</v>
          </cell>
          <cell r="E172"/>
          <cell r="F172">
            <v>1600</v>
          </cell>
          <cell r="G172">
            <v>-9.1999999999999993</v>
          </cell>
          <cell r="H172">
            <v>-150</v>
          </cell>
          <cell r="I172">
            <v>4</v>
          </cell>
          <cell r="J172">
            <v>-4.3</v>
          </cell>
          <cell r="K172">
            <v>4</v>
          </cell>
          <cell r="L172">
            <v>-5.5</v>
          </cell>
          <cell r="M172"/>
          <cell r="N172"/>
          <cell r="O172"/>
          <cell r="P172"/>
          <cell r="Q172"/>
          <cell r="R172"/>
          <cell r="S172">
            <v>2</v>
          </cell>
          <cell r="T172">
            <v>-4.2</v>
          </cell>
          <cell r="U172">
            <v>1</v>
          </cell>
          <cell r="V172">
            <v>-0.9</v>
          </cell>
          <cell r="W172">
            <v>1</v>
          </cell>
          <cell r="X172">
            <v>0</v>
          </cell>
          <cell r="Y172"/>
          <cell r="Z172"/>
          <cell r="AA172"/>
          <cell r="AB172"/>
          <cell r="AC172">
            <v>1</v>
          </cell>
          <cell r="AD172">
            <v>0</v>
          </cell>
          <cell r="AE172"/>
          <cell r="AF172"/>
          <cell r="AG172">
            <v>4</v>
          </cell>
          <cell r="AH172">
            <v>0</v>
          </cell>
          <cell r="AI172"/>
          <cell r="AJ172"/>
        </row>
        <row r="173">
          <cell r="B173" t="str">
            <v>TUV</v>
          </cell>
          <cell r="C173" t="str">
            <v>Tuvalu</v>
          </cell>
          <cell r="D173" t="str">
            <v>WPR</v>
          </cell>
          <cell r="E173" t="str">
            <v>UMC</v>
          </cell>
          <cell r="F173">
            <v>12000</v>
          </cell>
          <cell r="G173">
            <v>-4.5999999999999996</v>
          </cell>
          <cell r="H173">
            <v>-560</v>
          </cell>
          <cell r="I173">
            <v>4</v>
          </cell>
          <cell r="J173">
            <v>-4.3</v>
          </cell>
          <cell r="K173">
            <v>4</v>
          </cell>
          <cell r="L173">
            <v>-4.9000000000000004</v>
          </cell>
          <cell r="M173">
            <v>3</v>
          </cell>
          <cell r="N173">
            <v>-0.2</v>
          </cell>
          <cell r="O173"/>
          <cell r="P173"/>
          <cell r="Q173">
            <v>2</v>
          </cell>
          <cell r="R173">
            <v>0.2</v>
          </cell>
          <cell r="S173">
            <v>3</v>
          </cell>
          <cell r="T173">
            <v>-1.3</v>
          </cell>
          <cell r="U173">
            <v>1</v>
          </cell>
          <cell r="V173">
            <v>-0.8</v>
          </cell>
          <cell r="W173">
            <v>3</v>
          </cell>
          <cell r="X173">
            <v>0.2</v>
          </cell>
          <cell r="Y173"/>
          <cell r="Z173"/>
          <cell r="AA173">
            <v>4</v>
          </cell>
          <cell r="AB173">
            <v>-0.3</v>
          </cell>
          <cell r="AC173">
            <v>3</v>
          </cell>
          <cell r="AD173">
            <v>0</v>
          </cell>
          <cell r="AE173">
            <v>4</v>
          </cell>
          <cell r="AF173">
            <v>2.6</v>
          </cell>
          <cell r="AG173">
            <v>1</v>
          </cell>
          <cell r="AH173">
            <v>0</v>
          </cell>
          <cell r="AI173"/>
          <cell r="AJ173"/>
        </row>
        <row r="174">
          <cell r="B174" t="str">
            <v>COK</v>
          </cell>
          <cell r="C174" t="str">
            <v>Cook Islands</v>
          </cell>
          <cell r="D174" t="str">
            <v>WPR</v>
          </cell>
          <cell r="E174"/>
          <cell r="F174">
            <v>18000</v>
          </cell>
          <cell r="G174">
            <v>-4.5</v>
          </cell>
          <cell r="H174">
            <v>-790</v>
          </cell>
          <cell r="I174">
            <v>4</v>
          </cell>
          <cell r="J174">
            <v>-3.8</v>
          </cell>
          <cell r="K174">
            <v>4</v>
          </cell>
          <cell r="L174">
            <v>-4.9000000000000004</v>
          </cell>
          <cell r="M174"/>
          <cell r="N174"/>
          <cell r="O174"/>
          <cell r="P174"/>
          <cell r="Q174"/>
          <cell r="R174"/>
          <cell r="S174">
            <v>2</v>
          </cell>
          <cell r="T174">
            <v>-1.1000000000000001</v>
          </cell>
          <cell r="U174">
            <v>1</v>
          </cell>
          <cell r="V174">
            <v>-0.8</v>
          </cell>
          <cell r="W174">
            <v>4</v>
          </cell>
          <cell r="X174">
            <v>-1.5</v>
          </cell>
          <cell r="Y174"/>
          <cell r="Z174"/>
          <cell r="AA174"/>
          <cell r="AB174"/>
          <cell r="AC174"/>
          <cell r="AD174"/>
          <cell r="AE174">
            <v>3</v>
          </cell>
          <cell r="AF174">
            <v>3.5</v>
          </cell>
          <cell r="AG174">
            <v>4</v>
          </cell>
          <cell r="AH174">
            <v>0</v>
          </cell>
          <cell r="AI174"/>
          <cell r="AJ174"/>
        </row>
        <row r="175">
          <cell r="B175" t="str">
            <v>FJI</v>
          </cell>
          <cell r="C175" t="str">
            <v>Fiji</v>
          </cell>
          <cell r="D175" t="str">
            <v>WPR</v>
          </cell>
          <cell r="E175" t="str">
            <v>UMC</v>
          </cell>
          <cell r="F175">
            <v>920000</v>
          </cell>
          <cell r="G175">
            <v>-4</v>
          </cell>
          <cell r="H175">
            <v>-37000</v>
          </cell>
          <cell r="I175">
            <v>3</v>
          </cell>
          <cell r="J175">
            <v>-3.2</v>
          </cell>
          <cell r="K175">
            <v>2</v>
          </cell>
          <cell r="L175">
            <v>-1.9</v>
          </cell>
          <cell r="M175">
            <v>2</v>
          </cell>
          <cell r="N175">
            <v>-0.3</v>
          </cell>
          <cell r="O175"/>
          <cell r="P175"/>
          <cell r="Q175">
            <v>2</v>
          </cell>
          <cell r="R175">
            <v>0.3</v>
          </cell>
          <cell r="S175">
            <v>3</v>
          </cell>
          <cell r="T175">
            <v>-1.4</v>
          </cell>
          <cell r="U175">
            <v>2</v>
          </cell>
          <cell r="V175">
            <v>0.1</v>
          </cell>
          <cell r="W175">
            <v>3</v>
          </cell>
          <cell r="X175">
            <v>-1</v>
          </cell>
          <cell r="Y175">
            <v>2</v>
          </cell>
          <cell r="Z175">
            <v>0.1</v>
          </cell>
          <cell r="AA175"/>
          <cell r="AB175"/>
          <cell r="AC175"/>
          <cell r="AD175"/>
          <cell r="AE175">
            <v>3</v>
          </cell>
          <cell r="AF175">
            <v>1.1000000000000001</v>
          </cell>
          <cell r="AG175">
            <v>2</v>
          </cell>
          <cell r="AH175">
            <v>0</v>
          </cell>
          <cell r="AI175">
            <v>4</v>
          </cell>
          <cell r="AJ175">
            <v>0</v>
          </cell>
        </row>
        <row r="176">
          <cell r="B176" t="str">
            <v>FSM</v>
          </cell>
          <cell r="C176" t="str">
            <v>Micronesia (Federated States of)</v>
          </cell>
          <cell r="D176" t="str">
            <v>WPR</v>
          </cell>
          <cell r="E176" t="str">
            <v>LMC</v>
          </cell>
          <cell r="F176">
            <v>120000</v>
          </cell>
          <cell r="G176">
            <v>-3.9</v>
          </cell>
          <cell r="H176">
            <v>-4600</v>
          </cell>
          <cell r="I176">
            <v>3</v>
          </cell>
          <cell r="J176">
            <v>-3.2</v>
          </cell>
          <cell r="K176">
            <v>3</v>
          </cell>
          <cell r="L176">
            <v>-4.0999999999999996</v>
          </cell>
          <cell r="M176"/>
          <cell r="N176"/>
          <cell r="O176"/>
          <cell r="P176"/>
          <cell r="Q176"/>
          <cell r="R176"/>
          <cell r="S176">
            <v>3</v>
          </cell>
          <cell r="T176">
            <v>-0.4</v>
          </cell>
          <cell r="U176">
            <v>2</v>
          </cell>
          <cell r="V176">
            <v>-0.2</v>
          </cell>
          <cell r="W176">
            <v>1</v>
          </cell>
          <cell r="X176">
            <v>0</v>
          </cell>
          <cell r="Y176">
            <v>4</v>
          </cell>
          <cell r="Z176">
            <v>-0.1</v>
          </cell>
          <cell r="AA176"/>
          <cell r="AB176"/>
          <cell r="AC176"/>
          <cell r="AD176"/>
          <cell r="AE176"/>
          <cell r="AF176"/>
          <cell r="AG176">
            <v>2</v>
          </cell>
          <cell r="AH176">
            <v>0</v>
          </cell>
          <cell r="AI176"/>
          <cell r="AJ176"/>
        </row>
        <row r="177">
          <cell r="B177" t="str">
            <v>PLW</v>
          </cell>
          <cell r="C177" t="str">
            <v>Palau</v>
          </cell>
          <cell r="D177" t="str">
            <v>WPR</v>
          </cell>
          <cell r="E177" t="str">
            <v>HIC</v>
          </cell>
          <cell r="F177">
            <v>18000</v>
          </cell>
          <cell r="G177">
            <v>-3.2</v>
          </cell>
          <cell r="H177">
            <v>-590</v>
          </cell>
          <cell r="I177">
            <v>4</v>
          </cell>
          <cell r="J177">
            <v>-3.7</v>
          </cell>
          <cell r="K177">
            <v>4</v>
          </cell>
          <cell r="L177">
            <v>-4.5</v>
          </cell>
          <cell r="M177"/>
          <cell r="N177"/>
          <cell r="O177"/>
          <cell r="P177"/>
          <cell r="Q177"/>
          <cell r="R177"/>
          <cell r="S177">
            <v>1</v>
          </cell>
          <cell r="T177">
            <v>0</v>
          </cell>
          <cell r="U177">
            <v>1</v>
          </cell>
          <cell r="V177">
            <v>-0.8</v>
          </cell>
          <cell r="W177">
            <v>4</v>
          </cell>
          <cell r="X177">
            <v>-1</v>
          </cell>
          <cell r="Y177"/>
          <cell r="Z177"/>
          <cell r="AA177"/>
          <cell r="AB177"/>
          <cell r="AC177"/>
          <cell r="AD177"/>
          <cell r="AE177">
            <v>2</v>
          </cell>
          <cell r="AF177">
            <v>2.8</v>
          </cell>
          <cell r="AG177"/>
          <cell r="AH177"/>
          <cell r="AI177"/>
          <cell r="AJ177"/>
        </row>
        <row r="178">
          <cell r="B178" t="str">
            <v>PNG</v>
          </cell>
          <cell r="C178" t="str">
            <v>Papua New Guinea</v>
          </cell>
          <cell r="D178" t="str">
            <v>WPR</v>
          </cell>
          <cell r="E178" t="str">
            <v>LMC</v>
          </cell>
          <cell r="F178">
            <v>9500000</v>
          </cell>
          <cell r="G178">
            <v>-2.2000000000000002</v>
          </cell>
          <cell r="H178">
            <v>-210000</v>
          </cell>
          <cell r="I178">
            <v>2</v>
          </cell>
          <cell r="J178">
            <v>-2.5</v>
          </cell>
          <cell r="K178">
            <v>2</v>
          </cell>
          <cell r="L178">
            <v>-1.9</v>
          </cell>
          <cell r="M178">
            <v>4</v>
          </cell>
          <cell r="N178">
            <v>-0.5</v>
          </cell>
          <cell r="O178"/>
          <cell r="P178"/>
          <cell r="Q178">
            <v>4</v>
          </cell>
          <cell r="R178">
            <v>-0.9</v>
          </cell>
          <cell r="S178">
            <v>3</v>
          </cell>
          <cell r="T178">
            <v>0</v>
          </cell>
          <cell r="U178">
            <v>3</v>
          </cell>
          <cell r="V178">
            <v>-0.3</v>
          </cell>
          <cell r="W178">
            <v>1</v>
          </cell>
          <cell r="X178">
            <v>0.4</v>
          </cell>
          <cell r="Y178">
            <v>1</v>
          </cell>
          <cell r="Z178">
            <v>0</v>
          </cell>
          <cell r="AA178"/>
          <cell r="AB178"/>
          <cell r="AC178"/>
          <cell r="AD178"/>
          <cell r="AE178"/>
          <cell r="AF178"/>
          <cell r="AG178">
            <v>2</v>
          </cell>
          <cell r="AH178">
            <v>0</v>
          </cell>
          <cell r="AI178">
            <v>4</v>
          </cell>
          <cell r="AJ178">
            <v>0</v>
          </cell>
        </row>
        <row r="179">
          <cell r="B179" t="str">
            <v>MHL</v>
          </cell>
          <cell r="C179" t="str">
            <v>Marshall Islands</v>
          </cell>
          <cell r="D179" t="str">
            <v>WPR</v>
          </cell>
          <cell r="E179" t="str">
            <v>UMC</v>
          </cell>
          <cell r="F179">
            <v>61000</v>
          </cell>
          <cell r="G179">
            <v>-1.9</v>
          </cell>
          <cell r="H179">
            <v>-1100</v>
          </cell>
          <cell r="I179">
            <v>4</v>
          </cell>
          <cell r="J179">
            <v>-3.2</v>
          </cell>
          <cell r="K179">
            <v>4</v>
          </cell>
          <cell r="L179">
            <v>-3.9</v>
          </cell>
          <cell r="M179">
            <v>2</v>
          </cell>
          <cell r="N179">
            <v>-0.1</v>
          </cell>
          <cell r="O179"/>
          <cell r="P179"/>
          <cell r="Q179">
            <v>4</v>
          </cell>
          <cell r="R179">
            <v>2.6</v>
          </cell>
          <cell r="S179">
            <v>2</v>
          </cell>
          <cell r="T179">
            <v>1.3</v>
          </cell>
          <cell r="U179">
            <v>2</v>
          </cell>
          <cell r="V179">
            <v>-0.2</v>
          </cell>
          <cell r="W179">
            <v>1</v>
          </cell>
          <cell r="X179">
            <v>0</v>
          </cell>
          <cell r="Y179"/>
          <cell r="Z179"/>
          <cell r="AA179"/>
          <cell r="AB179"/>
          <cell r="AC179"/>
          <cell r="AD179"/>
          <cell r="AE179"/>
          <cell r="AF179"/>
          <cell r="AG179"/>
          <cell r="AH179"/>
          <cell r="AI179"/>
          <cell r="AJ179"/>
        </row>
        <row r="180">
          <cell r="B180" t="str">
            <v>SLB</v>
          </cell>
          <cell r="C180" t="str">
            <v>Solomon Islands</v>
          </cell>
          <cell r="D180" t="str">
            <v>WPR</v>
          </cell>
          <cell r="E180" t="str">
            <v>LMC</v>
          </cell>
          <cell r="F180">
            <v>740000</v>
          </cell>
          <cell r="G180">
            <v>-1.7</v>
          </cell>
          <cell r="H180">
            <v>-12000</v>
          </cell>
          <cell r="I180">
            <v>2</v>
          </cell>
          <cell r="J180">
            <v>-2.8</v>
          </cell>
          <cell r="K180">
            <v>1</v>
          </cell>
          <cell r="L180">
            <v>-0.9</v>
          </cell>
          <cell r="M180">
            <v>2</v>
          </cell>
          <cell r="N180">
            <v>-0.4</v>
          </cell>
          <cell r="O180"/>
          <cell r="P180"/>
          <cell r="Q180">
            <v>4</v>
          </cell>
          <cell r="R180">
            <v>1.4</v>
          </cell>
          <cell r="S180">
            <v>3</v>
          </cell>
          <cell r="T180">
            <v>0</v>
          </cell>
          <cell r="U180">
            <v>3</v>
          </cell>
          <cell r="V180">
            <v>-0.6</v>
          </cell>
          <cell r="W180">
            <v>2</v>
          </cell>
          <cell r="X180">
            <v>0.1</v>
          </cell>
          <cell r="Y180">
            <v>3</v>
          </cell>
          <cell r="Z180">
            <v>0.1</v>
          </cell>
          <cell r="AA180"/>
          <cell r="AB180"/>
          <cell r="AC180"/>
          <cell r="AD180"/>
          <cell r="AE180">
            <v>4</v>
          </cell>
          <cell r="AF180">
            <v>0.9</v>
          </cell>
          <cell r="AG180">
            <v>1</v>
          </cell>
          <cell r="AH180">
            <v>0</v>
          </cell>
          <cell r="AI180"/>
          <cell r="AJ180"/>
        </row>
        <row r="181">
          <cell r="B181" t="str">
            <v>NRU</v>
          </cell>
          <cell r="C181" t="str">
            <v>Nauru</v>
          </cell>
          <cell r="D181" t="str">
            <v>WPR</v>
          </cell>
          <cell r="E181" t="str">
            <v>HIC</v>
          </cell>
          <cell r="F181">
            <v>11000</v>
          </cell>
          <cell r="G181">
            <v>-1.5</v>
          </cell>
          <cell r="H181">
            <v>-170</v>
          </cell>
          <cell r="I181">
            <v>4</v>
          </cell>
          <cell r="J181">
            <v>-2.1</v>
          </cell>
          <cell r="K181">
            <v>4</v>
          </cell>
          <cell r="L181">
            <v>-3</v>
          </cell>
          <cell r="M181">
            <v>2</v>
          </cell>
          <cell r="N181">
            <v>-0.4</v>
          </cell>
          <cell r="O181"/>
          <cell r="P181"/>
          <cell r="Q181">
            <v>3</v>
          </cell>
          <cell r="R181">
            <v>2.9</v>
          </cell>
          <cell r="S181">
            <v>2</v>
          </cell>
          <cell r="T181">
            <v>-1</v>
          </cell>
          <cell r="U181">
            <v>1</v>
          </cell>
          <cell r="V181">
            <v>-0.8</v>
          </cell>
          <cell r="W181">
            <v>3</v>
          </cell>
          <cell r="X181">
            <v>-0.8</v>
          </cell>
          <cell r="Y181"/>
          <cell r="Z181"/>
          <cell r="AA181"/>
          <cell r="AB181"/>
          <cell r="AC181"/>
          <cell r="AD181"/>
          <cell r="AE181">
            <v>4</v>
          </cell>
          <cell r="AF181">
            <v>4.3</v>
          </cell>
          <cell r="AG181">
            <v>2</v>
          </cell>
          <cell r="AH181">
            <v>0</v>
          </cell>
          <cell r="AI181">
            <v>4</v>
          </cell>
          <cell r="AJ181">
            <v>0</v>
          </cell>
        </row>
        <row r="182">
          <cell r="B182" t="str">
            <v>VUT</v>
          </cell>
          <cell r="C182" t="str">
            <v>Vanuatu</v>
          </cell>
          <cell r="D182" t="str">
            <v>WPR</v>
          </cell>
          <cell r="E182" t="str">
            <v>LMC</v>
          </cell>
          <cell r="F182">
            <v>330000</v>
          </cell>
          <cell r="G182">
            <v>-1</v>
          </cell>
          <cell r="H182">
            <v>-3200</v>
          </cell>
          <cell r="I182">
            <v>2</v>
          </cell>
          <cell r="J182">
            <v>-3.1</v>
          </cell>
          <cell r="K182">
            <v>2</v>
          </cell>
          <cell r="L182">
            <v>-1.7</v>
          </cell>
          <cell r="M182">
            <v>2</v>
          </cell>
          <cell r="N182">
            <v>-0.1</v>
          </cell>
          <cell r="O182">
            <v>2</v>
          </cell>
          <cell r="P182">
            <v>0.8</v>
          </cell>
          <cell r="Q182">
            <v>3</v>
          </cell>
          <cell r="R182">
            <v>-0.7</v>
          </cell>
          <cell r="S182">
            <v>3</v>
          </cell>
          <cell r="T182">
            <v>-1.6</v>
          </cell>
          <cell r="U182">
            <v>2</v>
          </cell>
          <cell r="V182">
            <v>0.3</v>
          </cell>
          <cell r="W182">
            <v>1</v>
          </cell>
          <cell r="X182">
            <v>0.1</v>
          </cell>
          <cell r="Y182">
            <v>4</v>
          </cell>
          <cell r="Z182">
            <v>0</v>
          </cell>
          <cell r="AA182"/>
          <cell r="AB182"/>
          <cell r="AC182">
            <v>4</v>
          </cell>
          <cell r="AD182">
            <v>1.6</v>
          </cell>
          <cell r="AE182">
            <v>2</v>
          </cell>
          <cell r="AF182">
            <v>1.6</v>
          </cell>
          <cell r="AG182">
            <v>1</v>
          </cell>
          <cell r="AH182">
            <v>0</v>
          </cell>
          <cell r="AI182">
            <v>4</v>
          </cell>
          <cell r="AJ182">
            <v>0</v>
          </cell>
        </row>
        <row r="183">
          <cell r="B183" t="str">
            <v>KIR</v>
          </cell>
          <cell r="C183" t="str">
            <v>Kiribati</v>
          </cell>
          <cell r="D183" t="str">
            <v>WPR</v>
          </cell>
          <cell r="E183" t="str">
            <v>LMC</v>
          </cell>
          <cell r="F183">
            <v>130000</v>
          </cell>
          <cell r="G183">
            <v>-0.8</v>
          </cell>
          <cell r="H183">
            <v>-1000</v>
          </cell>
          <cell r="I183">
            <v>3</v>
          </cell>
          <cell r="J183">
            <v>-3.7</v>
          </cell>
          <cell r="K183">
            <v>3</v>
          </cell>
          <cell r="L183">
            <v>-4.2</v>
          </cell>
          <cell r="M183">
            <v>1</v>
          </cell>
          <cell r="N183">
            <v>0</v>
          </cell>
          <cell r="O183">
            <v>2</v>
          </cell>
          <cell r="P183"/>
          <cell r="Q183">
            <v>3</v>
          </cell>
          <cell r="R183">
            <v>1</v>
          </cell>
          <cell r="S183">
            <v>4</v>
          </cell>
          <cell r="T183">
            <v>0.3</v>
          </cell>
          <cell r="U183">
            <v>3</v>
          </cell>
          <cell r="V183">
            <v>-0.1</v>
          </cell>
          <cell r="W183">
            <v>1</v>
          </cell>
          <cell r="X183">
            <v>0.1</v>
          </cell>
          <cell r="Y183">
            <v>4</v>
          </cell>
          <cell r="Z183">
            <v>0.2</v>
          </cell>
          <cell r="AA183"/>
          <cell r="AB183"/>
          <cell r="AC183"/>
          <cell r="AD183"/>
          <cell r="AE183">
            <v>4</v>
          </cell>
          <cell r="AF183">
            <v>3.3</v>
          </cell>
          <cell r="AG183">
            <v>2</v>
          </cell>
          <cell r="AH183">
            <v>0</v>
          </cell>
          <cell r="AI183"/>
          <cell r="AJ183"/>
        </row>
        <row r="184">
          <cell r="B184" t="str">
            <v>BRN</v>
          </cell>
          <cell r="C184" t="str">
            <v>Brunei Darussalam</v>
          </cell>
          <cell r="D184" t="str">
            <v>WPR</v>
          </cell>
          <cell r="E184" t="str">
            <v>HIC</v>
          </cell>
          <cell r="F184">
            <v>450000</v>
          </cell>
          <cell r="G184">
            <v>-0.8</v>
          </cell>
          <cell r="H184">
            <v>-3500</v>
          </cell>
          <cell r="I184">
            <v>2</v>
          </cell>
          <cell r="J184">
            <v>-2.6</v>
          </cell>
          <cell r="K184">
            <v>3</v>
          </cell>
          <cell r="L184">
            <v>-2.5</v>
          </cell>
          <cell r="M184">
            <v>4</v>
          </cell>
          <cell r="N184">
            <v>-0.6</v>
          </cell>
          <cell r="O184"/>
          <cell r="P184"/>
          <cell r="Q184">
            <v>2</v>
          </cell>
          <cell r="R184">
            <v>2.2999999999999998</v>
          </cell>
          <cell r="S184">
            <v>1</v>
          </cell>
          <cell r="T184">
            <v>0</v>
          </cell>
          <cell r="U184">
            <v>1</v>
          </cell>
          <cell r="V184">
            <v>0.2</v>
          </cell>
          <cell r="W184">
            <v>3</v>
          </cell>
          <cell r="X184">
            <v>0.8</v>
          </cell>
          <cell r="Y184">
            <v>1</v>
          </cell>
          <cell r="Z184">
            <v>0.2</v>
          </cell>
          <cell r="AA184"/>
          <cell r="AB184"/>
          <cell r="AC184"/>
          <cell r="AD184"/>
          <cell r="AE184">
            <v>1</v>
          </cell>
          <cell r="AF184">
            <v>0.6</v>
          </cell>
          <cell r="AG184">
            <v>1</v>
          </cell>
          <cell r="AH184">
            <v>0</v>
          </cell>
          <cell r="AI184">
            <v>4</v>
          </cell>
          <cell r="AJ184">
            <v>0</v>
          </cell>
        </row>
        <row r="185">
          <cell r="B185" t="str">
            <v>NZL</v>
          </cell>
          <cell r="C185" t="str">
            <v>New Zealand</v>
          </cell>
          <cell r="D185" t="str">
            <v>WPR</v>
          </cell>
          <cell r="E185" t="str">
            <v>HIC</v>
          </cell>
          <cell r="F185">
            <v>4900000</v>
          </cell>
          <cell r="G185">
            <v>0.3</v>
          </cell>
          <cell r="H185">
            <v>16000</v>
          </cell>
          <cell r="I185">
            <v>3</v>
          </cell>
          <cell r="J185">
            <v>-3.1</v>
          </cell>
          <cell r="K185">
            <v>3</v>
          </cell>
          <cell r="L185">
            <v>-1.5</v>
          </cell>
          <cell r="M185"/>
          <cell r="N185"/>
          <cell r="O185"/>
          <cell r="P185"/>
          <cell r="Q185"/>
          <cell r="R185"/>
          <cell r="S185">
            <v>1</v>
          </cell>
          <cell r="T185">
            <v>0</v>
          </cell>
          <cell r="U185">
            <v>1</v>
          </cell>
          <cell r="V185">
            <v>0.2</v>
          </cell>
          <cell r="W185">
            <v>4</v>
          </cell>
          <cell r="X185">
            <v>-1.8</v>
          </cell>
          <cell r="Y185">
            <v>3</v>
          </cell>
          <cell r="Z185">
            <v>0.1</v>
          </cell>
          <cell r="AA185">
            <v>2</v>
          </cell>
          <cell r="AB185">
            <v>2.5</v>
          </cell>
          <cell r="AC185">
            <v>1</v>
          </cell>
          <cell r="AD185">
            <v>0</v>
          </cell>
          <cell r="AE185">
            <v>1</v>
          </cell>
          <cell r="AF185">
            <v>2.5</v>
          </cell>
          <cell r="AG185">
            <v>4</v>
          </cell>
          <cell r="AH185">
            <v>0</v>
          </cell>
          <cell r="AI185"/>
          <cell r="AJ185"/>
        </row>
        <row r="186">
          <cell r="B186" t="str">
            <v>SGP</v>
          </cell>
          <cell r="C186" t="str">
            <v>Singapore</v>
          </cell>
          <cell r="D186" t="str">
            <v>WPR</v>
          </cell>
          <cell r="E186" t="str">
            <v>HIC</v>
          </cell>
          <cell r="F186">
            <v>6000000</v>
          </cell>
          <cell r="G186">
            <v>0.4</v>
          </cell>
          <cell r="H186">
            <v>23000</v>
          </cell>
          <cell r="I186">
            <v>1</v>
          </cell>
          <cell r="J186">
            <v>-0.7</v>
          </cell>
          <cell r="K186">
            <v>2</v>
          </cell>
          <cell r="L186">
            <v>-0.1</v>
          </cell>
          <cell r="M186">
            <v>2</v>
          </cell>
          <cell r="N186">
            <v>-0.6</v>
          </cell>
          <cell r="O186"/>
          <cell r="P186"/>
          <cell r="Q186">
            <v>1</v>
          </cell>
          <cell r="R186">
            <v>0.2</v>
          </cell>
          <cell r="S186">
            <v>1</v>
          </cell>
          <cell r="T186">
            <v>0</v>
          </cell>
          <cell r="U186">
            <v>3</v>
          </cell>
          <cell r="V186">
            <v>-1.6</v>
          </cell>
          <cell r="W186">
            <v>1</v>
          </cell>
          <cell r="X186">
            <v>0.6</v>
          </cell>
          <cell r="Y186">
            <v>2</v>
          </cell>
          <cell r="Z186">
            <v>-0.3</v>
          </cell>
          <cell r="AA186">
            <v>1</v>
          </cell>
          <cell r="AB186">
            <v>0</v>
          </cell>
          <cell r="AC186">
            <v>1</v>
          </cell>
          <cell r="AD186">
            <v>0</v>
          </cell>
          <cell r="AE186">
            <v>1</v>
          </cell>
          <cell r="AF186">
            <v>0.2</v>
          </cell>
          <cell r="AG186">
            <v>1</v>
          </cell>
          <cell r="AH186">
            <v>0</v>
          </cell>
          <cell r="AI186">
            <v>4</v>
          </cell>
          <cell r="AJ186">
            <v>2.1</v>
          </cell>
        </row>
        <row r="187">
          <cell r="B187" t="str">
            <v>MYS</v>
          </cell>
          <cell r="C187" t="str">
            <v>Malaysia</v>
          </cell>
          <cell r="D187" t="str">
            <v>WPR</v>
          </cell>
          <cell r="E187" t="str">
            <v>UMC</v>
          </cell>
          <cell r="F187">
            <v>34000000</v>
          </cell>
          <cell r="G187">
            <v>0.6</v>
          </cell>
          <cell r="H187">
            <v>190000</v>
          </cell>
          <cell r="I187">
            <v>2</v>
          </cell>
          <cell r="J187">
            <v>-2.7</v>
          </cell>
          <cell r="K187">
            <v>3</v>
          </cell>
          <cell r="L187">
            <v>-2.4</v>
          </cell>
          <cell r="M187">
            <v>3</v>
          </cell>
          <cell r="N187">
            <v>0</v>
          </cell>
          <cell r="O187">
            <v>4</v>
          </cell>
          <cell r="P187">
            <v>-0.4</v>
          </cell>
          <cell r="Q187">
            <v>3</v>
          </cell>
          <cell r="R187">
            <v>-1.5</v>
          </cell>
          <cell r="S187">
            <v>1</v>
          </cell>
          <cell r="T187">
            <v>-1.9</v>
          </cell>
          <cell r="U187">
            <v>3</v>
          </cell>
          <cell r="V187">
            <v>-1.2</v>
          </cell>
          <cell r="W187">
            <v>4</v>
          </cell>
          <cell r="X187">
            <v>0.4</v>
          </cell>
          <cell r="Y187">
            <v>1</v>
          </cell>
          <cell r="Z187">
            <v>-0.1</v>
          </cell>
          <cell r="AA187">
            <v>2</v>
          </cell>
          <cell r="AB187">
            <v>4.7</v>
          </cell>
          <cell r="AC187">
            <v>2</v>
          </cell>
          <cell r="AD187">
            <v>0.1</v>
          </cell>
          <cell r="AE187">
            <v>2</v>
          </cell>
          <cell r="AF187">
            <v>1.6</v>
          </cell>
          <cell r="AG187">
            <v>1</v>
          </cell>
          <cell r="AH187">
            <v>0</v>
          </cell>
          <cell r="AI187"/>
          <cell r="AJ187"/>
        </row>
        <row r="188">
          <cell r="B188" t="str">
            <v>JPN</v>
          </cell>
          <cell r="C188" t="str">
            <v>Japan</v>
          </cell>
          <cell r="D188" t="str">
            <v>WPR</v>
          </cell>
          <cell r="E188" t="str">
            <v>HIC</v>
          </cell>
          <cell r="F188">
            <v>130000000</v>
          </cell>
          <cell r="G188">
            <v>2.5</v>
          </cell>
          <cell r="H188">
            <v>3200000</v>
          </cell>
          <cell r="I188">
            <v>1</v>
          </cell>
          <cell r="J188">
            <v>-0.7</v>
          </cell>
          <cell r="K188">
            <v>1</v>
          </cell>
          <cell r="L188">
            <v>-0.1</v>
          </cell>
          <cell r="M188">
            <v>1</v>
          </cell>
          <cell r="N188">
            <v>-0.3</v>
          </cell>
          <cell r="O188"/>
          <cell r="P188"/>
          <cell r="Q188">
            <v>2</v>
          </cell>
          <cell r="R188">
            <v>0.6</v>
          </cell>
          <cell r="S188">
            <v>1</v>
          </cell>
          <cell r="T188">
            <v>0</v>
          </cell>
          <cell r="U188">
            <v>3</v>
          </cell>
          <cell r="V188">
            <v>0.3</v>
          </cell>
          <cell r="W188">
            <v>2</v>
          </cell>
          <cell r="X188">
            <v>0.3</v>
          </cell>
          <cell r="Y188">
            <v>4</v>
          </cell>
          <cell r="Z188">
            <v>0.4</v>
          </cell>
          <cell r="AA188">
            <v>1</v>
          </cell>
          <cell r="AB188">
            <v>-0.2</v>
          </cell>
          <cell r="AC188">
            <v>1</v>
          </cell>
          <cell r="AD188">
            <v>0.2</v>
          </cell>
          <cell r="AE188">
            <v>1</v>
          </cell>
          <cell r="AF188">
            <v>2.4</v>
          </cell>
          <cell r="AG188">
            <v>4</v>
          </cell>
          <cell r="AH188">
            <v>0</v>
          </cell>
          <cell r="AI188"/>
          <cell r="AJ188"/>
        </row>
        <row r="189">
          <cell r="B189" t="str">
            <v>AUS</v>
          </cell>
          <cell r="C189" t="str">
            <v>Australia</v>
          </cell>
          <cell r="D189" t="str">
            <v>WPR</v>
          </cell>
          <cell r="E189" t="str">
            <v>HIC</v>
          </cell>
          <cell r="F189">
            <v>26000000</v>
          </cell>
          <cell r="G189">
            <v>3.6</v>
          </cell>
          <cell r="H189">
            <v>940000</v>
          </cell>
          <cell r="I189">
            <v>3</v>
          </cell>
          <cell r="J189">
            <v>-2.9</v>
          </cell>
          <cell r="K189">
            <v>2</v>
          </cell>
          <cell r="L189">
            <v>-0.9</v>
          </cell>
          <cell r="M189">
            <v>4</v>
          </cell>
          <cell r="N189">
            <v>-3.1</v>
          </cell>
          <cell r="O189"/>
          <cell r="P189"/>
          <cell r="Q189">
            <v>1</v>
          </cell>
          <cell r="R189">
            <v>-0.1</v>
          </cell>
          <cell r="S189">
            <v>1</v>
          </cell>
          <cell r="T189">
            <v>0</v>
          </cell>
          <cell r="U189">
            <v>1</v>
          </cell>
          <cell r="V189">
            <v>0.2</v>
          </cell>
          <cell r="W189">
            <v>2</v>
          </cell>
          <cell r="X189">
            <v>0.2</v>
          </cell>
          <cell r="Y189">
            <v>3</v>
          </cell>
          <cell r="Z189">
            <v>0</v>
          </cell>
          <cell r="AA189">
            <v>2</v>
          </cell>
          <cell r="AB189">
            <v>4</v>
          </cell>
          <cell r="AC189">
            <v>1</v>
          </cell>
          <cell r="AD189">
            <v>0</v>
          </cell>
          <cell r="AE189">
            <v>1</v>
          </cell>
          <cell r="AF189">
            <v>2.2999999999999998</v>
          </cell>
          <cell r="AG189">
            <v>4</v>
          </cell>
          <cell r="AH189">
            <v>0</v>
          </cell>
          <cell r="AI189"/>
          <cell r="AJ189"/>
        </row>
        <row r="190">
          <cell r="B190" t="str">
            <v>WSM</v>
          </cell>
          <cell r="C190" t="str">
            <v>Samoa</v>
          </cell>
          <cell r="D190" t="str">
            <v>WPR</v>
          </cell>
          <cell r="E190" t="str">
            <v>UMC</v>
          </cell>
          <cell r="F190">
            <v>200000</v>
          </cell>
          <cell r="G190">
            <v>4.2</v>
          </cell>
          <cell r="H190">
            <v>8700</v>
          </cell>
          <cell r="I190">
            <v>3</v>
          </cell>
          <cell r="J190">
            <v>-3.5</v>
          </cell>
          <cell r="K190">
            <v>3</v>
          </cell>
          <cell r="L190">
            <v>-4.4000000000000004</v>
          </cell>
          <cell r="M190">
            <v>3</v>
          </cell>
          <cell r="N190">
            <v>-0.3</v>
          </cell>
          <cell r="O190">
            <v>2</v>
          </cell>
          <cell r="P190">
            <v>0.7</v>
          </cell>
          <cell r="Q190">
            <v>2</v>
          </cell>
          <cell r="R190">
            <v>-0.7</v>
          </cell>
          <cell r="S190">
            <v>3</v>
          </cell>
          <cell r="T190">
            <v>6.5</v>
          </cell>
          <cell r="U190">
            <v>2</v>
          </cell>
          <cell r="V190">
            <v>-0.2</v>
          </cell>
          <cell r="W190">
            <v>2</v>
          </cell>
          <cell r="X190">
            <v>0.2</v>
          </cell>
          <cell r="Y190">
            <v>3</v>
          </cell>
          <cell r="Z190">
            <v>0</v>
          </cell>
          <cell r="AA190">
            <v>4</v>
          </cell>
          <cell r="AB190">
            <v>-0.6</v>
          </cell>
          <cell r="AC190">
            <v>3</v>
          </cell>
          <cell r="AD190">
            <v>0.4</v>
          </cell>
          <cell r="AE190">
            <v>3</v>
          </cell>
          <cell r="AF190">
            <v>2.6</v>
          </cell>
          <cell r="AG190">
            <v>2</v>
          </cell>
          <cell r="AH190">
            <v>0</v>
          </cell>
          <cell r="AI190">
            <v>4</v>
          </cell>
          <cell r="AJ190">
            <v>0</v>
          </cell>
        </row>
        <row r="191">
          <cell r="B191" t="str">
            <v>KOR</v>
          </cell>
          <cell r="C191" t="str">
            <v>Republic of Korea</v>
          </cell>
          <cell r="D191" t="str">
            <v>WPR</v>
          </cell>
          <cell r="E191" t="str">
            <v>HIC</v>
          </cell>
          <cell r="F191">
            <v>51000000</v>
          </cell>
          <cell r="G191">
            <v>4.5999999999999996</v>
          </cell>
          <cell r="H191">
            <v>2300000</v>
          </cell>
          <cell r="I191">
            <v>1</v>
          </cell>
          <cell r="J191">
            <v>-0.7</v>
          </cell>
          <cell r="K191">
            <v>2</v>
          </cell>
          <cell r="L191">
            <v>-0.9</v>
          </cell>
          <cell r="M191">
            <v>4</v>
          </cell>
          <cell r="N191">
            <v>-0.7</v>
          </cell>
          <cell r="O191"/>
          <cell r="P191"/>
          <cell r="Q191">
            <v>1</v>
          </cell>
          <cell r="R191">
            <v>0</v>
          </cell>
          <cell r="S191">
            <v>1</v>
          </cell>
          <cell r="T191">
            <v>0</v>
          </cell>
          <cell r="U191">
            <v>4</v>
          </cell>
          <cell r="V191">
            <v>1.6</v>
          </cell>
          <cell r="W191">
            <v>4</v>
          </cell>
          <cell r="X191">
            <v>1.1000000000000001</v>
          </cell>
          <cell r="Y191">
            <v>4</v>
          </cell>
          <cell r="Z191">
            <v>-0.2</v>
          </cell>
          <cell r="AA191">
            <v>1</v>
          </cell>
          <cell r="AB191">
            <v>0.1</v>
          </cell>
          <cell r="AC191">
            <v>1</v>
          </cell>
          <cell r="AD191">
            <v>0.4</v>
          </cell>
          <cell r="AE191">
            <v>2</v>
          </cell>
          <cell r="AF191">
            <v>2.8</v>
          </cell>
          <cell r="AG191">
            <v>4</v>
          </cell>
          <cell r="AH191">
            <v>0</v>
          </cell>
          <cell r="AI191">
            <v>4</v>
          </cell>
          <cell r="AJ191">
            <v>0</v>
          </cell>
        </row>
        <row r="192">
          <cell r="B192" t="str">
            <v>MNG</v>
          </cell>
          <cell r="C192" t="str">
            <v>Mongolia</v>
          </cell>
          <cell r="D192" t="str">
            <v>WPR</v>
          </cell>
          <cell r="E192" t="str">
            <v>LMC</v>
          </cell>
          <cell r="F192">
            <v>3400000</v>
          </cell>
          <cell r="G192">
            <v>5.5</v>
          </cell>
          <cell r="H192">
            <v>190000</v>
          </cell>
          <cell r="I192">
            <v>2</v>
          </cell>
          <cell r="J192">
            <v>-3.1</v>
          </cell>
          <cell r="K192">
            <v>1</v>
          </cell>
          <cell r="L192">
            <v>-0.8</v>
          </cell>
          <cell r="M192">
            <v>4</v>
          </cell>
          <cell r="N192">
            <v>0.1</v>
          </cell>
          <cell r="O192">
            <v>1</v>
          </cell>
          <cell r="P192">
            <v>0.2</v>
          </cell>
          <cell r="Q192">
            <v>2</v>
          </cell>
          <cell r="R192">
            <v>2.5</v>
          </cell>
          <cell r="S192">
            <v>3</v>
          </cell>
          <cell r="T192">
            <v>8.6999999999999993</v>
          </cell>
          <cell r="U192">
            <v>4</v>
          </cell>
          <cell r="V192">
            <v>-2.9</v>
          </cell>
          <cell r="W192">
            <v>3</v>
          </cell>
          <cell r="X192">
            <v>0</v>
          </cell>
          <cell r="Y192">
            <v>4</v>
          </cell>
          <cell r="Z192">
            <v>0.3</v>
          </cell>
          <cell r="AA192"/>
          <cell r="AB192"/>
          <cell r="AC192">
            <v>4</v>
          </cell>
          <cell r="AD192">
            <v>-0.1</v>
          </cell>
          <cell r="AE192">
            <v>3</v>
          </cell>
          <cell r="AF192">
            <v>2.1</v>
          </cell>
          <cell r="AG192">
            <v>3</v>
          </cell>
          <cell r="AH192">
            <v>0</v>
          </cell>
          <cell r="AI192">
            <v>4</v>
          </cell>
          <cell r="AJ192">
            <v>0</v>
          </cell>
        </row>
        <row r="193">
          <cell r="B193" t="str">
            <v>VNM</v>
          </cell>
          <cell r="C193" t="str">
            <v>Viet Nam</v>
          </cell>
          <cell r="D193" t="str">
            <v>WPR</v>
          </cell>
          <cell r="E193" t="str">
            <v>LMC</v>
          </cell>
          <cell r="F193">
            <v>100000000</v>
          </cell>
          <cell r="G193">
            <v>5.6</v>
          </cell>
          <cell r="H193">
            <v>5600000</v>
          </cell>
          <cell r="I193">
            <v>1</v>
          </cell>
          <cell r="J193">
            <v>-0.5</v>
          </cell>
          <cell r="K193">
            <v>1</v>
          </cell>
          <cell r="L193">
            <v>-0.7</v>
          </cell>
          <cell r="M193">
            <v>3</v>
          </cell>
          <cell r="N193">
            <v>-1.4</v>
          </cell>
          <cell r="O193">
            <v>3</v>
          </cell>
          <cell r="P193">
            <v>0.6</v>
          </cell>
          <cell r="Q193">
            <v>3</v>
          </cell>
          <cell r="R193">
            <v>2.2000000000000002</v>
          </cell>
          <cell r="S193">
            <v>2</v>
          </cell>
          <cell r="T193">
            <v>5.7</v>
          </cell>
          <cell r="U193">
            <v>4</v>
          </cell>
          <cell r="V193">
            <v>1.9</v>
          </cell>
          <cell r="W193">
            <v>4</v>
          </cell>
          <cell r="X193">
            <v>-1.4</v>
          </cell>
          <cell r="Y193">
            <v>2</v>
          </cell>
          <cell r="Z193">
            <v>0</v>
          </cell>
          <cell r="AA193"/>
          <cell r="AB193"/>
          <cell r="AC193"/>
          <cell r="AD193"/>
          <cell r="AE193"/>
          <cell r="AF193"/>
          <cell r="AG193">
            <v>3</v>
          </cell>
          <cell r="AH193">
            <v>0</v>
          </cell>
          <cell r="AI193"/>
          <cell r="AJ193"/>
        </row>
        <row r="194">
          <cell r="B194" t="str">
            <v>PHL</v>
          </cell>
          <cell r="C194" t="str">
            <v>Philippines</v>
          </cell>
          <cell r="D194" t="str">
            <v>WPR</v>
          </cell>
          <cell r="E194" t="str">
            <v>LMC</v>
          </cell>
          <cell r="F194">
            <v>110000000</v>
          </cell>
          <cell r="G194">
            <v>13.2</v>
          </cell>
          <cell r="H194">
            <v>15000000</v>
          </cell>
          <cell r="I194">
            <v>1</v>
          </cell>
          <cell r="J194">
            <v>-1</v>
          </cell>
          <cell r="K194">
            <v>1</v>
          </cell>
          <cell r="L194">
            <v>-0.8</v>
          </cell>
          <cell r="M194">
            <v>2</v>
          </cell>
          <cell r="N194">
            <v>-0.6</v>
          </cell>
          <cell r="O194">
            <v>3</v>
          </cell>
          <cell r="P194">
            <v>0.4</v>
          </cell>
          <cell r="Q194">
            <v>4</v>
          </cell>
          <cell r="R194">
            <v>2.2000000000000002</v>
          </cell>
          <cell r="S194">
            <v>3</v>
          </cell>
          <cell r="T194">
            <v>6.8</v>
          </cell>
          <cell r="U194">
            <v>4</v>
          </cell>
          <cell r="V194">
            <v>1.6</v>
          </cell>
          <cell r="W194">
            <v>2</v>
          </cell>
          <cell r="X194">
            <v>-0.1</v>
          </cell>
          <cell r="Y194">
            <v>1</v>
          </cell>
          <cell r="Z194">
            <v>0</v>
          </cell>
          <cell r="AA194">
            <v>4</v>
          </cell>
          <cell r="AB194">
            <v>3.7</v>
          </cell>
          <cell r="AC194">
            <v>3</v>
          </cell>
          <cell r="AD194">
            <v>1.1000000000000001</v>
          </cell>
          <cell r="AE194">
            <v>2</v>
          </cell>
          <cell r="AF194">
            <v>2.2999999999999998</v>
          </cell>
          <cell r="AG194">
            <v>3</v>
          </cell>
          <cell r="AH194">
            <v>0</v>
          </cell>
          <cell r="AI194">
            <v>4</v>
          </cell>
          <cell r="AJ194">
            <v>0</v>
          </cell>
        </row>
        <row r="195">
          <cell r="B195" t="str">
            <v>KHM</v>
          </cell>
          <cell r="C195" t="str">
            <v>Cambodia</v>
          </cell>
          <cell r="D195" t="str">
            <v>WPR</v>
          </cell>
          <cell r="E195" t="str">
            <v>LMC</v>
          </cell>
          <cell r="F195">
            <v>17000000</v>
          </cell>
          <cell r="G195">
            <v>14.2</v>
          </cell>
          <cell r="H195">
            <v>2500000</v>
          </cell>
          <cell r="I195">
            <v>1</v>
          </cell>
          <cell r="J195">
            <v>-0.7</v>
          </cell>
          <cell r="K195">
            <v>1</v>
          </cell>
          <cell r="L195">
            <v>-0.8</v>
          </cell>
          <cell r="M195">
            <v>1</v>
          </cell>
          <cell r="N195">
            <v>0</v>
          </cell>
          <cell r="O195">
            <v>4</v>
          </cell>
          <cell r="P195">
            <v>-0.2</v>
          </cell>
          <cell r="Q195">
            <v>4</v>
          </cell>
          <cell r="R195">
            <v>2.6</v>
          </cell>
          <cell r="S195">
            <v>3</v>
          </cell>
          <cell r="T195">
            <v>9.1</v>
          </cell>
          <cell r="U195">
            <v>4</v>
          </cell>
          <cell r="V195">
            <v>1.7</v>
          </cell>
          <cell r="W195">
            <v>2</v>
          </cell>
          <cell r="X195">
            <v>-0.4</v>
          </cell>
          <cell r="Y195">
            <v>1</v>
          </cell>
          <cell r="Z195">
            <v>0</v>
          </cell>
          <cell r="AA195"/>
          <cell r="AB195"/>
          <cell r="AC195">
            <v>4</v>
          </cell>
          <cell r="AD195">
            <v>3.2</v>
          </cell>
          <cell r="AE195">
            <v>1</v>
          </cell>
          <cell r="AF195">
            <v>2.7</v>
          </cell>
          <cell r="AG195">
            <v>3</v>
          </cell>
          <cell r="AH195">
            <v>0</v>
          </cell>
          <cell r="AI195">
            <v>4</v>
          </cell>
          <cell r="AJ195">
            <v>0</v>
          </cell>
        </row>
        <row r="196">
          <cell r="B196" t="str">
            <v>LAO</v>
          </cell>
          <cell r="C196" t="str">
            <v>Lao People's Democratic Republic</v>
          </cell>
          <cell r="D196" t="str">
            <v>WPR</v>
          </cell>
          <cell r="E196" t="str">
            <v>LMC</v>
          </cell>
          <cell r="F196">
            <v>7600000</v>
          </cell>
          <cell r="G196">
            <v>16.8</v>
          </cell>
          <cell r="H196">
            <v>1300000</v>
          </cell>
          <cell r="I196">
            <v>1</v>
          </cell>
          <cell r="J196">
            <v>-0.9</v>
          </cell>
          <cell r="K196">
            <v>1</v>
          </cell>
          <cell r="L196">
            <v>-1.1000000000000001</v>
          </cell>
          <cell r="M196">
            <v>1</v>
          </cell>
          <cell r="N196">
            <v>-0.5</v>
          </cell>
          <cell r="O196">
            <v>4</v>
          </cell>
          <cell r="P196">
            <v>-4.5999999999999996</v>
          </cell>
          <cell r="Q196">
            <v>4</v>
          </cell>
          <cell r="R196">
            <v>5.2</v>
          </cell>
          <cell r="S196">
            <v>3</v>
          </cell>
          <cell r="T196">
            <v>4.3</v>
          </cell>
          <cell r="U196">
            <v>4</v>
          </cell>
          <cell r="V196">
            <v>1.3</v>
          </cell>
          <cell r="W196">
            <v>2</v>
          </cell>
          <cell r="X196">
            <v>-0.4</v>
          </cell>
          <cell r="Y196">
            <v>2</v>
          </cell>
          <cell r="Z196">
            <v>0</v>
          </cell>
          <cell r="AA196">
            <v>3</v>
          </cell>
          <cell r="AB196">
            <v>9</v>
          </cell>
          <cell r="AC196">
            <v>4</v>
          </cell>
          <cell r="AD196">
            <v>2.1</v>
          </cell>
          <cell r="AE196">
            <v>4</v>
          </cell>
          <cell r="AF196">
            <v>3.8</v>
          </cell>
          <cell r="AG196">
            <v>4</v>
          </cell>
          <cell r="AH196">
            <v>0</v>
          </cell>
          <cell r="AI196">
            <v>4</v>
          </cell>
          <cell r="AJ196">
            <v>0</v>
          </cell>
        </row>
        <row r="197">
          <cell r="B197" t="str">
            <v>CHN</v>
          </cell>
          <cell r="C197" t="str">
            <v>China</v>
          </cell>
          <cell r="D197" t="str">
            <v>WPR</v>
          </cell>
          <cell r="E197" t="str">
            <v>UMC</v>
          </cell>
          <cell r="F197">
            <v>1500000000</v>
          </cell>
          <cell r="G197">
            <v>26.8</v>
          </cell>
          <cell r="H197">
            <v>390000000</v>
          </cell>
          <cell r="I197">
            <v>1</v>
          </cell>
          <cell r="J197">
            <v>-1.3</v>
          </cell>
          <cell r="K197">
            <v>2</v>
          </cell>
          <cell r="L197">
            <v>-3</v>
          </cell>
          <cell r="M197">
            <v>3</v>
          </cell>
          <cell r="N197">
            <v>-0.8</v>
          </cell>
          <cell r="O197">
            <v>1</v>
          </cell>
          <cell r="P197">
            <v>0.3</v>
          </cell>
          <cell r="Q197">
            <v>2</v>
          </cell>
          <cell r="R197">
            <v>1.3</v>
          </cell>
          <cell r="S197">
            <v>2</v>
          </cell>
          <cell r="T197">
            <v>5.2</v>
          </cell>
          <cell r="U197">
            <v>4</v>
          </cell>
          <cell r="V197">
            <v>11.9</v>
          </cell>
          <cell r="W197">
            <v>3</v>
          </cell>
          <cell r="X197">
            <v>0.3</v>
          </cell>
          <cell r="Y197">
            <v>2</v>
          </cell>
          <cell r="Z197">
            <v>0</v>
          </cell>
          <cell r="AA197">
            <v>3</v>
          </cell>
          <cell r="AB197">
            <v>13.6</v>
          </cell>
          <cell r="AC197">
            <v>2</v>
          </cell>
          <cell r="AD197">
            <v>-0.3</v>
          </cell>
          <cell r="AE197">
            <v>3</v>
          </cell>
          <cell r="AF197">
            <v>0.9</v>
          </cell>
          <cell r="AG197">
            <v>3</v>
          </cell>
          <cell r="AH197">
            <v>0</v>
          </cell>
          <cell r="AI197">
            <v>4</v>
          </cell>
          <cell r="AJ197">
            <v>0</v>
          </cell>
        </row>
      </sheetData>
      <sheetData sheetId="5">
        <row r="2">
          <cell r="B2"/>
          <cell r="C2"/>
          <cell r="D2"/>
          <cell r="E2"/>
          <cell r="F2"/>
          <cell r="G2"/>
          <cell r="H2"/>
          <cell r="I2" t="str">
            <v>HEP Index</v>
          </cell>
          <cell r="J2"/>
          <cell r="K2" t="str">
            <v>Prepare</v>
          </cell>
          <cell r="L2"/>
          <cell r="M2" t="str">
            <v>Prevent</v>
          </cell>
          <cell r="N2"/>
          <cell r="O2" t="str">
            <v>Detect and Respond</v>
          </cell>
          <cell r="P2"/>
          <cell r="Q2"/>
          <cell r="R2"/>
          <cell r="S2"/>
          <cell r="T2"/>
          <cell r="U2"/>
          <cell r="V2"/>
          <cell r="W2"/>
          <cell r="X2"/>
          <cell r="Y2"/>
          <cell r="Z2"/>
          <cell r="AA2"/>
          <cell r="AB2"/>
          <cell r="AC2"/>
          <cell r="AD2"/>
          <cell r="AE2"/>
          <cell r="AF2"/>
          <cell r="AG2"/>
          <cell r="AH2"/>
          <cell r="AI2"/>
          <cell r="AJ2"/>
          <cell r="AK2"/>
          <cell r="AL2"/>
          <cell r="AM2"/>
          <cell r="AN2"/>
          <cell r="AO2"/>
          <cell r="AP2"/>
          <cell r="AQ2"/>
          <cell r="AR2"/>
          <cell r="AS2"/>
          <cell r="AT2"/>
          <cell r="AU2"/>
          <cell r="AV2"/>
          <cell r="AW2"/>
          <cell r="AX2"/>
          <cell r="AY2"/>
          <cell r="AZ2"/>
        </row>
        <row r="3">
          <cell r="B3" t="str">
            <v>iso3</v>
          </cell>
          <cell r="C3" t="str">
            <v>Country</v>
          </cell>
          <cell r="D3" t="str">
            <v>Region</v>
          </cell>
          <cell r="E3" t="str">
            <v>WB Income Group</v>
          </cell>
          <cell r="F3" t="str">
            <v>Total population</v>
          </cell>
          <cell r="G3" t="str">
            <v>% population</v>
          </cell>
          <cell r="H3" t="str">
            <v># People</v>
          </cell>
          <cell r="I3" t="str">
            <v>Baseline [2018]</v>
          </cell>
          <cell r="J3" t="str">
            <v>Expected Change</v>
          </cell>
          <cell r="K3" t="str">
            <v>Baseline [2018]</v>
          </cell>
          <cell r="L3" t="str">
            <v>Direction of Change</v>
          </cell>
          <cell r="M3" t="str">
            <v>Baseline [2018]</v>
          </cell>
          <cell r="N3" t="str">
            <v>Direction of Change</v>
          </cell>
          <cell r="O3" t="str">
            <v>Baseline [Latest year]</v>
          </cell>
          <cell r="P3" t="str">
            <v>Direction of Change</v>
          </cell>
          <cell r="Q3" t="str">
            <v>C1. Legislation and Financing</v>
          </cell>
          <cell r="R3"/>
          <cell r="S3" t="str">
            <v>C2. IHR Coordination</v>
          </cell>
          <cell r="T3"/>
          <cell r="U3" t="str">
            <v>C3. Zoonotic Events</v>
          </cell>
          <cell r="V3"/>
          <cell r="W3" t="str">
            <v>C4. Food Safety</v>
          </cell>
          <cell r="X3"/>
          <cell r="Y3" t="str">
            <v>C5. Laboratory</v>
          </cell>
          <cell r="Z3"/>
          <cell r="AA3" t="str">
            <v>C6. Surveillance</v>
          </cell>
          <cell r="AB3"/>
          <cell r="AC3" t="str">
            <v>C7. Human Resources</v>
          </cell>
          <cell r="AD3"/>
          <cell r="AE3" t="str">
            <v>C8. Health Emerg. Framework</v>
          </cell>
          <cell r="AF3"/>
          <cell r="AG3" t="str">
            <v>C9. Health Service Provision</v>
          </cell>
          <cell r="AH3"/>
          <cell r="AI3" t="str">
            <v>C10. Risk Comms</v>
          </cell>
          <cell r="AJ3"/>
          <cell r="AK3" t="str">
            <v>C11. Points of Entry (POE)</v>
          </cell>
          <cell r="AL3"/>
          <cell r="AM3" t="str">
            <v>C12. Chemical Events</v>
          </cell>
          <cell r="AN3"/>
          <cell r="AO3" t="str">
            <v>C13. Radiation Emergencies</v>
          </cell>
          <cell r="AP3"/>
          <cell r="AQ3" t="str">
            <v>Polio</v>
          </cell>
          <cell r="AR3"/>
          <cell r="AS3" t="str">
            <v>Measles</v>
          </cell>
          <cell r="AT3"/>
          <cell r="AU3" t="str">
            <v>Yellow Fever</v>
          </cell>
          <cell r="AV3"/>
          <cell r="AW3" t="str">
            <v>Meningitis</v>
          </cell>
          <cell r="AX3"/>
          <cell r="AY3" t="str">
            <v>Cholera</v>
          </cell>
          <cell r="AZ3"/>
        </row>
        <row r="5">
          <cell r="B5" t="str">
            <v>DZA</v>
          </cell>
          <cell r="C5" t="str">
            <v>Algeria</v>
          </cell>
          <cell r="D5" t="str">
            <v>AFR</v>
          </cell>
          <cell r="E5" t="str">
            <v>LMC</v>
          </cell>
          <cell r="F5">
            <v>46000000</v>
          </cell>
          <cell r="G5">
            <v>-0.27800000000000002</v>
          </cell>
          <cell r="H5">
            <v>-13000000</v>
          </cell>
          <cell r="I5">
            <v>1</v>
          </cell>
          <cell r="J5">
            <v>-8.4</v>
          </cell>
          <cell r="K5">
            <v>1</v>
          </cell>
          <cell r="L5">
            <v>-31.7</v>
          </cell>
          <cell r="M5">
            <v>2</v>
          </cell>
          <cell r="N5">
            <v>-0.1</v>
          </cell>
          <cell r="O5">
            <v>1</v>
          </cell>
          <cell r="P5">
            <v>6.7</v>
          </cell>
          <cell r="Q5">
            <v>1</v>
          </cell>
          <cell r="R5" t="str">
            <v/>
          </cell>
          <cell r="S5">
            <v>1</v>
          </cell>
          <cell r="T5" t="str">
            <v/>
          </cell>
          <cell r="U5">
            <v>1</v>
          </cell>
          <cell r="V5" t="str">
            <v/>
          </cell>
          <cell r="W5">
            <v>1</v>
          </cell>
          <cell r="X5" t="str">
            <v/>
          </cell>
          <cell r="Y5">
            <v>2</v>
          </cell>
          <cell r="Z5" t="str">
            <v/>
          </cell>
          <cell r="AA5">
            <v>1</v>
          </cell>
          <cell r="AB5" t="str">
            <v/>
          </cell>
          <cell r="AC5">
            <v>1</v>
          </cell>
          <cell r="AD5" t="str">
            <v/>
          </cell>
          <cell r="AE5">
            <v>1</v>
          </cell>
          <cell r="AF5" t="str">
            <v/>
          </cell>
          <cell r="AG5">
            <v>1</v>
          </cell>
          <cell r="AH5" t="str">
            <v/>
          </cell>
          <cell r="AI5">
            <v>1</v>
          </cell>
          <cell r="AJ5" t="str">
            <v/>
          </cell>
          <cell r="AK5">
            <v>1</v>
          </cell>
          <cell r="AL5" t="str">
            <v/>
          </cell>
          <cell r="AM5">
            <v>1</v>
          </cell>
          <cell r="AN5" t="str">
            <v/>
          </cell>
          <cell r="AO5">
            <v>1</v>
          </cell>
          <cell r="AP5" t="str">
            <v/>
          </cell>
          <cell r="AQ5">
            <v>1</v>
          </cell>
          <cell r="AR5">
            <v>1.4</v>
          </cell>
          <cell r="AS5">
            <v>3</v>
          </cell>
          <cell r="AT5">
            <v>-1.7</v>
          </cell>
          <cell r="AU5" t="str">
            <v/>
          </cell>
          <cell r="AV5" t="str">
            <v/>
          </cell>
          <cell r="AW5" t="str">
            <v/>
          </cell>
          <cell r="AX5" t="str">
            <v/>
          </cell>
          <cell r="AY5" t="str">
            <v/>
          </cell>
          <cell r="AZ5" t="str">
            <v/>
          </cell>
        </row>
        <row r="6">
          <cell r="B6" t="str">
            <v>COG</v>
          </cell>
          <cell r="C6" t="str">
            <v>Congo</v>
          </cell>
          <cell r="D6" t="str">
            <v>AFR</v>
          </cell>
          <cell r="E6" t="str">
            <v>LMC</v>
          </cell>
          <cell r="F6">
            <v>5900000</v>
          </cell>
          <cell r="G6">
            <v>-0.20300000000000001</v>
          </cell>
          <cell r="H6">
            <v>-1200000</v>
          </cell>
          <cell r="I6">
            <v>2</v>
          </cell>
          <cell r="J6">
            <v>-1.5</v>
          </cell>
          <cell r="K6">
            <v>2</v>
          </cell>
          <cell r="L6">
            <v>-25.5</v>
          </cell>
          <cell r="M6">
            <v>2</v>
          </cell>
          <cell r="N6">
            <v>2.2000000000000002</v>
          </cell>
          <cell r="O6">
            <v>3</v>
          </cell>
          <cell r="P6">
            <v>18.899999999999999</v>
          </cell>
          <cell r="Q6">
            <v>1</v>
          </cell>
          <cell r="R6" t="str">
            <v/>
          </cell>
          <cell r="S6">
            <v>1</v>
          </cell>
          <cell r="T6" t="str">
            <v/>
          </cell>
          <cell r="U6">
            <v>3</v>
          </cell>
          <cell r="V6" t="str">
            <v/>
          </cell>
          <cell r="W6">
            <v>3</v>
          </cell>
          <cell r="X6" t="str">
            <v/>
          </cell>
          <cell r="Y6">
            <v>4</v>
          </cell>
          <cell r="Z6" t="str">
            <v/>
          </cell>
          <cell r="AA6">
            <v>1</v>
          </cell>
          <cell r="AB6" t="str">
            <v/>
          </cell>
          <cell r="AC6">
            <v>1</v>
          </cell>
          <cell r="AD6" t="str">
            <v/>
          </cell>
          <cell r="AE6">
            <v>1</v>
          </cell>
          <cell r="AF6" t="str">
            <v/>
          </cell>
          <cell r="AG6">
            <v>2</v>
          </cell>
          <cell r="AH6" t="str">
            <v/>
          </cell>
          <cell r="AI6">
            <v>2</v>
          </cell>
          <cell r="AJ6" t="str">
            <v/>
          </cell>
          <cell r="AK6">
            <v>1</v>
          </cell>
          <cell r="AL6" t="str">
            <v/>
          </cell>
          <cell r="AM6">
            <v>3</v>
          </cell>
          <cell r="AN6" t="str">
            <v/>
          </cell>
          <cell r="AO6">
            <v>1</v>
          </cell>
          <cell r="AP6" t="str">
            <v/>
          </cell>
          <cell r="AQ6">
            <v>3</v>
          </cell>
          <cell r="AR6">
            <v>13.1</v>
          </cell>
          <cell r="AS6">
            <v>3</v>
          </cell>
          <cell r="AT6">
            <v>-9.9</v>
          </cell>
          <cell r="AU6">
            <v>1</v>
          </cell>
          <cell r="AV6">
            <v>2.6</v>
          </cell>
          <cell r="AW6" t="str">
            <v/>
          </cell>
          <cell r="AX6" t="str">
            <v/>
          </cell>
          <cell r="AY6" t="str">
            <v/>
          </cell>
          <cell r="AZ6" t="str">
            <v/>
          </cell>
        </row>
        <row r="7">
          <cell r="B7" t="str">
            <v>NER</v>
          </cell>
          <cell r="C7" t="str">
            <v>Niger</v>
          </cell>
          <cell r="D7" t="str">
            <v>AFR</v>
          </cell>
          <cell r="E7" t="str">
            <v>LIC</v>
          </cell>
          <cell r="F7">
            <v>27000000</v>
          </cell>
          <cell r="G7">
            <v>-0.19699999999999998</v>
          </cell>
          <cell r="H7">
            <v>-5300000</v>
          </cell>
          <cell r="I7">
            <v>4</v>
          </cell>
          <cell r="J7">
            <v>3.6</v>
          </cell>
          <cell r="K7">
            <v>2</v>
          </cell>
          <cell r="L7">
            <v>-43.8</v>
          </cell>
          <cell r="M7">
            <v>3</v>
          </cell>
          <cell r="N7">
            <v>20.100000000000001</v>
          </cell>
          <cell r="O7">
            <v>4</v>
          </cell>
          <cell r="P7">
            <v>34.4</v>
          </cell>
          <cell r="Q7">
            <v>4</v>
          </cell>
          <cell r="R7" t="str">
            <v/>
          </cell>
          <cell r="S7">
            <v>1</v>
          </cell>
          <cell r="T7" t="str">
            <v/>
          </cell>
          <cell r="U7">
            <v>1</v>
          </cell>
          <cell r="V7" t="str">
            <v/>
          </cell>
          <cell r="W7">
            <v>3</v>
          </cell>
          <cell r="X7" t="str">
            <v/>
          </cell>
          <cell r="Y7">
            <v>2</v>
          </cell>
          <cell r="Z7" t="str">
            <v/>
          </cell>
          <cell r="AA7">
            <v>1</v>
          </cell>
          <cell r="AB7" t="str">
            <v/>
          </cell>
          <cell r="AC7">
            <v>1</v>
          </cell>
          <cell r="AD7" t="str">
            <v/>
          </cell>
          <cell r="AE7">
            <v>1</v>
          </cell>
          <cell r="AF7" t="str">
            <v/>
          </cell>
          <cell r="AG7">
            <v>3</v>
          </cell>
          <cell r="AH7" t="str">
            <v/>
          </cell>
          <cell r="AI7">
            <v>3</v>
          </cell>
          <cell r="AJ7" t="str">
            <v/>
          </cell>
          <cell r="AK7">
            <v>4</v>
          </cell>
          <cell r="AL7" t="str">
            <v/>
          </cell>
          <cell r="AM7">
            <v>3</v>
          </cell>
          <cell r="AN7" t="str">
            <v/>
          </cell>
          <cell r="AO7">
            <v>3</v>
          </cell>
          <cell r="AP7" t="str">
            <v/>
          </cell>
          <cell r="AQ7">
            <v>3</v>
          </cell>
          <cell r="AR7">
            <v>-1.4</v>
          </cell>
          <cell r="AS7">
            <v>3</v>
          </cell>
          <cell r="AT7">
            <v>-0.3</v>
          </cell>
          <cell r="AU7">
            <v>3</v>
          </cell>
          <cell r="AV7">
            <v>3.2</v>
          </cell>
          <cell r="AW7">
            <v>1</v>
          </cell>
          <cell r="AX7">
            <v>7.9</v>
          </cell>
          <cell r="AY7">
            <v>4</v>
          </cell>
          <cell r="AZ7">
            <v>0</v>
          </cell>
        </row>
        <row r="8">
          <cell r="B8" t="str">
            <v>GIN</v>
          </cell>
          <cell r="C8" t="str">
            <v>Guinea</v>
          </cell>
          <cell r="D8" t="str">
            <v>AFR</v>
          </cell>
          <cell r="E8" t="str">
            <v>LIC</v>
          </cell>
          <cell r="F8">
            <v>14000000</v>
          </cell>
          <cell r="G8">
            <v>-0.14899999999999999</v>
          </cell>
          <cell r="H8">
            <v>-2100000</v>
          </cell>
          <cell r="I8">
            <v>3</v>
          </cell>
          <cell r="J8">
            <v>8.9</v>
          </cell>
          <cell r="K8">
            <v>1</v>
          </cell>
          <cell r="L8">
            <v>-19.3</v>
          </cell>
          <cell r="M8">
            <v>3</v>
          </cell>
          <cell r="N8">
            <v>-0.5</v>
          </cell>
          <cell r="O8">
            <v>3</v>
          </cell>
          <cell r="P8">
            <v>46.7</v>
          </cell>
          <cell r="Q8">
            <v>2</v>
          </cell>
          <cell r="R8" t="str">
            <v/>
          </cell>
          <cell r="S8">
            <v>1</v>
          </cell>
          <cell r="T8" t="str">
            <v/>
          </cell>
          <cell r="U8">
            <v>1</v>
          </cell>
          <cell r="V8" t="str">
            <v/>
          </cell>
          <cell r="W8">
            <v>3</v>
          </cell>
          <cell r="X8" t="str">
            <v/>
          </cell>
          <cell r="Y8">
            <v>1</v>
          </cell>
          <cell r="Z8" t="str">
            <v/>
          </cell>
          <cell r="AA8">
            <v>1</v>
          </cell>
          <cell r="AB8" t="str">
            <v/>
          </cell>
          <cell r="AC8">
            <v>1</v>
          </cell>
          <cell r="AD8" t="str">
            <v/>
          </cell>
          <cell r="AE8">
            <v>1</v>
          </cell>
          <cell r="AF8" t="str">
            <v/>
          </cell>
          <cell r="AG8">
            <v>1</v>
          </cell>
          <cell r="AH8" t="str">
            <v/>
          </cell>
          <cell r="AI8">
            <v>2</v>
          </cell>
          <cell r="AJ8" t="str">
            <v/>
          </cell>
          <cell r="AK8">
            <v>1</v>
          </cell>
          <cell r="AL8" t="str">
            <v/>
          </cell>
          <cell r="AM8">
            <v>3</v>
          </cell>
          <cell r="AN8" t="str">
            <v/>
          </cell>
          <cell r="AO8">
            <v>3</v>
          </cell>
          <cell r="AP8" t="str">
            <v/>
          </cell>
          <cell r="AQ8">
            <v>4</v>
          </cell>
          <cell r="AR8">
            <v>8.6999999999999993</v>
          </cell>
          <cell r="AS8">
            <v>4</v>
          </cell>
          <cell r="AT8">
            <v>0.1</v>
          </cell>
          <cell r="AU8">
            <v>4</v>
          </cell>
          <cell r="AV8">
            <v>6</v>
          </cell>
          <cell r="AW8">
            <v>2</v>
          </cell>
          <cell r="AX8">
            <v>-0.9</v>
          </cell>
          <cell r="AY8" t="str">
            <v/>
          </cell>
          <cell r="AZ8" t="str">
            <v/>
          </cell>
        </row>
        <row r="9">
          <cell r="B9" t="str">
            <v>STP</v>
          </cell>
          <cell r="C9" t="str">
            <v>Sao Tome and Principe</v>
          </cell>
          <cell r="D9" t="str">
            <v>AFR</v>
          </cell>
          <cell r="E9" t="str">
            <v>LMC</v>
          </cell>
          <cell r="F9">
            <v>230000</v>
          </cell>
          <cell r="G9">
            <v>-0.14199999999999999</v>
          </cell>
          <cell r="H9">
            <v>-33000</v>
          </cell>
          <cell r="I9">
            <v>1</v>
          </cell>
          <cell r="J9">
            <v>0.5</v>
          </cell>
          <cell r="K9">
            <v>3</v>
          </cell>
          <cell r="L9">
            <v>-18.2</v>
          </cell>
          <cell r="M9">
            <v>1</v>
          </cell>
          <cell r="N9">
            <v>0</v>
          </cell>
          <cell r="O9" t="str">
            <v/>
          </cell>
          <cell r="P9" t="str">
            <v/>
          </cell>
          <cell r="Q9">
            <v>2</v>
          </cell>
          <cell r="R9" t="str">
            <v/>
          </cell>
          <cell r="S9">
            <v>3</v>
          </cell>
          <cell r="T9" t="str">
            <v/>
          </cell>
          <cell r="U9">
            <v>1</v>
          </cell>
          <cell r="V9" t="str">
            <v/>
          </cell>
          <cell r="W9">
            <v>4</v>
          </cell>
          <cell r="X9" t="str">
            <v/>
          </cell>
          <cell r="Y9">
            <v>4</v>
          </cell>
          <cell r="Z9" t="str">
            <v/>
          </cell>
          <cell r="AA9">
            <v>4</v>
          </cell>
          <cell r="AB9" t="str">
            <v/>
          </cell>
          <cell r="AC9">
            <v>1</v>
          </cell>
          <cell r="AD9" t="str">
            <v/>
          </cell>
          <cell r="AE9">
            <v>4</v>
          </cell>
          <cell r="AF9" t="str">
            <v/>
          </cell>
          <cell r="AG9">
            <v>1</v>
          </cell>
          <cell r="AH9" t="str">
            <v/>
          </cell>
          <cell r="AI9">
            <v>1</v>
          </cell>
          <cell r="AJ9" t="str">
            <v/>
          </cell>
          <cell r="AK9">
            <v>1</v>
          </cell>
          <cell r="AL9" t="str">
            <v/>
          </cell>
          <cell r="AM9">
            <v>1</v>
          </cell>
          <cell r="AN9" t="str">
            <v/>
          </cell>
          <cell r="AO9">
            <v>3</v>
          </cell>
          <cell r="AP9" t="str">
            <v/>
          </cell>
          <cell r="AQ9">
            <v>1</v>
          </cell>
          <cell r="AR9">
            <v>-1.2</v>
          </cell>
          <cell r="AS9">
            <v>1</v>
          </cell>
          <cell r="AT9">
            <v>1.3</v>
          </cell>
          <cell r="AU9" t="str">
            <v/>
          </cell>
          <cell r="AV9" t="str">
            <v/>
          </cell>
          <cell r="AW9" t="str">
            <v/>
          </cell>
          <cell r="AX9" t="str">
            <v/>
          </cell>
          <cell r="AY9" t="str">
            <v/>
          </cell>
          <cell r="AZ9" t="str">
            <v/>
          </cell>
        </row>
        <row r="10">
          <cell r="B10" t="str">
            <v>GNB</v>
          </cell>
          <cell r="C10" t="str">
            <v>Guinea-Bissau</v>
          </cell>
          <cell r="D10" t="str">
            <v>AFR</v>
          </cell>
          <cell r="E10" t="str">
            <v>LIC</v>
          </cell>
          <cell r="F10">
            <v>2100000</v>
          </cell>
          <cell r="G10">
            <v>-0.13300000000000001</v>
          </cell>
          <cell r="H10">
            <v>-280000</v>
          </cell>
          <cell r="I10">
            <v>2</v>
          </cell>
          <cell r="J10">
            <v>2.1</v>
          </cell>
          <cell r="K10">
            <v>3</v>
          </cell>
          <cell r="L10">
            <v>-15.7</v>
          </cell>
          <cell r="M10">
            <v>2</v>
          </cell>
          <cell r="N10">
            <v>-1.5</v>
          </cell>
          <cell r="O10" t="str">
            <v/>
          </cell>
          <cell r="P10" t="str">
            <v/>
          </cell>
          <cell r="Q10">
            <v>4</v>
          </cell>
          <cell r="R10" t="str">
            <v/>
          </cell>
          <cell r="S10">
            <v>3</v>
          </cell>
          <cell r="T10" t="str">
            <v/>
          </cell>
          <cell r="U10">
            <v>1</v>
          </cell>
          <cell r="V10" t="str">
            <v/>
          </cell>
          <cell r="W10">
            <v>4</v>
          </cell>
          <cell r="X10" t="str">
            <v/>
          </cell>
          <cell r="Y10">
            <v>4</v>
          </cell>
          <cell r="Z10" t="str">
            <v/>
          </cell>
          <cell r="AA10">
            <v>1</v>
          </cell>
          <cell r="AB10" t="str">
            <v/>
          </cell>
          <cell r="AC10">
            <v>1</v>
          </cell>
          <cell r="AD10" t="str">
            <v/>
          </cell>
          <cell r="AE10">
            <v>1</v>
          </cell>
          <cell r="AF10" t="str">
            <v/>
          </cell>
          <cell r="AG10">
            <v>3</v>
          </cell>
          <cell r="AH10" t="str">
            <v/>
          </cell>
          <cell r="AI10">
            <v>2</v>
          </cell>
          <cell r="AJ10" t="str">
            <v/>
          </cell>
          <cell r="AK10">
            <v>4</v>
          </cell>
          <cell r="AL10" t="str">
            <v/>
          </cell>
          <cell r="AM10">
            <v>3</v>
          </cell>
          <cell r="AN10" t="str">
            <v/>
          </cell>
          <cell r="AO10">
            <v>3</v>
          </cell>
          <cell r="AP10" t="str">
            <v/>
          </cell>
          <cell r="AQ10">
            <v>2</v>
          </cell>
          <cell r="AR10">
            <v>-36.700000000000003</v>
          </cell>
          <cell r="AS10">
            <v>2</v>
          </cell>
          <cell r="AT10">
            <v>0</v>
          </cell>
          <cell r="AU10">
            <v>2</v>
          </cell>
          <cell r="AV10">
            <v>4.8</v>
          </cell>
          <cell r="AW10">
            <v>2</v>
          </cell>
          <cell r="AX10">
            <v>-0.2</v>
          </cell>
          <cell r="AY10" t="str">
            <v/>
          </cell>
          <cell r="AZ10" t="str">
            <v/>
          </cell>
        </row>
        <row r="11">
          <cell r="B11" t="str">
            <v>GAB</v>
          </cell>
          <cell r="C11" t="str">
            <v>Gabon</v>
          </cell>
          <cell r="D11" t="str">
            <v>AFR</v>
          </cell>
          <cell r="E11" t="str">
            <v>UMC</v>
          </cell>
          <cell r="F11">
            <v>2400000</v>
          </cell>
          <cell r="G11">
            <v>-6.4000000000000001E-2</v>
          </cell>
          <cell r="H11">
            <v>-150000</v>
          </cell>
          <cell r="I11">
            <v>4</v>
          </cell>
          <cell r="J11">
            <v>8.6999999999999993</v>
          </cell>
          <cell r="K11">
            <v>3</v>
          </cell>
          <cell r="L11">
            <v>-4.4000000000000004</v>
          </cell>
          <cell r="M11">
            <v>4</v>
          </cell>
          <cell r="N11">
            <v>-5.9</v>
          </cell>
          <cell r="O11" t="str">
            <v/>
          </cell>
          <cell r="P11" t="str">
            <v/>
          </cell>
          <cell r="Q11">
            <v>4</v>
          </cell>
          <cell r="R11" t="str">
            <v/>
          </cell>
          <cell r="S11">
            <v>3</v>
          </cell>
          <cell r="T11" t="str">
            <v/>
          </cell>
          <cell r="U11">
            <v>1</v>
          </cell>
          <cell r="V11" t="str">
            <v/>
          </cell>
          <cell r="W11">
            <v>4</v>
          </cell>
          <cell r="X11" t="str">
            <v/>
          </cell>
          <cell r="Y11">
            <v>3</v>
          </cell>
          <cell r="Z11" t="str">
            <v/>
          </cell>
          <cell r="AA11">
            <v>4</v>
          </cell>
          <cell r="AB11" t="str">
            <v/>
          </cell>
          <cell r="AC11">
            <v>1</v>
          </cell>
          <cell r="AD11" t="str">
            <v/>
          </cell>
          <cell r="AE11">
            <v>3</v>
          </cell>
          <cell r="AF11" t="str">
            <v/>
          </cell>
          <cell r="AG11">
            <v>3</v>
          </cell>
          <cell r="AH11" t="str">
            <v/>
          </cell>
          <cell r="AI11">
            <v>3</v>
          </cell>
          <cell r="AJ11" t="str">
            <v/>
          </cell>
          <cell r="AK11">
            <v>4</v>
          </cell>
          <cell r="AL11" t="str">
            <v/>
          </cell>
          <cell r="AM11">
            <v>1</v>
          </cell>
          <cell r="AN11" t="str">
            <v/>
          </cell>
          <cell r="AO11">
            <v>1</v>
          </cell>
          <cell r="AP11" t="str">
            <v/>
          </cell>
          <cell r="AQ11">
            <v>4</v>
          </cell>
          <cell r="AR11">
            <v>-9.6</v>
          </cell>
          <cell r="AS11">
            <v>4</v>
          </cell>
          <cell r="AT11">
            <v>-3.4</v>
          </cell>
          <cell r="AU11">
            <v>3</v>
          </cell>
          <cell r="AV11">
            <v>-4.8</v>
          </cell>
          <cell r="AW11" t="str">
            <v/>
          </cell>
          <cell r="AX11" t="str">
            <v/>
          </cell>
          <cell r="AY11" t="str">
            <v/>
          </cell>
          <cell r="AZ11" t="str">
            <v/>
          </cell>
        </row>
        <row r="12">
          <cell r="B12" t="str">
            <v>LBR</v>
          </cell>
          <cell r="C12" t="str">
            <v>Liberia</v>
          </cell>
          <cell r="D12" t="str">
            <v>AFR</v>
          </cell>
          <cell r="E12" t="str">
            <v>LIC</v>
          </cell>
          <cell r="F12">
            <v>5400000</v>
          </cell>
          <cell r="G12">
            <v>-5.5999999999999994E-2</v>
          </cell>
          <cell r="H12">
            <v>-310000</v>
          </cell>
          <cell r="I12">
            <v>2</v>
          </cell>
          <cell r="J12">
            <v>7.7</v>
          </cell>
          <cell r="K12">
            <v>2</v>
          </cell>
          <cell r="L12">
            <v>19.5</v>
          </cell>
          <cell r="M12">
            <v>2</v>
          </cell>
          <cell r="N12">
            <v>-29.1</v>
          </cell>
          <cell r="O12">
            <v>2</v>
          </cell>
          <cell r="P12">
            <v>32.799999999999997</v>
          </cell>
          <cell r="Q12">
            <v>4</v>
          </cell>
          <cell r="R12" t="str">
            <v/>
          </cell>
          <cell r="S12">
            <v>1</v>
          </cell>
          <cell r="T12" t="str">
            <v/>
          </cell>
          <cell r="U12">
            <v>1</v>
          </cell>
          <cell r="V12" t="str">
            <v/>
          </cell>
          <cell r="W12">
            <v>4</v>
          </cell>
          <cell r="X12" t="str">
            <v/>
          </cell>
          <cell r="Y12">
            <v>1</v>
          </cell>
          <cell r="Z12" t="str">
            <v/>
          </cell>
          <cell r="AA12">
            <v>1</v>
          </cell>
          <cell r="AB12" t="str">
            <v/>
          </cell>
          <cell r="AC12">
            <v>3</v>
          </cell>
          <cell r="AD12" t="str">
            <v/>
          </cell>
          <cell r="AE12">
            <v>1</v>
          </cell>
          <cell r="AF12" t="str">
            <v/>
          </cell>
          <cell r="AG12">
            <v>3</v>
          </cell>
          <cell r="AH12" t="str">
            <v/>
          </cell>
          <cell r="AI12">
            <v>1</v>
          </cell>
          <cell r="AJ12" t="str">
            <v/>
          </cell>
          <cell r="AK12">
            <v>1</v>
          </cell>
          <cell r="AL12" t="str">
            <v/>
          </cell>
          <cell r="AM12">
            <v>3</v>
          </cell>
          <cell r="AN12" t="str">
            <v/>
          </cell>
          <cell r="AO12">
            <v>3</v>
          </cell>
          <cell r="AP12" t="str">
            <v/>
          </cell>
          <cell r="AQ12">
            <v>3</v>
          </cell>
          <cell r="AR12">
            <v>-61.4</v>
          </cell>
          <cell r="AS12">
            <v>1</v>
          </cell>
          <cell r="AT12">
            <v>5.5</v>
          </cell>
          <cell r="AU12">
            <v>2</v>
          </cell>
          <cell r="AV12">
            <v>-31.4</v>
          </cell>
          <cell r="AW12" t="str">
            <v/>
          </cell>
          <cell r="AX12" t="str">
            <v/>
          </cell>
          <cell r="AY12" t="str">
            <v/>
          </cell>
          <cell r="AZ12" t="str">
            <v/>
          </cell>
        </row>
        <row r="13">
          <cell r="B13" t="str">
            <v>SSD</v>
          </cell>
          <cell r="C13" t="str">
            <v>South Sudan</v>
          </cell>
          <cell r="D13" t="str">
            <v>AFR</v>
          </cell>
          <cell r="E13" t="str">
            <v>LIC</v>
          </cell>
          <cell r="F13">
            <v>12000000</v>
          </cell>
          <cell r="G13">
            <v>-3.9E-2</v>
          </cell>
          <cell r="H13">
            <v>-470000</v>
          </cell>
          <cell r="I13">
            <v>3</v>
          </cell>
          <cell r="J13">
            <v>10.1</v>
          </cell>
          <cell r="K13">
            <v>3</v>
          </cell>
          <cell r="L13">
            <v>-7.3</v>
          </cell>
          <cell r="M13">
            <v>3</v>
          </cell>
          <cell r="N13">
            <v>-0.6</v>
          </cell>
          <cell r="O13">
            <v>4</v>
          </cell>
          <cell r="P13">
            <v>38.299999999999997</v>
          </cell>
          <cell r="Q13">
            <v>4</v>
          </cell>
          <cell r="R13" t="str">
            <v/>
          </cell>
          <cell r="S13">
            <v>3</v>
          </cell>
          <cell r="T13" t="str">
            <v/>
          </cell>
          <cell r="U13">
            <v>1</v>
          </cell>
          <cell r="V13" t="str">
            <v/>
          </cell>
          <cell r="W13">
            <v>4</v>
          </cell>
          <cell r="X13" t="str">
            <v/>
          </cell>
          <cell r="Y13">
            <v>3</v>
          </cell>
          <cell r="Z13" t="str">
            <v/>
          </cell>
          <cell r="AA13">
            <v>1</v>
          </cell>
          <cell r="AB13" t="str">
            <v/>
          </cell>
          <cell r="AC13">
            <v>3</v>
          </cell>
          <cell r="AD13" t="str">
            <v/>
          </cell>
          <cell r="AE13">
            <v>2</v>
          </cell>
          <cell r="AF13" t="str">
            <v/>
          </cell>
          <cell r="AG13">
            <v>1</v>
          </cell>
          <cell r="AH13" t="str">
            <v/>
          </cell>
          <cell r="AI13">
            <v>2</v>
          </cell>
          <cell r="AJ13" t="str">
            <v/>
          </cell>
          <cell r="AK13">
            <v>3</v>
          </cell>
          <cell r="AL13" t="str">
            <v/>
          </cell>
          <cell r="AM13">
            <v>3</v>
          </cell>
          <cell r="AN13" t="str">
            <v/>
          </cell>
          <cell r="AO13">
            <v>3</v>
          </cell>
          <cell r="AP13" t="str">
            <v/>
          </cell>
          <cell r="AQ13">
            <v>4</v>
          </cell>
          <cell r="AR13">
            <v>0.5</v>
          </cell>
          <cell r="AS13">
            <v>4</v>
          </cell>
          <cell r="AT13">
            <v>-1.4</v>
          </cell>
          <cell r="AU13" t="str">
            <v/>
          </cell>
          <cell r="AV13" t="str">
            <v/>
          </cell>
          <cell r="AW13">
            <v>2</v>
          </cell>
          <cell r="AX13">
            <v>-0.1</v>
          </cell>
          <cell r="AY13">
            <v>3</v>
          </cell>
          <cell r="AZ13">
            <v>0</v>
          </cell>
        </row>
        <row r="14">
          <cell r="B14" t="str">
            <v>ZWE</v>
          </cell>
          <cell r="C14" t="str">
            <v>Zimbabwe</v>
          </cell>
          <cell r="D14" t="str">
            <v>AFR</v>
          </cell>
          <cell r="E14" t="str">
            <v>LMC</v>
          </cell>
          <cell r="F14">
            <v>16000000</v>
          </cell>
          <cell r="G14">
            <v>-1.8000000000000002E-2</v>
          </cell>
          <cell r="H14">
            <v>-280000</v>
          </cell>
          <cell r="I14">
            <v>1</v>
          </cell>
          <cell r="J14">
            <v>-4.5</v>
          </cell>
          <cell r="K14">
            <v>1</v>
          </cell>
          <cell r="L14">
            <v>-7.4</v>
          </cell>
          <cell r="M14">
            <v>1</v>
          </cell>
          <cell r="N14">
            <v>0.6</v>
          </cell>
          <cell r="O14">
            <v>1</v>
          </cell>
          <cell r="P14">
            <v>-6.7</v>
          </cell>
          <cell r="Q14">
            <v>1</v>
          </cell>
          <cell r="R14" t="str">
            <v/>
          </cell>
          <cell r="S14">
            <v>3</v>
          </cell>
          <cell r="T14" t="str">
            <v/>
          </cell>
          <cell r="U14">
            <v>1</v>
          </cell>
          <cell r="V14" t="str">
            <v/>
          </cell>
          <cell r="W14">
            <v>1</v>
          </cell>
          <cell r="X14" t="str">
            <v/>
          </cell>
          <cell r="Y14">
            <v>1</v>
          </cell>
          <cell r="Z14" t="str">
            <v/>
          </cell>
          <cell r="AA14">
            <v>1</v>
          </cell>
          <cell r="AB14" t="str">
            <v/>
          </cell>
          <cell r="AC14">
            <v>1</v>
          </cell>
          <cell r="AD14" t="str">
            <v/>
          </cell>
          <cell r="AE14">
            <v>3</v>
          </cell>
          <cell r="AF14" t="str">
            <v/>
          </cell>
          <cell r="AG14">
            <v>2</v>
          </cell>
          <cell r="AH14" t="str">
            <v/>
          </cell>
          <cell r="AI14">
            <v>1</v>
          </cell>
          <cell r="AJ14" t="str">
            <v/>
          </cell>
          <cell r="AK14">
            <v>4</v>
          </cell>
          <cell r="AL14" t="str">
            <v/>
          </cell>
          <cell r="AM14">
            <v>1</v>
          </cell>
          <cell r="AN14" t="str">
            <v/>
          </cell>
          <cell r="AO14">
            <v>1</v>
          </cell>
          <cell r="AP14" t="str">
            <v/>
          </cell>
          <cell r="AQ14">
            <v>2</v>
          </cell>
          <cell r="AR14">
            <v>2</v>
          </cell>
          <cell r="AS14">
            <v>2</v>
          </cell>
          <cell r="AT14">
            <v>-6.6</v>
          </cell>
          <cell r="AU14" t="str">
            <v/>
          </cell>
          <cell r="AV14" t="str">
            <v/>
          </cell>
          <cell r="AW14" t="str">
            <v/>
          </cell>
          <cell r="AX14" t="str">
            <v/>
          </cell>
          <cell r="AY14">
            <v>4</v>
          </cell>
          <cell r="AZ14">
            <v>1.3</v>
          </cell>
        </row>
        <row r="15">
          <cell r="B15" t="str">
            <v>SWZ</v>
          </cell>
          <cell r="C15" t="str">
            <v>Eswatini</v>
          </cell>
          <cell r="D15" t="str">
            <v>AFR</v>
          </cell>
          <cell r="E15" t="str">
            <v>LMC</v>
          </cell>
          <cell r="F15">
            <v>1200000</v>
          </cell>
          <cell r="G15">
            <v>-1.2E-2</v>
          </cell>
          <cell r="H15">
            <v>-14000</v>
          </cell>
          <cell r="I15">
            <v>2</v>
          </cell>
          <cell r="J15">
            <v>3.4</v>
          </cell>
          <cell r="K15">
            <v>3</v>
          </cell>
          <cell r="L15">
            <v>9.9</v>
          </cell>
          <cell r="M15">
            <v>2</v>
          </cell>
          <cell r="N15">
            <v>-15.1</v>
          </cell>
          <cell r="O15" t="str">
            <v/>
          </cell>
          <cell r="P15" t="str">
            <v/>
          </cell>
          <cell r="Q15">
            <v>2</v>
          </cell>
          <cell r="R15" t="str">
            <v/>
          </cell>
          <cell r="S15">
            <v>4</v>
          </cell>
          <cell r="T15" t="str">
            <v/>
          </cell>
          <cell r="U15">
            <v>4</v>
          </cell>
          <cell r="V15" t="str">
            <v/>
          </cell>
          <cell r="W15">
            <v>3</v>
          </cell>
          <cell r="X15" t="str">
            <v/>
          </cell>
          <cell r="Y15">
            <v>1</v>
          </cell>
          <cell r="Z15" t="str">
            <v/>
          </cell>
          <cell r="AA15">
            <v>1</v>
          </cell>
          <cell r="AB15" t="str">
            <v/>
          </cell>
          <cell r="AC15">
            <v>3</v>
          </cell>
          <cell r="AD15" t="str">
            <v/>
          </cell>
          <cell r="AE15">
            <v>3</v>
          </cell>
          <cell r="AF15" t="str">
            <v/>
          </cell>
          <cell r="AG15">
            <v>3</v>
          </cell>
          <cell r="AH15" t="str">
            <v/>
          </cell>
          <cell r="AI15">
            <v>2</v>
          </cell>
          <cell r="AJ15" t="str">
            <v/>
          </cell>
          <cell r="AK15">
            <v>3</v>
          </cell>
          <cell r="AL15" t="str">
            <v/>
          </cell>
          <cell r="AM15">
            <v>1</v>
          </cell>
          <cell r="AN15" t="str">
            <v/>
          </cell>
          <cell r="AO15">
            <v>3</v>
          </cell>
          <cell r="AP15" t="str">
            <v/>
          </cell>
          <cell r="AQ15">
            <v>2</v>
          </cell>
          <cell r="AR15">
            <v>-5.2</v>
          </cell>
          <cell r="AS15">
            <v>3</v>
          </cell>
          <cell r="AT15">
            <v>-25.1</v>
          </cell>
          <cell r="AU15" t="str">
            <v/>
          </cell>
          <cell r="AV15" t="str">
            <v/>
          </cell>
          <cell r="AW15" t="str">
            <v/>
          </cell>
          <cell r="AX15" t="str">
            <v/>
          </cell>
          <cell r="AY15" t="str">
            <v/>
          </cell>
          <cell r="AZ15" t="str">
            <v/>
          </cell>
        </row>
        <row r="16">
          <cell r="B16" t="str">
            <v>MWI</v>
          </cell>
          <cell r="C16" t="str">
            <v>Malawi</v>
          </cell>
          <cell r="D16" t="str">
            <v>AFR</v>
          </cell>
          <cell r="E16" t="str">
            <v>LIC</v>
          </cell>
          <cell r="F16">
            <v>21000000</v>
          </cell>
          <cell r="G16">
            <v>-6.0000000000000001E-3</v>
          </cell>
          <cell r="H16">
            <v>-130000</v>
          </cell>
          <cell r="I16">
            <v>1</v>
          </cell>
          <cell r="J16">
            <v>4.4000000000000004</v>
          </cell>
          <cell r="K16">
            <v>3</v>
          </cell>
          <cell r="L16">
            <v>-8.3000000000000007</v>
          </cell>
          <cell r="M16">
            <v>1</v>
          </cell>
          <cell r="N16">
            <v>3.7</v>
          </cell>
          <cell r="O16" t="str">
            <v/>
          </cell>
          <cell r="P16" t="str">
            <v/>
          </cell>
          <cell r="Q16">
            <v>2</v>
          </cell>
          <cell r="R16" t="str">
            <v/>
          </cell>
          <cell r="S16">
            <v>3</v>
          </cell>
          <cell r="T16" t="str">
            <v/>
          </cell>
          <cell r="U16">
            <v>1</v>
          </cell>
          <cell r="V16" t="str">
            <v/>
          </cell>
          <cell r="W16">
            <v>3</v>
          </cell>
          <cell r="X16" t="str">
            <v/>
          </cell>
          <cell r="Y16">
            <v>3</v>
          </cell>
          <cell r="Z16" t="str">
            <v/>
          </cell>
          <cell r="AA16">
            <v>1</v>
          </cell>
          <cell r="AB16" t="str">
            <v/>
          </cell>
          <cell r="AC16">
            <v>1</v>
          </cell>
          <cell r="AD16" t="str">
            <v/>
          </cell>
          <cell r="AE16">
            <v>3</v>
          </cell>
          <cell r="AF16" t="str">
            <v/>
          </cell>
          <cell r="AG16">
            <v>2</v>
          </cell>
          <cell r="AH16" t="str">
            <v/>
          </cell>
          <cell r="AI16">
            <v>3</v>
          </cell>
          <cell r="AJ16" t="str">
            <v/>
          </cell>
          <cell r="AK16">
            <v>3</v>
          </cell>
          <cell r="AL16" t="str">
            <v/>
          </cell>
          <cell r="AM16">
            <v>3</v>
          </cell>
          <cell r="AN16" t="str">
            <v/>
          </cell>
          <cell r="AO16">
            <v>3</v>
          </cell>
          <cell r="AP16" t="str">
            <v/>
          </cell>
          <cell r="AQ16">
            <v>1</v>
          </cell>
          <cell r="AR16">
            <v>8.1999999999999993</v>
          </cell>
          <cell r="AS16">
            <v>2</v>
          </cell>
          <cell r="AT16">
            <v>11.4</v>
          </cell>
          <cell r="AU16" t="str">
            <v/>
          </cell>
          <cell r="AV16" t="str">
            <v/>
          </cell>
          <cell r="AW16" t="str">
            <v/>
          </cell>
          <cell r="AX16" t="str">
            <v/>
          </cell>
          <cell r="AY16">
            <v>1</v>
          </cell>
          <cell r="AZ16">
            <v>0</v>
          </cell>
        </row>
        <row r="17">
          <cell r="B17" t="str">
            <v>TZA</v>
          </cell>
          <cell r="C17" t="str">
            <v>United Republic of Tanzania</v>
          </cell>
          <cell r="D17" t="str">
            <v>AFR</v>
          </cell>
          <cell r="E17" t="str">
            <v>LMC</v>
          </cell>
          <cell r="F17">
            <v>65000000</v>
          </cell>
          <cell r="G17">
            <v>1.3999999999999999E-2</v>
          </cell>
          <cell r="H17">
            <v>890000</v>
          </cell>
          <cell r="I17">
            <v>3</v>
          </cell>
          <cell r="J17">
            <v>11</v>
          </cell>
          <cell r="K17">
            <v>2</v>
          </cell>
          <cell r="L17">
            <v>9.1999999999999993</v>
          </cell>
          <cell r="M17">
            <v>4</v>
          </cell>
          <cell r="N17">
            <v>-12.8</v>
          </cell>
          <cell r="O17">
            <v>2</v>
          </cell>
          <cell r="P17">
            <v>36.700000000000003</v>
          </cell>
          <cell r="Q17">
            <v>1</v>
          </cell>
          <cell r="R17" t="str">
            <v/>
          </cell>
          <cell r="S17">
            <v>1</v>
          </cell>
          <cell r="T17" t="str">
            <v/>
          </cell>
          <cell r="U17">
            <v>1</v>
          </cell>
          <cell r="V17" t="str">
            <v/>
          </cell>
          <cell r="W17">
            <v>1</v>
          </cell>
          <cell r="X17" t="str">
            <v/>
          </cell>
          <cell r="Y17">
            <v>3</v>
          </cell>
          <cell r="Z17" t="str">
            <v/>
          </cell>
          <cell r="AA17">
            <v>4</v>
          </cell>
          <cell r="AB17" t="str">
            <v/>
          </cell>
          <cell r="AC17">
            <v>4</v>
          </cell>
          <cell r="AD17" t="str">
            <v/>
          </cell>
          <cell r="AE17">
            <v>1</v>
          </cell>
          <cell r="AF17" t="str">
            <v/>
          </cell>
          <cell r="AG17">
            <v>2</v>
          </cell>
          <cell r="AH17" t="str">
            <v/>
          </cell>
          <cell r="AI17">
            <v>1</v>
          </cell>
          <cell r="AJ17" t="str">
            <v/>
          </cell>
          <cell r="AK17">
            <v>1</v>
          </cell>
          <cell r="AL17" t="str">
            <v/>
          </cell>
          <cell r="AM17">
            <v>1</v>
          </cell>
          <cell r="AN17" t="str">
            <v/>
          </cell>
          <cell r="AO17">
            <v>1</v>
          </cell>
          <cell r="AP17" t="str">
            <v/>
          </cell>
          <cell r="AQ17">
            <v>1</v>
          </cell>
          <cell r="AR17">
            <v>-12.5</v>
          </cell>
          <cell r="AS17">
            <v>2</v>
          </cell>
          <cell r="AT17">
            <v>-26.3</v>
          </cell>
          <cell r="AU17" t="str">
            <v/>
          </cell>
          <cell r="AV17" t="str">
            <v/>
          </cell>
          <cell r="AW17">
            <v>4</v>
          </cell>
          <cell r="AX17">
            <v>0</v>
          </cell>
          <cell r="AY17">
            <v>1</v>
          </cell>
          <cell r="AZ17">
            <v>0</v>
          </cell>
        </row>
        <row r="18">
          <cell r="B18" t="str">
            <v>GMB</v>
          </cell>
          <cell r="C18" t="str">
            <v>Gambia</v>
          </cell>
          <cell r="D18" t="str">
            <v>AFR</v>
          </cell>
          <cell r="E18" t="str">
            <v>LIC</v>
          </cell>
          <cell r="F18">
            <v>2600000</v>
          </cell>
          <cell r="G18">
            <v>5.2999999999999999E-2</v>
          </cell>
          <cell r="H18">
            <v>140000</v>
          </cell>
          <cell r="I18">
            <v>4</v>
          </cell>
          <cell r="J18">
            <v>8.1999999999999993</v>
          </cell>
          <cell r="K18">
            <v>3</v>
          </cell>
          <cell r="L18">
            <v>-0.3</v>
          </cell>
          <cell r="M18">
            <v>3</v>
          </cell>
          <cell r="N18">
            <v>1.7</v>
          </cell>
          <cell r="O18">
            <v>3</v>
          </cell>
          <cell r="P18">
            <v>23.3</v>
          </cell>
          <cell r="Q18">
            <v>3</v>
          </cell>
          <cell r="R18" t="str">
            <v/>
          </cell>
          <cell r="S18">
            <v>4</v>
          </cell>
          <cell r="T18" t="str">
            <v/>
          </cell>
          <cell r="U18">
            <v>4</v>
          </cell>
          <cell r="V18" t="str">
            <v/>
          </cell>
          <cell r="W18">
            <v>3</v>
          </cell>
          <cell r="X18" t="str">
            <v/>
          </cell>
          <cell r="Y18">
            <v>3</v>
          </cell>
          <cell r="Z18" t="str">
            <v/>
          </cell>
          <cell r="AA18">
            <v>4</v>
          </cell>
          <cell r="AB18" t="str">
            <v/>
          </cell>
          <cell r="AC18">
            <v>1</v>
          </cell>
          <cell r="AD18" t="str">
            <v/>
          </cell>
          <cell r="AE18">
            <v>3</v>
          </cell>
          <cell r="AF18" t="str">
            <v/>
          </cell>
          <cell r="AG18">
            <v>1</v>
          </cell>
          <cell r="AH18" t="str">
            <v/>
          </cell>
          <cell r="AI18">
            <v>3</v>
          </cell>
          <cell r="AJ18" t="str">
            <v/>
          </cell>
          <cell r="AK18">
            <v>3</v>
          </cell>
          <cell r="AL18" t="str">
            <v/>
          </cell>
          <cell r="AM18">
            <v>3</v>
          </cell>
          <cell r="AN18" t="str">
            <v/>
          </cell>
          <cell r="AO18">
            <v>3</v>
          </cell>
          <cell r="AP18" t="str">
            <v/>
          </cell>
          <cell r="AQ18">
            <v>1</v>
          </cell>
          <cell r="AR18">
            <v>-17.5</v>
          </cell>
          <cell r="AS18">
            <v>1</v>
          </cell>
          <cell r="AT18">
            <v>-18.100000000000001</v>
          </cell>
          <cell r="AU18">
            <v>1</v>
          </cell>
          <cell r="AV18">
            <v>-57.1</v>
          </cell>
          <cell r="AW18">
            <v>4</v>
          </cell>
          <cell r="AX18">
            <v>75.599999999999994</v>
          </cell>
          <cell r="AY18" t="str">
            <v/>
          </cell>
          <cell r="AZ18" t="str">
            <v/>
          </cell>
        </row>
        <row r="19">
          <cell r="B19" t="str">
            <v>BEN</v>
          </cell>
          <cell r="C19" t="str">
            <v>Benin</v>
          </cell>
          <cell r="D19" t="str">
            <v>AFR</v>
          </cell>
          <cell r="E19" t="str">
            <v>LMC</v>
          </cell>
          <cell r="F19">
            <v>13000000</v>
          </cell>
          <cell r="G19">
            <v>6.5000000000000002E-2</v>
          </cell>
          <cell r="H19">
            <v>850000</v>
          </cell>
          <cell r="I19">
            <v>4</v>
          </cell>
          <cell r="J19">
            <v>10</v>
          </cell>
          <cell r="K19">
            <v>3</v>
          </cell>
          <cell r="L19">
            <v>0</v>
          </cell>
          <cell r="M19">
            <v>4</v>
          </cell>
          <cell r="N19">
            <v>3.5</v>
          </cell>
          <cell r="O19">
            <v>4</v>
          </cell>
          <cell r="P19">
            <v>26.7</v>
          </cell>
          <cell r="Q19">
            <v>3</v>
          </cell>
          <cell r="R19" t="str">
            <v/>
          </cell>
          <cell r="S19">
            <v>1</v>
          </cell>
          <cell r="T19" t="str">
            <v/>
          </cell>
          <cell r="U19">
            <v>4</v>
          </cell>
          <cell r="V19" t="str">
            <v/>
          </cell>
          <cell r="W19">
            <v>3</v>
          </cell>
          <cell r="X19" t="str">
            <v/>
          </cell>
          <cell r="Y19">
            <v>2</v>
          </cell>
          <cell r="Z19" t="str">
            <v/>
          </cell>
          <cell r="AA19">
            <v>4</v>
          </cell>
          <cell r="AB19" t="str">
            <v/>
          </cell>
          <cell r="AC19">
            <v>1</v>
          </cell>
          <cell r="AD19" t="str">
            <v/>
          </cell>
          <cell r="AE19">
            <v>3</v>
          </cell>
          <cell r="AF19" t="str">
            <v/>
          </cell>
          <cell r="AG19">
            <v>3</v>
          </cell>
          <cell r="AH19" t="str">
            <v/>
          </cell>
          <cell r="AI19">
            <v>2</v>
          </cell>
          <cell r="AJ19" t="str">
            <v/>
          </cell>
          <cell r="AK19">
            <v>4</v>
          </cell>
          <cell r="AL19" t="str">
            <v/>
          </cell>
          <cell r="AM19">
            <v>3</v>
          </cell>
          <cell r="AN19" t="str">
            <v/>
          </cell>
          <cell r="AO19">
            <v>3</v>
          </cell>
          <cell r="AP19" t="str">
            <v/>
          </cell>
          <cell r="AQ19">
            <v>3</v>
          </cell>
          <cell r="AR19">
            <v>0.9</v>
          </cell>
          <cell r="AS19">
            <v>3</v>
          </cell>
          <cell r="AT19">
            <v>3.1</v>
          </cell>
          <cell r="AU19">
            <v>3</v>
          </cell>
          <cell r="AV19">
            <v>9.9</v>
          </cell>
          <cell r="AW19">
            <v>4</v>
          </cell>
          <cell r="AX19">
            <v>0</v>
          </cell>
          <cell r="AY19" t="str">
            <v/>
          </cell>
          <cell r="AZ19" t="str">
            <v/>
          </cell>
        </row>
        <row r="20">
          <cell r="B20" t="str">
            <v>MUS</v>
          </cell>
          <cell r="C20" t="str">
            <v>Mauritius</v>
          </cell>
          <cell r="D20" t="str">
            <v>AFR</v>
          </cell>
          <cell r="E20" t="str">
            <v>HIC</v>
          </cell>
          <cell r="F20">
            <v>1300000</v>
          </cell>
          <cell r="G20">
            <v>6.9000000000000006E-2</v>
          </cell>
          <cell r="H20">
            <v>89000</v>
          </cell>
          <cell r="I20">
            <v>1</v>
          </cell>
          <cell r="J20">
            <v>3.1</v>
          </cell>
          <cell r="K20">
            <v>1</v>
          </cell>
          <cell r="L20">
            <v>4.5</v>
          </cell>
          <cell r="M20">
            <v>1</v>
          </cell>
          <cell r="N20">
            <v>-1.5</v>
          </cell>
          <cell r="O20" t="str">
            <v/>
          </cell>
          <cell r="P20" t="str">
            <v/>
          </cell>
          <cell r="Q20">
            <v>1</v>
          </cell>
          <cell r="R20" t="str">
            <v/>
          </cell>
          <cell r="S20">
            <v>1</v>
          </cell>
          <cell r="T20" t="str">
            <v/>
          </cell>
          <cell r="U20">
            <v>4</v>
          </cell>
          <cell r="V20" t="str">
            <v/>
          </cell>
          <cell r="W20">
            <v>1</v>
          </cell>
          <cell r="X20" t="str">
            <v/>
          </cell>
          <cell r="Y20">
            <v>3</v>
          </cell>
          <cell r="Z20" t="str">
            <v/>
          </cell>
          <cell r="AA20">
            <v>3</v>
          </cell>
          <cell r="AB20" t="str">
            <v/>
          </cell>
          <cell r="AC20">
            <v>1</v>
          </cell>
          <cell r="AD20" t="str">
            <v/>
          </cell>
          <cell r="AE20">
            <v>1</v>
          </cell>
          <cell r="AF20" t="str">
            <v/>
          </cell>
          <cell r="AG20">
            <v>1</v>
          </cell>
          <cell r="AH20" t="str">
            <v/>
          </cell>
          <cell r="AI20">
            <v>1</v>
          </cell>
          <cell r="AJ20" t="str">
            <v/>
          </cell>
          <cell r="AK20">
            <v>1</v>
          </cell>
          <cell r="AL20" t="str">
            <v/>
          </cell>
          <cell r="AM20">
            <v>1</v>
          </cell>
          <cell r="AN20" t="str">
            <v/>
          </cell>
          <cell r="AO20">
            <v>3</v>
          </cell>
          <cell r="AP20" t="str">
            <v/>
          </cell>
          <cell r="AQ20">
            <v>1</v>
          </cell>
          <cell r="AR20">
            <v>-1.1000000000000001</v>
          </cell>
          <cell r="AS20">
            <v>1</v>
          </cell>
          <cell r="AT20">
            <v>-1.9</v>
          </cell>
          <cell r="AU20" t="str">
            <v/>
          </cell>
          <cell r="AV20" t="str">
            <v/>
          </cell>
          <cell r="AW20" t="str">
            <v/>
          </cell>
          <cell r="AX20" t="str">
            <v/>
          </cell>
          <cell r="AY20" t="str">
            <v/>
          </cell>
          <cell r="AZ20" t="str">
            <v/>
          </cell>
        </row>
        <row r="21">
          <cell r="B21" t="str">
            <v>LSO</v>
          </cell>
          <cell r="C21" t="str">
            <v>Lesotho</v>
          </cell>
          <cell r="D21" t="str">
            <v>AFR</v>
          </cell>
          <cell r="E21" t="str">
            <v>LMC</v>
          </cell>
          <cell r="F21">
            <v>2200000</v>
          </cell>
          <cell r="G21">
            <v>7.400000000000001E-2</v>
          </cell>
          <cell r="H21">
            <v>160000</v>
          </cell>
          <cell r="I21">
            <v>2</v>
          </cell>
          <cell r="J21">
            <v>3.7</v>
          </cell>
          <cell r="K21">
            <v>4</v>
          </cell>
          <cell r="L21">
            <v>15.7</v>
          </cell>
          <cell r="M21">
            <v>2</v>
          </cell>
          <cell r="N21">
            <v>-8.3000000000000007</v>
          </cell>
          <cell r="O21" t="str">
            <v/>
          </cell>
          <cell r="P21" t="str">
            <v/>
          </cell>
          <cell r="Q21">
            <v>1</v>
          </cell>
          <cell r="R21" t="str">
            <v/>
          </cell>
          <cell r="S21">
            <v>3</v>
          </cell>
          <cell r="T21" t="str">
            <v/>
          </cell>
          <cell r="U21">
            <v>3</v>
          </cell>
          <cell r="V21" t="str">
            <v/>
          </cell>
          <cell r="W21">
            <v>3</v>
          </cell>
          <cell r="X21" t="str">
            <v/>
          </cell>
          <cell r="Y21">
            <v>3</v>
          </cell>
          <cell r="Z21" t="str">
            <v/>
          </cell>
          <cell r="AA21">
            <v>3</v>
          </cell>
          <cell r="AB21" t="str">
            <v/>
          </cell>
          <cell r="AC21">
            <v>3</v>
          </cell>
          <cell r="AD21" t="str">
            <v/>
          </cell>
          <cell r="AE21">
            <v>4</v>
          </cell>
          <cell r="AF21" t="str">
            <v/>
          </cell>
          <cell r="AG21">
            <v>3</v>
          </cell>
          <cell r="AH21" t="str">
            <v/>
          </cell>
          <cell r="AI21">
            <v>2</v>
          </cell>
          <cell r="AJ21" t="str">
            <v/>
          </cell>
          <cell r="AK21">
            <v>4</v>
          </cell>
          <cell r="AL21" t="str">
            <v/>
          </cell>
          <cell r="AM21">
            <v>3</v>
          </cell>
          <cell r="AN21" t="str">
            <v/>
          </cell>
          <cell r="AO21">
            <v>3</v>
          </cell>
          <cell r="AP21" t="str">
            <v/>
          </cell>
          <cell r="AQ21">
            <v>2</v>
          </cell>
          <cell r="AR21">
            <v>-15.2</v>
          </cell>
          <cell r="AS21">
            <v>1</v>
          </cell>
          <cell r="AT21">
            <v>-1.3</v>
          </cell>
          <cell r="AU21" t="str">
            <v/>
          </cell>
          <cell r="AV21" t="str">
            <v/>
          </cell>
          <cell r="AW21" t="str">
            <v/>
          </cell>
          <cell r="AX21" t="str">
            <v/>
          </cell>
          <cell r="AY21" t="str">
            <v/>
          </cell>
          <cell r="AZ21" t="str">
            <v/>
          </cell>
        </row>
        <row r="22">
          <cell r="B22" t="str">
            <v>GHA</v>
          </cell>
          <cell r="C22" t="str">
            <v>Ghana</v>
          </cell>
          <cell r="D22" t="str">
            <v>AFR</v>
          </cell>
          <cell r="E22" t="str">
            <v>LMC</v>
          </cell>
          <cell r="F22">
            <v>33000000</v>
          </cell>
          <cell r="G22">
            <v>8.5000000000000006E-2</v>
          </cell>
          <cell r="H22">
            <v>2800000</v>
          </cell>
          <cell r="I22">
            <v>2</v>
          </cell>
          <cell r="J22">
            <v>11.1</v>
          </cell>
          <cell r="K22">
            <v>2</v>
          </cell>
          <cell r="L22">
            <v>4.5</v>
          </cell>
          <cell r="M22">
            <v>1</v>
          </cell>
          <cell r="N22">
            <v>0</v>
          </cell>
          <cell r="O22">
            <v>3</v>
          </cell>
          <cell r="P22">
            <v>28.9</v>
          </cell>
          <cell r="Q22">
            <v>4</v>
          </cell>
          <cell r="R22" t="str">
            <v/>
          </cell>
          <cell r="S22">
            <v>3</v>
          </cell>
          <cell r="T22" t="str">
            <v/>
          </cell>
          <cell r="U22">
            <v>1</v>
          </cell>
          <cell r="V22" t="str">
            <v/>
          </cell>
          <cell r="W22">
            <v>3</v>
          </cell>
          <cell r="X22" t="str">
            <v/>
          </cell>
          <cell r="Y22">
            <v>3</v>
          </cell>
          <cell r="Z22" t="str">
            <v/>
          </cell>
          <cell r="AA22">
            <v>1</v>
          </cell>
          <cell r="AB22" t="str">
            <v/>
          </cell>
          <cell r="AC22">
            <v>4</v>
          </cell>
          <cell r="AD22" t="str">
            <v/>
          </cell>
          <cell r="AE22">
            <v>3</v>
          </cell>
          <cell r="AF22" t="str">
            <v/>
          </cell>
          <cell r="AG22">
            <v>2</v>
          </cell>
          <cell r="AH22" t="str">
            <v/>
          </cell>
          <cell r="AI22">
            <v>1</v>
          </cell>
          <cell r="AJ22" t="str">
            <v/>
          </cell>
          <cell r="AK22">
            <v>1</v>
          </cell>
          <cell r="AL22" t="str">
            <v/>
          </cell>
          <cell r="AM22">
            <v>1</v>
          </cell>
          <cell r="AN22" t="str">
            <v/>
          </cell>
          <cell r="AO22">
            <v>1</v>
          </cell>
          <cell r="AP22" t="str">
            <v/>
          </cell>
          <cell r="AQ22">
            <v>1</v>
          </cell>
          <cell r="AR22">
            <v>1.7</v>
          </cell>
          <cell r="AS22">
            <v>1</v>
          </cell>
          <cell r="AT22">
            <v>2.4</v>
          </cell>
          <cell r="AU22">
            <v>1</v>
          </cell>
          <cell r="AV22">
            <v>-3.2</v>
          </cell>
          <cell r="AW22">
            <v>1</v>
          </cell>
          <cell r="AX22">
            <v>8.1</v>
          </cell>
          <cell r="AY22" t="str">
            <v/>
          </cell>
          <cell r="AZ22" t="str">
            <v/>
          </cell>
        </row>
        <row r="23">
          <cell r="B23" t="str">
            <v>MLI</v>
          </cell>
          <cell r="C23" t="str">
            <v>Mali</v>
          </cell>
          <cell r="D23" t="str">
            <v>AFR</v>
          </cell>
          <cell r="E23" t="str">
            <v>LIC</v>
          </cell>
          <cell r="F23">
            <v>22000000</v>
          </cell>
          <cell r="G23">
            <v>8.8000000000000009E-2</v>
          </cell>
          <cell r="H23">
            <v>1900000</v>
          </cell>
          <cell r="I23">
            <v>1</v>
          </cell>
          <cell r="J23">
            <v>3.8</v>
          </cell>
          <cell r="K23">
            <v>1</v>
          </cell>
          <cell r="L23">
            <v>3.2</v>
          </cell>
          <cell r="M23">
            <v>2</v>
          </cell>
          <cell r="N23">
            <v>1.5</v>
          </cell>
          <cell r="O23">
            <v>1</v>
          </cell>
          <cell r="P23">
            <v>6.7</v>
          </cell>
          <cell r="Q23">
            <v>2</v>
          </cell>
          <cell r="R23" t="str">
            <v/>
          </cell>
          <cell r="S23">
            <v>3</v>
          </cell>
          <cell r="T23" t="str">
            <v/>
          </cell>
          <cell r="U23">
            <v>1</v>
          </cell>
          <cell r="V23" t="str">
            <v/>
          </cell>
          <cell r="W23">
            <v>1</v>
          </cell>
          <cell r="X23" t="str">
            <v/>
          </cell>
          <cell r="Y23">
            <v>3</v>
          </cell>
          <cell r="Z23" t="str">
            <v/>
          </cell>
          <cell r="AA23">
            <v>1</v>
          </cell>
          <cell r="AB23" t="str">
            <v/>
          </cell>
          <cell r="AC23">
            <v>3</v>
          </cell>
          <cell r="AD23" t="str">
            <v/>
          </cell>
          <cell r="AE23">
            <v>1</v>
          </cell>
          <cell r="AF23" t="str">
            <v/>
          </cell>
          <cell r="AG23">
            <v>3</v>
          </cell>
          <cell r="AH23" t="str">
            <v/>
          </cell>
          <cell r="AI23">
            <v>1</v>
          </cell>
          <cell r="AJ23" t="str">
            <v/>
          </cell>
          <cell r="AK23">
            <v>3</v>
          </cell>
          <cell r="AL23" t="str">
            <v/>
          </cell>
          <cell r="AM23">
            <v>3</v>
          </cell>
          <cell r="AN23" t="str">
            <v/>
          </cell>
          <cell r="AO23">
            <v>3</v>
          </cell>
          <cell r="AP23" t="str">
            <v/>
          </cell>
          <cell r="AQ23">
            <v>4</v>
          </cell>
          <cell r="AR23">
            <v>4.4000000000000004</v>
          </cell>
          <cell r="AS23">
            <v>3</v>
          </cell>
          <cell r="AT23">
            <v>4.0999999999999996</v>
          </cell>
          <cell r="AU23">
            <v>3</v>
          </cell>
          <cell r="AV23">
            <v>4.5999999999999996</v>
          </cell>
          <cell r="AW23">
            <v>1</v>
          </cell>
          <cell r="AX23">
            <v>0.8</v>
          </cell>
          <cell r="AY23" t="str">
            <v/>
          </cell>
          <cell r="AZ23" t="str">
            <v/>
          </cell>
        </row>
        <row r="24">
          <cell r="B24" t="str">
            <v>TGO</v>
          </cell>
          <cell r="C24" t="str">
            <v>Togo</v>
          </cell>
          <cell r="D24" t="str">
            <v>AFR</v>
          </cell>
          <cell r="E24" t="str">
            <v>LIC</v>
          </cell>
          <cell r="F24">
            <v>8900000</v>
          </cell>
          <cell r="G24">
            <v>0.111</v>
          </cell>
          <cell r="H24">
            <v>990000</v>
          </cell>
          <cell r="I24">
            <v>4</v>
          </cell>
          <cell r="J24">
            <v>11.9</v>
          </cell>
          <cell r="K24">
            <v>4</v>
          </cell>
          <cell r="L24">
            <v>32.799999999999997</v>
          </cell>
          <cell r="M24">
            <v>4</v>
          </cell>
          <cell r="N24">
            <v>-23.7</v>
          </cell>
          <cell r="O24">
            <v>4</v>
          </cell>
          <cell r="P24">
            <v>26.7</v>
          </cell>
          <cell r="Q24">
            <v>4</v>
          </cell>
          <cell r="R24" t="str">
            <v/>
          </cell>
          <cell r="S24">
            <v>4</v>
          </cell>
          <cell r="T24" t="str">
            <v/>
          </cell>
          <cell r="U24">
            <v>4</v>
          </cell>
          <cell r="V24" t="str">
            <v/>
          </cell>
          <cell r="W24">
            <v>3</v>
          </cell>
          <cell r="X24" t="str">
            <v/>
          </cell>
          <cell r="Y24">
            <v>2</v>
          </cell>
          <cell r="Z24" t="str">
            <v/>
          </cell>
          <cell r="AA24">
            <v>3</v>
          </cell>
          <cell r="AB24" t="str">
            <v/>
          </cell>
          <cell r="AC24">
            <v>4</v>
          </cell>
          <cell r="AD24" t="str">
            <v/>
          </cell>
          <cell r="AE24">
            <v>2</v>
          </cell>
          <cell r="AF24" t="str">
            <v/>
          </cell>
          <cell r="AG24">
            <v>3</v>
          </cell>
          <cell r="AH24" t="str">
            <v/>
          </cell>
          <cell r="AI24">
            <v>3</v>
          </cell>
          <cell r="AJ24" t="str">
            <v/>
          </cell>
          <cell r="AK24">
            <v>1</v>
          </cell>
          <cell r="AL24" t="str">
            <v/>
          </cell>
          <cell r="AM24">
            <v>3</v>
          </cell>
          <cell r="AN24" t="str">
            <v/>
          </cell>
          <cell r="AO24">
            <v>3</v>
          </cell>
          <cell r="AP24" t="str">
            <v/>
          </cell>
          <cell r="AQ24">
            <v>4</v>
          </cell>
          <cell r="AR24">
            <v>-17.899999999999999</v>
          </cell>
          <cell r="AS24">
            <v>3</v>
          </cell>
          <cell r="AT24">
            <v>2.9</v>
          </cell>
          <cell r="AU24">
            <v>2</v>
          </cell>
          <cell r="AV24">
            <v>-79.7</v>
          </cell>
          <cell r="AW24">
            <v>4</v>
          </cell>
          <cell r="AX24">
            <v>0</v>
          </cell>
          <cell r="AY24" t="str">
            <v/>
          </cell>
          <cell r="AZ24" t="str">
            <v/>
          </cell>
        </row>
        <row r="25">
          <cell r="B25" t="str">
            <v>CMR</v>
          </cell>
          <cell r="C25" t="str">
            <v>Cameroon</v>
          </cell>
          <cell r="D25" t="str">
            <v>AFR</v>
          </cell>
          <cell r="E25" t="str">
            <v>LMC</v>
          </cell>
          <cell r="F25">
            <v>29000000</v>
          </cell>
          <cell r="G25">
            <v>0.113</v>
          </cell>
          <cell r="H25">
            <v>3200000</v>
          </cell>
          <cell r="I25">
            <v>2</v>
          </cell>
          <cell r="J25">
            <v>1.3</v>
          </cell>
          <cell r="K25">
            <v>3</v>
          </cell>
          <cell r="L25">
            <v>20.399999999999999</v>
          </cell>
          <cell r="M25">
            <v>3</v>
          </cell>
          <cell r="N25">
            <v>-12</v>
          </cell>
          <cell r="O25">
            <v>1</v>
          </cell>
          <cell r="P25">
            <v>-4.4000000000000004</v>
          </cell>
          <cell r="Q25">
            <v>4</v>
          </cell>
          <cell r="R25" t="str">
            <v/>
          </cell>
          <cell r="S25">
            <v>3</v>
          </cell>
          <cell r="T25" t="str">
            <v/>
          </cell>
          <cell r="U25">
            <v>1</v>
          </cell>
          <cell r="V25" t="str">
            <v/>
          </cell>
          <cell r="W25">
            <v>3</v>
          </cell>
          <cell r="X25" t="str">
            <v/>
          </cell>
          <cell r="Y25">
            <v>3</v>
          </cell>
          <cell r="Z25" t="str">
            <v/>
          </cell>
          <cell r="AA25">
            <v>4</v>
          </cell>
          <cell r="AB25" t="str">
            <v/>
          </cell>
          <cell r="AC25">
            <v>1</v>
          </cell>
          <cell r="AD25" t="str">
            <v/>
          </cell>
          <cell r="AE25">
            <v>3</v>
          </cell>
          <cell r="AF25" t="str">
            <v/>
          </cell>
          <cell r="AG25">
            <v>3</v>
          </cell>
          <cell r="AH25" t="str">
            <v/>
          </cell>
          <cell r="AI25">
            <v>3</v>
          </cell>
          <cell r="AJ25" t="str">
            <v/>
          </cell>
          <cell r="AK25">
            <v>4</v>
          </cell>
          <cell r="AL25" t="str">
            <v/>
          </cell>
          <cell r="AM25">
            <v>3</v>
          </cell>
          <cell r="AN25" t="str">
            <v/>
          </cell>
          <cell r="AO25">
            <v>1</v>
          </cell>
          <cell r="AP25" t="str">
            <v/>
          </cell>
          <cell r="AQ25">
            <v>3</v>
          </cell>
          <cell r="AR25">
            <v>-54.6</v>
          </cell>
          <cell r="AS25">
            <v>4</v>
          </cell>
          <cell r="AT25">
            <v>-17.100000000000001</v>
          </cell>
          <cell r="AU25">
            <v>1</v>
          </cell>
          <cell r="AV25">
            <v>-11.3</v>
          </cell>
          <cell r="AW25">
            <v>4</v>
          </cell>
          <cell r="AX25">
            <v>0</v>
          </cell>
          <cell r="AY25">
            <v>1</v>
          </cell>
          <cell r="AZ25">
            <v>19.899999999999999</v>
          </cell>
        </row>
        <row r="26">
          <cell r="B26" t="str">
            <v>NGA</v>
          </cell>
          <cell r="C26" t="str">
            <v>Nigeria</v>
          </cell>
          <cell r="D26" t="str">
            <v>AFR</v>
          </cell>
          <cell r="E26" t="str">
            <v>LMC</v>
          </cell>
          <cell r="F26">
            <v>220000000</v>
          </cell>
          <cell r="G26">
            <v>0.14499999999999999</v>
          </cell>
          <cell r="H26">
            <v>32000000</v>
          </cell>
          <cell r="I26">
            <v>2</v>
          </cell>
          <cell r="J26">
            <v>9.1</v>
          </cell>
          <cell r="K26">
            <v>1</v>
          </cell>
          <cell r="L26">
            <v>5.7</v>
          </cell>
          <cell r="M26">
            <v>3</v>
          </cell>
          <cell r="N26">
            <v>5.8</v>
          </cell>
          <cell r="O26">
            <v>2</v>
          </cell>
          <cell r="P26">
            <v>15.9</v>
          </cell>
          <cell r="Q26">
            <v>1</v>
          </cell>
          <cell r="R26" t="str">
            <v/>
          </cell>
          <cell r="S26">
            <v>1</v>
          </cell>
          <cell r="T26" t="str">
            <v/>
          </cell>
          <cell r="U26">
            <v>1</v>
          </cell>
          <cell r="V26" t="str">
            <v/>
          </cell>
          <cell r="W26">
            <v>1</v>
          </cell>
          <cell r="X26" t="str">
            <v/>
          </cell>
          <cell r="Y26">
            <v>4</v>
          </cell>
          <cell r="Z26" t="str">
            <v/>
          </cell>
          <cell r="AA26">
            <v>1</v>
          </cell>
          <cell r="AB26" t="str">
            <v/>
          </cell>
          <cell r="AC26">
            <v>1</v>
          </cell>
          <cell r="AD26" t="str">
            <v/>
          </cell>
          <cell r="AE26">
            <v>2</v>
          </cell>
          <cell r="AF26" t="str">
            <v/>
          </cell>
          <cell r="AG26">
            <v>3</v>
          </cell>
          <cell r="AH26" t="str">
            <v/>
          </cell>
          <cell r="AI26">
            <v>2</v>
          </cell>
          <cell r="AJ26" t="str">
            <v/>
          </cell>
          <cell r="AK26">
            <v>1</v>
          </cell>
          <cell r="AL26" t="str">
            <v/>
          </cell>
          <cell r="AM26">
            <v>3</v>
          </cell>
          <cell r="AN26" t="str">
            <v/>
          </cell>
          <cell r="AO26">
            <v>1</v>
          </cell>
          <cell r="AP26" t="str">
            <v/>
          </cell>
          <cell r="AQ26">
            <v>4</v>
          </cell>
          <cell r="AR26">
            <v>13.8</v>
          </cell>
          <cell r="AS26">
            <v>4</v>
          </cell>
          <cell r="AT26">
            <v>9.6</v>
          </cell>
          <cell r="AU26">
            <v>1</v>
          </cell>
          <cell r="AV26">
            <v>-9</v>
          </cell>
          <cell r="AW26">
            <v>4</v>
          </cell>
          <cell r="AX26">
            <v>76.2</v>
          </cell>
          <cell r="AY26">
            <v>2</v>
          </cell>
          <cell r="AZ26">
            <v>0</v>
          </cell>
        </row>
        <row r="27">
          <cell r="B27" t="str">
            <v>RWA</v>
          </cell>
          <cell r="C27" t="str">
            <v>Rwanda</v>
          </cell>
          <cell r="D27" t="str">
            <v>AFR</v>
          </cell>
          <cell r="E27" t="str">
            <v>LIC</v>
          </cell>
          <cell r="F27">
            <v>14000000</v>
          </cell>
          <cell r="G27">
            <v>0.17399999999999999</v>
          </cell>
          <cell r="H27">
            <v>2400000</v>
          </cell>
          <cell r="I27">
            <v>1</v>
          </cell>
          <cell r="J27">
            <v>15.4</v>
          </cell>
          <cell r="K27">
            <v>1</v>
          </cell>
          <cell r="L27">
            <v>13.5</v>
          </cell>
          <cell r="M27">
            <v>4</v>
          </cell>
          <cell r="N27">
            <v>-1.1000000000000001</v>
          </cell>
          <cell r="O27" t="str">
            <v/>
          </cell>
          <cell r="P27" t="str">
            <v/>
          </cell>
          <cell r="Q27">
            <v>1</v>
          </cell>
          <cell r="R27" t="str">
            <v/>
          </cell>
          <cell r="S27">
            <v>1</v>
          </cell>
          <cell r="T27" t="str">
            <v/>
          </cell>
          <cell r="U27">
            <v>1</v>
          </cell>
          <cell r="V27" t="str">
            <v/>
          </cell>
          <cell r="W27">
            <v>1</v>
          </cell>
          <cell r="X27" t="str">
            <v/>
          </cell>
          <cell r="Y27">
            <v>1</v>
          </cell>
          <cell r="Z27" t="str">
            <v/>
          </cell>
          <cell r="AA27">
            <v>1</v>
          </cell>
          <cell r="AB27" t="str">
            <v/>
          </cell>
          <cell r="AC27">
            <v>3</v>
          </cell>
          <cell r="AD27" t="str">
            <v/>
          </cell>
          <cell r="AE27">
            <v>2</v>
          </cell>
          <cell r="AF27" t="str">
            <v/>
          </cell>
          <cell r="AG27">
            <v>1</v>
          </cell>
          <cell r="AH27" t="str">
            <v/>
          </cell>
          <cell r="AI27">
            <v>1</v>
          </cell>
          <cell r="AJ27" t="str">
            <v/>
          </cell>
          <cell r="AK27">
            <v>1</v>
          </cell>
          <cell r="AL27" t="str">
            <v/>
          </cell>
          <cell r="AM27">
            <v>1</v>
          </cell>
          <cell r="AN27" t="str">
            <v/>
          </cell>
          <cell r="AO27">
            <v>1</v>
          </cell>
          <cell r="AP27" t="str">
            <v/>
          </cell>
          <cell r="AQ27">
            <v>1</v>
          </cell>
          <cell r="AR27">
            <v>-2.8</v>
          </cell>
          <cell r="AS27">
            <v>1</v>
          </cell>
          <cell r="AT27">
            <v>-0.5</v>
          </cell>
          <cell r="AU27" t="str">
            <v/>
          </cell>
          <cell r="AV27" t="str">
            <v/>
          </cell>
          <cell r="AW27">
            <v>3</v>
          </cell>
          <cell r="AX27">
            <v>0</v>
          </cell>
          <cell r="AY27" t="str">
            <v/>
          </cell>
          <cell r="AZ27" t="str">
            <v/>
          </cell>
        </row>
        <row r="28">
          <cell r="B28" t="str">
            <v>CPV</v>
          </cell>
          <cell r="C28" t="str">
            <v>Cabo Verde</v>
          </cell>
          <cell r="D28" t="str">
            <v>AFR</v>
          </cell>
          <cell r="E28" t="str">
            <v>LMC</v>
          </cell>
          <cell r="F28">
            <v>570000</v>
          </cell>
          <cell r="G28">
            <v>0.193</v>
          </cell>
          <cell r="H28">
            <v>110000</v>
          </cell>
          <cell r="I28">
            <v>2</v>
          </cell>
          <cell r="J28">
            <v>8</v>
          </cell>
          <cell r="K28">
            <v>2</v>
          </cell>
          <cell r="L28">
            <v>15.3</v>
          </cell>
          <cell r="M28">
            <v>1</v>
          </cell>
          <cell r="N28">
            <v>1</v>
          </cell>
          <cell r="O28">
            <v>3</v>
          </cell>
          <cell r="P28">
            <v>7.8</v>
          </cell>
          <cell r="Q28">
            <v>1</v>
          </cell>
          <cell r="R28" t="str">
            <v/>
          </cell>
          <cell r="S28">
            <v>3</v>
          </cell>
          <cell r="T28" t="str">
            <v/>
          </cell>
          <cell r="U28">
            <v>1</v>
          </cell>
          <cell r="V28" t="str">
            <v/>
          </cell>
          <cell r="W28">
            <v>1</v>
          </cell>
          <cell r="X28" t="str">
            <v/>
          </cell>
          <cell r="Y28">
            <v>1</v>
          </cell>
          <cell r="Z28" t="str">
            <v/>
          </cell>
          <cell r="AA28">
            <v>3</v>
          </cell>
          <cell r="AB28" t="str">
            <v/>
          </cell>
          <cell r="AC28">
            <v>3</v>
          </cell>
          <cell r="AD28" t="str">
            <v/>
          </cell>
          <cell r="AE28">
            <v>4</v>
          </cell>
          <cell r="AF28" t="str">
            <v/>
          </cell>
          <cell r="AG28">
            <v>1</v>
          </cell>
          <cell r="AH28" t="str">
            <v/>
          </cell>
          <cell r="AI28">
            <v>3</v>
          </cell>
          <cell r="AJ28" t="str">
            <v/>
          </cell>
          <cell r="AK28">
            <v>1</v>
          </cell>
          <cell r="AL28" t="str">
            <v/>
          </cell>
          <cell r="AM28">
            <v>3</v>
          </cell>
          <cell r="AN28" t="str">
            <v/>
          </cell>
          <cell r="AO28">
            <v>3</v>
          </cell>
          <cell r="AP28" t="str">
            <v/>
          </cell>
          <cell r="AQ28">
            <v>1</v>
          </cell>
          <cell r="AR28">
            <v>1.3</v>
          </cell>
          <cell r="AS28">
            <v>1</v>
          </cell>
          <cell r="AT28">
            <v>0.7</v>
          </cell>
          <cell r="AU28" t="str">
            <v/>
          </cell>
          <cell r="AV28" t="str">
            <v/>
          </cell>
          <cell r="AW28" t="str">
            <v/>
          </cell>
          <cell r="AX28" t="str">
            <v/>
          </cell>
          <cell r="AY28" t="str">
            <v/>
          </cell>
          <cell r="AZ28" t="str">
            <v/>
          </cell>
        </row>
        <row r="29">
          <cell r="B29" t="str">
            <v>AGO</v>
          </cell>
          <cell r="C29" t="str">
            <v>Angola</v>
          </cell>
          <cell r="D29" t="str">
            <v>AFR</v>
          </cell>
          <cell r="E29" t="str">
            <v>LMC</v>
          </cell>
          <cell r="F29">
            <v>36000000</v>
          </cell>
          <cell r="G29">
            <v>0.20800000000000002</v>
          </cell>
          <cell r="H29">
            <v>7500000</v>
          </cell>
          <cell r="I29">
            <v>1</v>
          </cell>
          <cell r="J29">
            <v>11.1</v>
          </cell>
          <cell r="K29">
            <v>1</v>
          </cell>
          <cell r="L29">
            <v>13.9</v>
          </cell>
          <cell r="M29">
            <v>2</v>
          </cell>
          <cell r="N29">
            <v>2.9</v>
          </cell>
          <cell r="O29">
            <v>2</v>
          </cell>
          <cell r="P29">
            <v>16.7</v>
          </cell>
          <cell r="Q29">
            <v>2</v>
          </cell>
          <cell r="R29" t="str">
            <v/>
          </cell>
          <cell r="S29">
            <v>1</v>
          </cell>
          <cell r="T29" t="str">
            <v/>
          </cell>
          <cell r="U29">
            <v>1</v>
          </cell>
          <cell r="V29" t="str">
            <v/>
          </cell>
          <cell r="W29">
            <v>4</v>
          </cell>
          <cell r="X29" t="str">
            <v/>
          </cell>
          <cell r="Y29">
            <v>2</v>
          </cell>
          <cell r="Z29" t="str">
            <v/>
          </cell>
          <cell r="AA29">
            <v>1</v>
          </cell>
          <cell r="AB29" t="str">
            <v/>
          </cell>
          <cell r="AC29">
            <v>1</v>
          </cell>
          <cell r="AD29" t="str">
            <v/>
          </cell>
          <cell r="AE29">
            <v>1</v>
          </cell>
          <cell r="AF29" t="str">
            <v/>
          </cell>
          <cell r="AG29">
            <v>1</v>
          </cell>
          <cell r="AH29" t="str">
            <v/>
          </cell>
          <cell r="AI29">
            <v>1</v>
          </cell>
          <cell r="AJ29" t="str">
            <v/>
          </cell>
          <cell r="AK29">
            <v>1</v>
          </cell>
          <cell r="AL29" t="str">
            <v/>
          </cell>
          <cell r="AM29">
            <v>1</v>
          </cell>
          <cell r="AN29" t="str">
            <v/>
          </cell>
          <cell r="AO29">
            <v>1</v>
          </cell>
          <cell r="AP29" t="str">
            <v/>
          </cell>
          <cell r="AQ29">
            <v>4</v>
          </cell>
          <cell r="AR29">
            <v>-4.3</v>
          </cell>
          <cell r="AS29">
            <v>4</v>
          </cell>
          <cell r="AT29">
            <v>7.5</v>
          </cell>
          <cell r="AU29">
            <v>1</v>
          </cell>
          <cell r="AV29">
            <v>3.4</v>
          </cell>
          <cell r="AW29" t="str">
            <v/>
          </cell>
          <cell r="AX29" t="str">
            <v/>
          </cell>
          <cell r="AY29" t="str">
            <v/>
          </cell>
          <cell r="AZ29" t="str">
            <v/>
          </cell>
        </row>
        <row r="30">
          <cell r="B30" t="str">
            <v>SYC</v>
          </cell>
          <cell r="C30" t="str">
            <v>Seychelles</v>
          </cell>
          <cell r="D30" t="str">
            <v>AFR</v>
          </cell>
          <cell r="E30" t="str">
            <v>HIC</v>
          </cell>
          <cell r="F30">
            <v>100000</v>
          </cell>
          <cell r="G30">
            <v>0.25800000000000001</v>
          </cell>
          <cell r="H30">
            <v>26000</v>
          </cell>
          <cell r="I30">
            <v>1</v>
          </cell>
          <cell r="J30">
            <v>5.8</v>
          </cell>
          <cell r="K30">
            <v>2</v>
          </cell>
          <cell r="L30">
            <v>19</v>
          </cell>
          <cell r="M30">
            <v>1</v>
          </cell>
          <cell r="N30">
            <v>1.7</v>
          </cell>
          <cell r="O30">
            <v>1</v>
          </cell>
          <cell r="P30">
            <v>-3.3</v>
          </cell>
          <cell r="Q30">
            <v>1</v>
          </cell>
          <cell r="R30" t="str">
            <v/>
          </cell>
          <cell r="S30">
            <v>4</v>
          </cell>
          <cell r="T30" t="str">
            <v/>
          </cell>
          <cell r="U30">
            <v>1</v>
          </cell>
          <cell r="V30" t="str">
            <v/>
          </cell>
          <cell r="W30">
            <v>1</v>
          </cell>
          <cell r="X30" t="str">
            <v/>
          </cell>
          <cell r="Y30">
            <v>1</v>
          </cell>
          <cell r="Z30" t="str">
            <v/>
          </cell>
          <cell r="AA30">
            <v>1</v>
          </cell>
          <cell r="AB30" t="str">
            <v/>
          </cell>
          <cell r="AC30">
            <v>4</v>
          </cell>
          <cell r="AD30" t="str">
            <v/>
          </cell>
          <cell r="AE30">
            <v>4</v>
          </cell>
          <cell r="AF30" t="str">
            <v/>
          </cell>
          <cell r="AG30">
            <v>1</v>
          </cell>
          <cell r="AH30" t="str">
            <v/>
          </cell>
          <cell r="AI30">
            <v>1</v>
          </cell>
          <cell r="AJ30" t="str">
            <v/>
          </cell>
          <cell r="AK30">
            <v>1</v>
          </cell>
          <cell r="AL30" t="str">
            <v/>
          </cell>
          <cell r="AM30">
            <v>3</v>
          </cell>
          <cell r="AN30" t="str">
            <v/>
          </cell>
          <cell r="AO30">
            <v>3</v>
          </cell>
          <cell r="AP30" t="str">
            <v/>
          </cell>
          <cell r="AQ30">
            <v>1</v>
          </cell>
          <cell r="AR30">
            <v>0.8</v>
          </cell>
          <cell r="AS30">
            <v>1</v>
          </cell>
          <cell r="AT30">
            <v>2.6</v>
          </cell>
          <cell r="AU30" t="str">
            <v/>
          </cell>
          <cell r="AV30" t="str">
            <v/>
          </cell>
          <cell r="AW30" t="str">
            <v/>
          </cell>
          <cell r="AX30" t="str">
            <v/>
          </cell>
          <cell r="AY30" t="str">
            <v/>
          </cell>
          <cell r="AZ30" t="str">
            <v/>
          </cell>
        </row>
        <row r="31">
          <cell r="B31" t="str">
            <v>CIV</v>
          </cell>
          <cell r="C31" t="str">
            <v>Côte d'Ivoire</v>
          </cell>
          <cell r="D31" t="str">
            <v>AFR</v>
          </cell>
          <cell r="E31" t="str">
            <v>LMC</v>
          </cell>
          <cell r="F31">
            <v>28000000</v>
          </cell>
          <cell r="G31">
            <v>0.26200000000000001</v>
          </cell>
          <cell r="H31">
            <v>7500000</v>
          </cell>
          <cell r="I31">
            <v>1</v>
          </cell>
          <cell r="J31">
            <v>9.3000000000000007</v>
          </cell>
          <cell r="K31">
            <v>2</v>
          </cell>
          <cell r="L31">
            <v>0</v>
          </cell>
          <cell r="M31">
            <v>3</v>
          </cell>
          <cell r="N31">
            <v>21.2</v>
          </cell>
          <cell r="O31">
            <v>1</v>
          </cell>
          <cell r="P31">
            <v>6.7</v>
          </cell>
          <cell r="Q31">
            <v>3</v>
          </cell>
          <cell r="R31" t="str">
            <v/>
          </cell>
          <cell r="S31">
            <v>4</v>
          </cell>
          <cell r="T31" t="str">
            <v/>
          </cell>
          <cell r="U31">
            <v>1</v>
          </cell>
          <cell r="V31" t="str">
            <v/>
          </cell>
          <cell r="W31">
            <v>4</v>
          </cell>
          <cell r="X31" t="str">
            <v/>
          </cell>
          <cell r="Y31">
            <v>1</v>
          </cell>
          <cell r="Z31" t="str">
            <v/>
          </cell>
          <cell r="AA31">
            <v>4</v>
          </cell>
          <cell r="AB31" t="str">
            <v/>
          </cell>
          <cell r="AC31">
            <v>1</v>
          </cell>
          <cell r="AD31" t="str">
            <v/>
          </cell>
          <cell r="AE31">
            <v>3</v>
          </cell>
          <cell r="AF31" t="str">
            <v/>
          </cell>
          <cell r="AG31">
            <v>3</v>
          </cell>
          <cell r="AH31" t="str">
            <v/>
          </cell>
          <cell r="AI31">
            <v>3</v>
          </cell>
          <cell r="AJ31" t="str">
            <v/>
          </cell>
          <cell r="AK31">
            <v>1</v>
          </cell>
          <cell r="AL31" t="str">
            <v/>
          </cell>
          <cell r="AM31">
            <v>1</v>
          </cell>
          <cell r="AN31" t="str">
            <v/>
          </cell>
          <cell r="AO31">
            <v>1</v>
          </cell>
          <cell r="AP31" t="str">
            <v/>
          </cell>
          <cell r="AQ31">
            <v>3</v>
          </cell>
          <cell r="AR31">
            <v>11.3</v>
          </cell>
          <cell r="AS31">
            <v>3</v>
          </cell>
          <cell r="AT31">
            <v>7.1</v>
          </cell>
          <cell r="AU31">
            <v>3</v>
          </cell>
          <cell r="AV31">
            <v>18.100000000000001</v>
          </cell>
          <cell r="AW31">
            <v>3</v>
          </cell>
          <cell r="AX31">
            <v>34.700000000000003</v>
          </cell>
          <cell r="AY31" t="str">
            <v/>
          </cell>
          <cell r="AZ31" t="str">
            <v/>
          </cell>
        </row>
        <row r="32">
          <cell r="B32" t="str">
            <v>ZAF</v>
          </cell>
          <cell r="C32" t="str">
            <v>South Africa</v>
          </cell>
          <cell r="D32" t="str">
            <v>AFR</v>
          </cell>
          <cell r="E32" t="str">
            <v>UMC</v>
          </cell>
          <cell r="F32">
            <v>61000000</v>
          </cell>
          <cell r="G32">
            <v>0.28999999999999998</v>
          </cell>
          <cell r="H32">
            <v>18000000</v>
          </cell>
          <cell r="I32">
            <v>3</v>
          </cell>
          <cell r="J32">
            <v>18.399999999999999</v>
          </cell>
          <cell r="K32">
            <v>1</v>
          </cell>
          <cell r="L32">
            <v>26</v>
          </cell>
          <cell r="M32">
            <v>3</v>
          </cell>
          <cell r="N32">
            <v>1.1000000000000001</v>
          </cell>
          <cell r="O32">
            <v>4</v>
          </cell>
          <cell r="P32">
            <v>28.3</v>
          </cell>
          <cell r="Q32">
            <v>1</v>
          </cell>
          <cell r="R32" t="str">
            <v/>
          </cell>
          <cell r="S32">
            <v>3</v>
          </cell>
          <cell r="T32" t="str">
            <v/>
          </cell>
          <cell r="U32">
            <v>1</v>
          </cell>
          <cell r="V32" t="str">
            <v/>
          </cell>
          <cell r="W32">
            <v>1</v>
          </cell>
          <cell r="X32" t="str">
            <v/>
          </cell>
          <cell r="Y32">
            <v>1</v>
          </cell>
          <cell r="Z32" t="str">
            <v/>
          </cell>
          <cell r="AA32">
            <v>3</v>
          </cell>
          <cell r="AB32" t="str">
            <v/>
          </cell>
          <cell r="AC32">
            <v>1</v>
          </cell>
          <cell r="AD32" t="str">
            <v/>
          </cell>
          <cell r="AE32">
            <v>2</v>
          </cell>
          <cell r="AF32" t="str">
            <v/>
          </cell>
          <cell r="AG32">
            <v>1</v>
          </cell>
          <cell r="AH32" t="str">
            <v/>
          </cell>
          <cell r="AI32">
            <v>3</v>
          </cell>
          <cell r="AJ32" t="str">
            <v/>
          </cell>
          <cell r="AK32">
            <v>1</v>
          </cell>
          <cell r="AL32" t="str">
            <v/>
          </cell>
          <cell r="AM32">
            <v>1</v>
          </cell>
          <cell r="AN32" t="str">
            <v/>
          </cell>
          <cell r="AO32">
            <v>1</v>
          </cell>
          <cell r="AP32" t="str">
            <v/>
          </cell>
          <cell r="AQ32">
            <v>4</v>
          </cell>
          <cell r="AR32">
            <v>11.7</v>
          </cell>
          <cell r="AS32">
            <v>3</v>
          </cell>
          <cell r="AT32">
            <v>-9.6</v>
          </cell>
          <cell r="AU32" t="str">
            <v/>
          </cell>
          <cell r="AV32" t="str">
            <v/>
          </cell>
          <cell r="AW32" t="str">
            <v/>
          </cell>
          <cell r="AX32" t="str">
            <v/>
          </cell>
          <cell r="AY32" t="str">
            <v/>
          </cell>
          <cell r="AZ32" t="str">
            <v/>
          </cell>
        </row>
        <row r="33">
          <cell r="B33" t="str">
            <v>KEN</v>
          </cell>
          <cell r="C33" t="str">
            <v>Kenya</v>
          </cell>
          <cell r="D33" t="str">
            <v>AFR</v>
          </cell>
          <cell r="E33" t="str">
            <v>LMC</v>
          </cell>
          <cell r="F33">
            <v>57000000</v>
          </cell>
          <cell r="G33">
            <v>0.29100000000000004</v>
          </cell>
          <cell r="H33">
            <v>17000000</v>
          </cell>
          <cell r="I33">
            <v>4</v>
          </cell>
          <cell r="J33">
            <v>16</v>
          </cell>
          <cell r="K33">
            <v>3</v>
          </cell>
          <cell r="L33">
            <v>22.8</v>
          </cell>
          <cell r="M33">
            <v>4</v>
          </cell>
          <cell r="N33">
            <v>2.2999999999999998</v>
          </cell>
          <cell r="O33">
            <v>2</v>
          </cell>
          <cell r="P33">
            <v>22.8</v>
          </cell>
          <cell r="Q33">
            <v>4</v>
          </cell>
          <cell r="R33" t="str">
            <v/>
          </cell>
          <cell r="S33">
            <v>4</v>
          </cell>
          <cell r="T33" t="str">
            <v/>
          </cell>
          <cell r="U33">
            <v>1</v>
          </cell>
          <cell r="V33" t="str">
            <v/>
          </cell>
          <cell r="W33">
            <v>4</v>
          </cell>
          <cell r="X33" t="str">
            <v/>
          </cell>
          <cell r="Y33">
            <v>3</v>
          </cell>
          <cell r="Z33" t="str">
            <v/>
          </cell>
          <cell r="AA33">
            <v>4</v>
          </cell>
          <cell r="AB33" t="str">
            <v/>
          </cell>
          <cell r="AC33">
            <v>4</v>
          </cell>
          <cell r="AD33" t="str">
            <v/>
          </cell>
          <cell r="AE33">
            <v>3</v>
          </cell>
          <cell r="AF33" t="str">
            <v/>
          </cell>
          <cell r="AG33">
            <v>3</v>
          </cell>
          <cell r="AH33" t="str">
            <v/>
          </cell>
          <cell r="AI33">
            <v>3</v>
          </cell>
          <cell r="AJ33" t="str">
            <v/>
          </cell>
          <cell r="AK33">
            <v>1</v>
          </cell>
          <cell r="AL33" t="str">
            <v/>
          </cell>
          <cell r="AM33">
            <v>1</v>
          </cell>
          <cell r="AN33" t="str">
            <v/>
          </cell>
          <cell r="AO33">
            <v>1</v>
          </cell>
          <cell r="AP33" t="str">
            <v/>
          </cell>
          <cell r="AQ33">
            <v>3</v>
          </cell>
          <cell r="AR33">
            <v>4.3</v>
          </cell>
          <cell r="AS33">
            <v>2</v>
          </cell>
          <cell r="AT33">
            <v>-7.9</v>
          </cell>
          <cell r="AU33">
            <v>4</v>
          </cell>
          <cell r="AV33">
            <v>12.8</v>
          </cell>
          <cell r="AW33">
            <v>4</v>
          </cell>
          <cell r="AX33">
            <v>0</v>
          </cell>
          <cell r="AY33" t="str">
            <v/>
          </cell>
          <cell r="AZ33" t="str">
            <v/>
          </cell>
        </row>
        <row r="34">
          <cell r="B34" t="str">
            <v>MRT</v>
          </cell>
          <cell r="C34" t="str">
            <v>Mauritania</v>
          </cell>
          <cell r="D34" t="str">
            <v>AFR</v>
          </cell>
          <cell r="E34" t="str">
            <v>LMC</v>
          </cell>
          <cell r="F34">
            <v>5000000</v>
          </cell>
          <cell r="G34">
            <v>0.29899999999999999</v>
          </cell>
          <cell r="H34">
            <v>1500000</v>
          </cell>
          <cell r="I34">
            <v>4</v>
          </cell>
          <cell r="J34">
            <v>27.4</v>
          </cell>
          <cell r="K34">
            <v>4</v>
          </cell>
          <cell r="L34">
            <v>24.7</v>
          </cell>
          <cell r="M34">
            <v>4</v>
          </cell>
          <cell r="N34">
            <v>0.2</v>
          </cell>
          <cell r="O34" t="str">
            <v/>
          </cell>
          <cell r="P34" t="str">
            <v/>
          </cell>
          <cell r="Q34">
            <v>4</v>
          </cell>
          <cell r="R34" t="str">
            <v/>
          </cell>
          <cell r="S34">
            <v>3</v>
          </cell>
          <cell r="T34" t="str">
            <v/>
          </cell>
          <cell r="U34">
            <v>4</v>
          </cell>
          <cell r="V34" t="str">
            <v/>
          </cell>
          <cell r="W34">
            <v>4</v>
          </cell>
          <cell r="X34" t="str">
            <v/>
          </cell>
          <cell r="Y34">
            <v>4</v>
          </cell>
          <cell r="Z34" t="str">
            <v/>
          </cell>
          <cell r="AA34">
            <v>4</v>
          </cell>
          <cell r="AB34" t="str">
            <v/>
          </cell>
          <cell r="AC34">
            <v>4</v>
          </cell>
          <cell r="AD34" t="str">
            <v/>
          </cell>
          <cell r="AE34">
            <v>4</v>
          </cell>
          <cell r="AF34" t="str">
            <v/>
          </cell>
          <cell r="AG34">
            <v>3</v>
          </cell>
          <cell r="AH34" t="str">
            <v/>
          </cell>
          <cell r="AI34">
            <v>3</v>
          </cell>
          <cell r="AJ34" t="str">
            <v/>
          </cell>
          <cell r="AK34">
            <v>4</v>
          </cell>
          <cell r="AL34" t="str">
            <v/>
          </cell>
          <cell r="AM34">
            <v>3</v>
          </cell>
          <cell r="AN34" t="str">
            <v/>
          </cell>
          <cell r="AO34">
            <v>1</v>
          </cell>
          <cell r="AP34" t="str">
            <v/>
          </cell>
          <cell r="AQ34">
            <v>3</v>
          </cell>
          <cell r="AR34">
            <v>0.7</v>
          </cell>
          <cell r="AS34">
            <v>3</v>
          </cell>
          <cell r="AT34">
            <v>0.1</v>
          </cell>
          <cell r="AU34" t="str">
            <v/>
          </cell>
          <cell r="AV34" t="str">
            <v/>
          </cell>
          <cell r="AW34">
            <v>4</v>
          </cell>
          <cell r="AX34">
            <v>0</v>
          </cell>
          <cell r="AY34" t="str">
            <v/>
          </cell>
          <cell r="AZ34" t="str">
            <v/>
          </cell>
        </row>
        <row r="35">
          <cell r="B35" t="str">
            <v>ETH</v>
          </cell>
          <cell r="C35" t="str">
            <v>Ethiopia</v>
          </cell>
          <cell r="D35" t="str">
            <v>AFR</v>
          </cell>
          <cell r="E35" t="str">
            <v>LIC</v>
          </cell>
          <cell r="F35">
            <v>120000000</v>
          </cell>
          <cell r="G35">
            <v>0.318</v>
          </cell>
          <cell r="H35">
            <v>39000000</v>
          </cell>
          <cell r="I35">
            <v>3</v>
          </cell>
          <cell r="J35">
            <v>14.1</v>
          </cell>
          <cell r="K35">
            <v>1</v>
          </cell>
          <cell r="L35">
            <v>20.6</v>
          </cell>
          <cell r="M35">
            <v>4</v>
          </cell>
          <cell r="N35">
            <v>7.2</v>
          </cell>
          <cell r="O35">
            <v>1</v>
          </cell>
          <cell r="P35">
            <v>14.4</v>
          </cell>
          <cell r="Q35">
            <v>1</v>
          </cell>
          <cell r="R35" t="str">
            <v/>
          </cell>
          <cell r="S35">
            <v>1</v>
          </cell>
          <cell r="T35" t="str">
            <v/>
          </cell>
          <cell r="U35">
            <v>1</v>
          </cell>
          <cell r="V35" t="str">
            <v/>
          </cell>
          <cell r="W35">
            <v>4</v>
          </cell>
          <cell r="X35" t="str">
            <v/>
          </cell>
          <cell r="Y35">
            <v>1</v>
          </cell>
          <cell r="Z35" t="str">
            <v/>
          </cell>
          <cell r="AA35">
            <v>1</v>
          </cell>
          <cell r="AB35" t="str">
            <v/>
          </cell>
          <cell r="AC35">
            <v>1</v>
          </cell>
          <cell r="AD35" t="str">
            <v/>
          </cell>
          <cell r="AE35">
            <v>1</v>
          </cell>
          <cell r="AF35" t="str">
            <v/>
          </cell>
          <cell r="AG35">
            <v>1</v>
          </cell>
          <cell r="AH35" t="str">
            <v/>
          </cell>
          <cell r="AI35">
            <v>1</v>
          </cell>
          <cell r="AJ35" t="str">
            <v/>
          </cell>
          <cell r="AK35">
            <v>1</v>
          </cell>
          <cell r="AL35" t="str">
            <v/>
          </cell>
          <cell r="AM35">
            <v>3</v>
          </cell>
          <cell r="AN35" t="str">
            <v/>
          </cell>
          <cell r="AO35">
            <v>1</v>
          </cell>
          <cell r="AP35" t="str">
            <v/>
          </cell>
          <cell r="AQ35">
            <v>4</v>
          </cell>
          <cell r="AR35">
            <v>-5.5</v>
          </cell>
          <cell r="AS35">
            <v>4</v>
          </cell>
          <cell r="AT35">
            <v>4.3</v>
          </cell>
          <cell r="AU35">
            <v>4</v>
          </cell>
          <cell r="AV35">
            <v>6.7</v>
          </cell>
          <cell r="AW35">
            <v>4</v>
          </cell>
          <cell r="AX35">
            <v>0</v>
          </cell>
          <cell r="AY35" t="str">
            <v/>
          </cell>
          <cell r="AZ35" t="str">
            <v/>
          </cell>
        </row>
        <row r="36">
          <cell r="B36" t="str">
            <v>NAM</v>
          </cell>
          <cell r="C36" t="str">
            <v>Namibia</v>
          </cell>
          <cell r="D36" t="str">
            <v>AFR</v>
          </cell>
          <cell r="E36" t="str">
            <v>UMC</v>
          </cell>
          <cell r="F36">
            <v>2700000</v>
          </cell>
          <cell r="G36">
            <v>0.34600000000000003</v>
          </cell>
          <cell r="H36">
            <v>930000</v>
          </cell>
          <cell r="I36">
            <v>1</v>
          </cell>
          <cell r="J36">
            <v>11.9</v>
          </cell>
          <cell r="K36">
            <v>2</v>
          </cell>
          <cell r="L36">
            <v>32.5</v>
          </cell>
          <cell r="M36">
            <v>3</v>
          </cell>
          <cell r="N36">
            <v>-1.9</v>
          </cell>
          <cell r="O36">
            <v>1</v>
          </cell>
          <cell r="P36">
            <v>5</v>
          </cell>
          <cell r="Q36">
            <v>1</v>
          </cell>
          <cell r="R36" t="str">
            <v/>
          </cell>
          <cell r="S36">
            <v>1</v>
          </cell>
          <cell r="T36" t="str">
            <v/>
          </cell>
          <cell r="U36">
            <v>1</v>
          </cell>
          <cell r="V36" t="str">
            <v/>
          </cell>
          <cell r="W36">
            <v>1</v>
          </cell>
          <cell r="X36" t="str">
            <v/>
          </cell>
          <cell r="Y36">
            <v>1</v>
          </cell>
          <cell r="Z36" t="str">
            <v/>
          </cell>
          <cell r="AA36">
            <v>1</v>
          </cell>
          <cell r="AB36" t="str">
            <v/>
          </cell>
          <cell r="AC36">
            <v>4</v>
          </cell>
          <cell r="AD36" t="str">
            <v/>
          </cell>
          <cell r="AE36">
            <v>4</v>
          </cell>
          <cell r="AF36" t="str">
            <v/>
          </cell>
          <cell r="AG36">
            <v>3</v>
          </cell>
          <cell r="AH36" t="str">
            <v/>
          </cell>
          <cell r="AI36">
            <v>3</v>
          </cell>
          <cell r="AJ36" t="str">
            <v/>
          </cell>
          <cell r="AK36">
            <v>1</v>
          </cell>
          <cell r="AL36" t="str">
            <v/>
          </cell>
          <cell r="AM36">
            <v>1</v>
          </cell>
          <cell r="AN36" t="str">
            <v/>
          </cell>
          <cell r="AO36">
            <v>1</v>
          </cell>
          <cell r="AP36" t="str">
            <v/>
          </cell>
          <cell r="AQ36">
            <v>3</v>
          </cell>
          <cell r="AR36">
            <v>0.2</v>
          </cell>
          <cell r="AS36">
            <v>3</v>
          </cell>
          <cell r="AT36">
            <v>-4</v>
          </cell>
          <cell r="AU36" t="str">
            <v/>
          </cell>
          <cell r="AV36" t="str">
            <v/>
          </cell>
          <cell r="AW36" t="str">
            <v/>
          </cell>
          <cell r="AX36" t="str">
            <v/>
          </cell>
          <cell r="AY36" t="str">
            <v/>
          </cell>
          <cell r="AZ36" t="str">
            <v/>
          </cell>
        </row>
        <row r="37">
          <cell r="B37" t="str">
            <v>SLE</v>
          </cell>
          <cell r="C37" t="str">
            <v>Sierra Leone</v>
          </cell>
          <cell r="D37" t="str">
            <v>AFR</v>
          </cell>
          <cell r="E37" t="str">
            <v>LIC</v>
          </cell>
          <cell r="F37">
            <v>8500000</v>
          </cell>
          <cell r="G37">
            <v>0.38500000000000001</v>
          </cell>
          <cell r="H37">
            <v>3300000</v>
          </cell>
          <cell r="I37">
            <v>3</v>
          </cell>
          <cell r="J37">
            <v>26.7</v>
          </cell>
          <cell r="K37">
            <v>3</v>
          </cell>
          <cell r="L37">
            <v>27.5</v>
          </cell>
          <cell r="M37">
            <v>2</v>
          </cell>
          <cell r="N37">
            <v>6</v>
          </cell>
          <cell r="O37">
            <v>3</v>
          </cell>
          <cell r="P37">
            <v>46.7</v>
          </cell>
          <cell r="Q37">
            <v>3</v>
          </cell>
          <cell r="R37" t="str">
            <v/>
          </cell>
          <cell r="S37">
            <v>3</v>
          </cell>
          <cell r="T37" t="str">
            <v/>
          </cell>
          <cell r="U37">
            <v>4</v>
          </cell>
          <cell r="V37" t="str">
            <v/>
          </cell>
          <cell r="W37">
            <v>4</v>
          </cell>
          <cell r="X37" t="str">
            <v/>
          </cell>
          <cell r="Y37">
            <v>4</v>
          </cell>
          <cell r="Z37" t="str">
            <v/>
          </cell>
          <cell r="AA37">
            <v>1</v>
          </cell>
          <cell r="AB37" t="str">
            <v/>
          </cell>
          <cell r="AC37">
            <v>4</v>
          </cell>
          <cell r="AD37" t="str">
            <v/>
          </cell>
          <cell r="AE37">
            <v>1</v>
          </cell>
          <cell r="AF37" t="str">
            <v/>
          </cell>
          <cell r="AG37">
            <v>3</v>
          </cell>
          <cell r="AH37" t="str">
            <v/>
          </cell>
          <cell r="AI37">
            <v>1</v>
          </cell>
          <cell r="AJ37" t="str">
            <v/>
          </cell>
          <cell r="AK37">
            <v>1</v>
          </cell>
          <cell r="AL37" t="str">
            <v/>
          </cell>
          <cell r="AM37">
            <v>3</v>
          </cell>
          <cell r="AN37" t="str">
            <v/>
          </cell>
          <cell r="AO37">
            <v>3</v>
          </cell>
          <cell r="AP37" t="str">
            <v/>
          </cell>
          <cell r="AQ37">
            <v>2</v>
          </cell>
          <cell r="AR37">
            <v>8.4</v>
          </cell>
          <cell r="AS37">
            <v>2</v>
          </cell>
          <cell r="AT37">
            <v>8.4</v>
          </cell>
          <cell r="AU37">
            <v>2</v>
          </cell>
          <cell r="AV37">
            <v>14.5</v>
          </cell>
          <cell r="AW37" t="str">
            <v/>
          </cell>
          <cell r="AX37" t="str">
            <v/>
          </cell>
          <cell r="AY37">
            <v>1</v>
          </cell>
          <cell r="AZ37">
            <v>0</v>
          </cell>
        </row>
        <row r="38">
          <cell r="B38" t="str">
            <v>COD</v>
          </cell>
          <cell r="C38" t="str">
            <v>Democratic Republic of the Congo</v>
          </cell>
          <cell r="D38" t="str">
            <v>AFR</v>
          </cell>
          <cell r="E38" t="str">
            <v>LIC</v>
          </cell>
          <cell r="F38">
            <v>98000000</v>
          </cell>
          <cell r="G38">
            <v>0.40600000000000003</v>
          </cell>
          <cell r="H38">
            <v>40000000</v>
          </cell>
          <cell r="I38">
            <v>3</v>
          </cell>
          <cell r="J38">
            <v>20.7</v>
          </cell>
          <cell r="K38">
            <v>3</v>
          </cell>
          <cell r="L38">
            <v>41.3</v>
          </cell>
          <cell r="M38">
            <v>2</v>
          </cell>
          <cell r="N38">
            <v>-3.8</v>
          </cell>
          <cell r="O38">
            <v>3</v>
          </cell>
          <cell r="P38">
            <v>24.4</v>
          </cell>
          <cell r="Q38">
            <v>4</v>
          </cell>
          <cell r="R38" t="str">
            <v/>
          </cell>
          <cell r="S38">
            <v>1</v>
          </cell>
          <cell r="T38" t="str">
            <v/>
          </cell>
          <cell r="U38">
            <v>1</v>
          </cell>
          <cell r="V38" t="str">
            <v/>
          </cell>
          <cell r="W38">
            <v>4</v>
          </cell>
          <cell r="X38" t="str">
            <v/>
          </cell>
          <cell r="Y38">
            <v>4</v>
          </cell>
          <cell r="Z38" t="str">
            <v/>
          </cell>
          <cell r="AA38">
            <v>4</v>
          </cell>
          <cell r="AB38" t="str">
            <v/>
          </cell>
          <cell r="AC38">
            <v>1</v>
          </cell>
          <cell r="AD38" t="str">
            <v/>
          </cell>
          <cell r="AE38">
            <v>3</v>
          </cell>
          <cell r="AF38" t="str">
            <v/>
          </cell>
          <cell r="AG38">
            <v>3</v>
          </cell>
          <cell r="AH38" t="str">
            <v/>
          </cell>
          <cell r="AI38">
            <v>3</v>
          </cell>
          <cell r="AJ38" t="str">
            <v/>
          </cell>
          <cell r="AK38">
            <v>4</v>
          </cell>
          <cell r="AL38" t="str">
            <v/>
          </cell>
          <cell r="AM38">
            <v>3</v>
          </cell>
          <cell r="AN38" t="str">
            <v/>
          </cell>
          <cell r="AO38">
            <v>3</v>
          </cell>
          <cell r="AP38" t="str">
            <v/>
          </cell>
          <cell r="AQ38">
            <v>3</v>
          </cell>
          <cell r="AR38">
            <v>-27</v>
          </cell>
          <cell r="AS38">
            <v>4</v>
          </cell>
          <cell r="AT38">
            <v>-2.4</v>
          </cell>
          <cell r="AU38">
            <v>1</v>
          </cell>
          <cell r="AV38">
            <v>-3</v>
          </cell>
          <cell r="AW38">
            <v>2</v>
          </cell>
          <cell r="AX38">
            <v>-1.3</v>
          </cell>
          <cell r="AY38">
            <v>3</v>
          </cell>
          <cell r="AZ38">
            <v>-1.9</v>
          </cell>
        </row>
        <row r="39">
          <cell r="B39" t="str">
            <v>UGA</v>
          </cell>
          <cell r="C39" t="str">
            <v>Uganda</v>
          </cell>
          <cell r="D39" t="str">
            <v>AFR</v>
          </cell>
          <cell r="E39" t="str">
            <v>LIC</v>
          </cell>
          <cell r="F39">
            <v>50000000</v>
          </cell>
          <cell r="G39">
            <v>0.434</v>
          </cell>
          <cell r="H39">
            <v>22000000</v>
          </cell>
          <cell r="I39">
            <v>1</v>
          </cell>
          <cell r="J39">
            <v>14.8</v>
          </cell>
          <cell r="K39">
            <v>1</v>
          </cell>
          <cell r="L39">
            <v>38</v>
          </cell>
          <cell r="M39">
            <v>3</v>
          </cell>
          <cell r="N39">
            <v>1.3</v>
          </cell>
          <cell r="O39">
            <v>1</v>
          </cell>
          <cell r="P39">
            <v>5</v>
          </cell>
          <cell r="Q39">
            <v>2</v>
          </cell>
          <cell r="R39" t="str">
            <v/>
          </cell>
          <cell r="S39">
            <v>3</v>
          </cell>
          <cell r="T39" t="str">
            <v/>
          </cell>
          <cell r="U39">
            <v>3</v>
          </cell>
          <cell r="V39" t="str">
            <v/>
          </cell>
          <cell r="W39">
            <v>4</v>
          </cell>
          <cell r="X39" t="str">
            <v/>
          </cell>
          <cell r="Y39">
            <v>1</v>
          </cell>
          <cell r="Z39" t="str">
            <v/>
          </cell>
          <cell r="AA39">
            <v>1</v>
          </cell>
          <cell r="AB39" t="str">
            <v/>
          </cell>
          <cell r="AC39">
            <v>1</v>
          </cell>
          <cell r="AD39" t="str">
            <v/>
          </cell>
          <cell r="AE39">
            <v>1</v>
          </cell>
          <cell r="AF39" t="str">
            <v/>
          </cell>
          <cell r="AG39">
            <v>1</v>
          </cell>
          <cell r="AH39" t="str">
            <v/>
          </cell>
          <cell r="AI39">
            <v>3</v>
          </cell>
          <cell r="AJ39" t="str">
            <v/>
          </cell>
          <cell r="AK39">
            <v>4</v>
          </cell>
          <cell r="AL39" t="str">
            <v/>
          </cell>
          <cell r="AM39">
            <v>1</v>
          </cell>
          <cell r="AN39" t="str">
            <v/>
          </cell>
          <cell r="AO39">
            <v>1</v>
          </cell>
          <cell r="AP39" t="str">
            <v/>
          </cell>
          <cell r="AQ39">
            <v>2</v>
          </cell>
          <cell r="AR39">
            <v>-3.6</v>
          </cell>
          <cell r="AS39">
            <v>2</v>
          </cell>
          <cell r="AT39">
            <v>3.6</v>
          </cell>
          <cell r="AU39">
            <v>4</v>
          </cell>
          <cell r="AV39">
            <v>32.700000000000003</v>
          </cell>
          <cell r="AW39">
            <v>2</v>
          </cell>
          <cell r="AX39">
            <v>-1.1000000000000001</v>
          </cell>
          <cell r="AY39">
            <v>4</v>
          </cell>
          <cell r="AZ39">
            <v>6.1</v>
          </cell>
        </row>
        <row r="40">
          <cell r="B40" t="str">
            <v>MOZ</v>
          </cell>
          <cell r="C40" t="str">
            <v>Mozambique</v>
          </cell>
          <cell r="D40" t="str">
            <v>AFR</v>
          </cell>
          <cell r="E40" t="str">
            <v>LIC</v>
          </cell>
          <cell r="F40">
            <v>34000000</v>
          </cell>
          <cell r="G40">
            <v>0.45600000000000002</v>
          </cell>
          <cell r="H40">
            <v>16000000</v>
          </cell>
          <cell r="I40">
            <v>2</v>
          </cell>
          <cell r="J40">
            <v>20.5</v>
          </cell>
          <cell r="K40">
            <v>1</v>
          </cell>
          <cell r="L40">
            <v>35.799999999999997</v>
          </cell>
          <cell r="M40">
            <v>2</v>
          </cell>
          <cell r="N40">
            <v>6.7</v>
          </cell>
          <cell r="O40">
            <v>4</v>
          </cell>
          <cell r="P40">
            <v>18.899999999999999</v>
          </cell>
          <cell r="Q40">
            <v>2</v>
          </cell>
          <cell r="R40" t="str">
            <v/>
          </cell>
          <cell r="S40">
            <v>3</v>
          </cell>
          <cell r="T40" t="str">
            <v/>
          </cell>
          <cell r="U40">
            <v>1</v>
          </cell>
          <cell r="V40" t="str">
            <v/>
          </cell>
          <cell r="W40">
            <v>1</v>
          </cell>
          <cell r="X40" t="str">
            <v/>
          </cell>
          <cell r="Y40">
            <v>2</v>
          </cell>
          <cell r="Z40" t="str">
            <v/>
          </cell>
          <cell r="AA40">
            <v>3</v>
          </cell>
          <cell r="AB40" t="str">
            <v/>
          </cell>
          <cell r="AC40">
            <v>1</v>
          </cell>
          <cell r="AD40" t="str">
            <v/>
          </cell>
          <cell r="AE40">
            <v>1</v>
          </cell>
          <cell r="AF40" t="str">
            <v/>
          </cell>
          <cell r="AG40">
            <v>1</v>
          </cell>
          <cell r="AH40" t="str">
            <v/>
          </cell>
          <cell r="AI40">
            <v>1</v>
          </cell>
          <cell r="AJ40" t="str">
            <v/>
          </cell>
          <cell r="AK40">
            <v>1</v>
          </cell>
          <cell r="AL40" t="str">
            <v/>
          </cell>
          <cell r="AM40">
            <v>1</v>
          </cell>
          <cell r="AN40" t="str">
            <v/>
          </cell>
          <cell r="AO40">
            <v>1</v>
          </cell>
          <cell r="AP40" t="str">
            <v/>
          </cell>
          <cell r="AQ40">
            <v>3</v>
          </cell>
          <cell r="AR40">
            <v>19.2</v>
          </cell>
          <cell r="AS40">
            <v>2</v>
          </cell>
          <cell r="AT40">
            <v>0</v>
          </cell>
          <cell r="AU40" t="str">
            <v/>
          </cell>
          <cell r="AV40" t="str">
            <v/>
          </cell>
          <cell r="AW40" t="str">
            <v/>
          </cell>
          <cell r="AX40" t="str">
            <v/>
          </cell>
          <cell r="AY40">
            <v>1</v>
          </cell>
          <cell r="AZ40">
            <v>-5.5</v>
          </cell>
        </row>
        <row r="41">
          <cell r="B41" t="str">
            <v>MDG</v>
          </cell>
          <cell r="C41" t="str">
            <v>Madagascar</v>
          </cell>
          <cell r="D41" t="str">
            <v>AFR</v>
          </cell>
          <cell r="E41" t="str">
            <v>LIC</v>
          </cell>
          <cell r="F41">
            <v>30000000</v>
          </cell>
          <cell r="G41">
            <v>0.47200000000000003</v>
          </cell>
          <cell r="H41">
            <v>14000000</v>
          </cell>
          <cell r="I41">
            <v>3</v>
          </cell>
          <cell r="J41">
            <v>20.3</v>
          </cell>
          <cell r="K41">
            <v>4</v>
          </cell>
          <cell r="L41">
            <v>27.5</v>
          </cell>
          <cell r="M41">
            <v>3</v>
          </cell>
          <cell r="N41">
            <v>15.7</v>
          </cell>
          <cell r="O41">
            <v>2</v>
          </cell>
          <cell r="P41">
            <v>17.8</v>
          </cell>
          <cell r="Q41">
            <v>4</v>
          </cell>
          <cell r="R41" t="str">
            <v/>
          </cell>
          <cell r="S41">
            <v>4</v>
          </cell>
          <cell r="T41" t="str">
            <v/>
          </cell>
          <cell r="U41">
            <v>4</v>
          </cell>
          <cell r="V41" t="str">
            <v/>
          </cell>
          <cell r="W41">
            <v>3</v>
          </cell>
          <cell r="X41" t="str">
            <v/>
          </cell>
          <cell r="Y41">
            <v>3</v>
          </cell>
          <cell r="Z41" t="str">
            <v/>
          </cell>
          <cell r="AA41">
            <v>4</v>
          </cell>
          <cell r="AB41" t="str">
            <v/>
          </cell>
          <cell r="AC41">
            <v>4</v>
          </cell>
          <cell r="AD41" t="str">
            <v/>
          </cell>
          <cell r="AE41">
            <v>3</v>
          </cell>
          <cell r="AF41" t="str">
            <v/>
          </cell>
          <cell r="AG41">
            <v>3</v>
          </cell>
          <cell r="AH41" t="str">
            <v/>
          </cell>
          <cell r="AI41">
            <v>3</v>
          </cell>
          <cell r="AJ41" t="str">
            <v/>
          </cell>
          <cell r="AK41">
            <v>4</v>
          </cell>
          <cell r="AL41" t="str">
            <v/>
          </cell>
          <cell r="AM41">
            <v>3</v>
          </cell>
          <cell r="AN41" t="str">
            <v/>
          </cell>
          <cell r="AO41">
            <v>3</v>
          </cell>
          <cell r="AP41" t="str">
            <v/>
          </cell>
          <cell r="AQ41">
            <v>3</v>
          </cell>
          <cell r="AR41">
            <v>9.6</v>
          </cell>
          <cell r="AS41">
            <v>4</v>
          </cell>
          <cell r="AT41">
            <v>21.7</v>
          </cell>
          <cell r="AU41" t="str">
            <v/>
          </cell>
          <cell r="AV41" t="str">
            <v/>
          </cell>
          <cell r="AW41" t="str">
            <v/>
          </cell>
          <cell r="AX41" t="str">
            <v/>
          </cell>
          <cell r="AY41" t="str">
            <v/>
          </cell>
          <cell r="AZ41" t="str">
            <v/>
          </cell>
        </row>
        <row r="42">
          <cell r="B42" t="str">
            <v>BWA</v>
          </cell>
          <cell r="C42" t="str">
            <v>Botswana</v>
          </cell>
          <cell r="D42" t="str">
            <v>AFR</v>
          </cell>
          <cell r="E42" t="str">
            <v>UMC</v>
          </cell>
          <cell r="F42">
            <v>2500000</v>
          </cell>
          <cell r="G42">
            <v>0.48599999999999999</v>
          </cell>
          <cell r="H42">
            <v>1200000</v>
          </cell>
          <cell r="I42">
            <v>2</v>
          </cell>
          <cell r="J42">
            <v>25.2</v>
          </cell>
          <cell r="K42">
            <v>4</v>
          </cell>
          <cell r="L42">
            <v>43.6</v>
          </cell>
          <cell r="M42">
            <v>1</v>
          </cell>
          <cell r="N42">
            <v>0</v>
          </cell>
          <cell r="O42" t="str">
            <v/>
          </cell>
          <cell r="P42" t="str">
            <v/>
          </cell>
          <cell r="Q42">
            <v>4</v>
          </cell>
          <cell r="R42" t="str">
            <v/>
          </cell>
          <cell r="S42">
            <v>4</v>
          </cell>
          <cell r="T42" t="str">
            <v/>
          </cell>
          <cell r="U42">
            <v>4</v>
          </cell>
          <cell r="V42" t="str">
            <v/>
          </cell>
          <cell r="W42">
            <v>3</v>
          </cell>
          <cell r="X42" t="str">
            <v/>
          </cell>
          <cell r="Y42">
            <v>1</v>
          </cell>
          <cell r="Z42" t="str">
            <v/>
          </cell>
          <cell r="AA42">
            <v>4</v>
          </cell>
          <cell r="AB42" t="str">
            <v/>
          </cell>
          <cell r="AC42">
            <v>4</v>
          </cell>
          <cell r="AD42" t="str">
            <v/>
          </cell>
          <cell r="AE42">
            <v>4</v>
          </cell>
          <cell r="AF42" t="str">
            <v/>
          </cell>
          <cell r="AG42">
            <v>1</v>
          </cell>
          <cell r="AH42" t="str">
            <v/>
          </cell>
          <cell r="AI42">
            <v>3</v>
          </cell>
          <cell r="AJ42" t="str">
            <v/>
          </cell>
          <cell r="AK42">
            <v>4</v>
          </cell>
          <cell r="AL42" t="str">
            <v/>
          </cell>
          <cell r="AM42">
            <v>3</v>
          </cell>
          <cell r="AN42" t="str">
            <v/>
          </cell>
          <cell r="AO42">
            <v>3</v>
          </cell>
          <cell r="AP42" t="str">
            <v/>
          </cell>
          <cell r="AQ42">
            <v>1</v>
          </cell>
          <cell r="AR42">
            <v>0</v>
          </cell>
          <cell r="AS42">
            <v>1</v>
          </cell>
          <cell r="AT42">
            <v>0</v>
          </cell>
          <cell r="AU42" t="str">
            <v/>
          </cell>
          <cell r="AV42" t="str">
            <v/>
          </cell>
          <cell r="AW42" t="str">
            <v/>
          </cell>
          <cell r="AX42" t="str">
            <v/>
          </cell>
          <cell r="AY42" t="str">
            <v/>
          </cell>
          <cell r="AZ42" t="str">
            <v/>
          </cell>
        </row>
        <row r="43">
          <cell r="B43" t="str">
            <v>SEN</v>
          </cell>
          <cell r="C43" t="str">
            <v>Senegal</v>
          </cell>
          <cell r="D43" t="str">
            <v>AFR</v>
          </cell>
          <cell r="E43" t="str">
            <v>LMC</v>
          </cell>
          <cell r="F43">
            <v>18000000</v>
          </cell>
          <cell r="G43">
            <v>0.52800000000000002</v>
          </cell>
          <cell r="H43">
            <v>9600000</v>
          </cell>
          <cell r="I43">
            <v>3</v>
          </cell>
          <cell r="J43">
            <v>22.2</v>
          </cell>
          <cell r="K43">
            <v>2</v>
          </cell>
          <cell r="L43">
            <v>37.799999999999997</v>
          </cell>
          <cell r="M43">
            <v>4</v>
          </cell>
          <cell r="N43">
            <v>11</v>
          </cell>
          <cell r="O43">
            <v>2</v>
          </cell>
          <cell r="P43">
            <v>17.8</v>
          </cell>
          <cell r="Q43">
            <v>1</v>
          </cell>
          <cell r="R43" t="str">
            <v/>
          </cell>
          <cell r="S43">
            <v>1</v>
          </cell>
          <cell r="T43" t="str">
            <v/>
          </cell>
          <cell r="U43">
            <v>1</v>
          </cell>
          <cell r="V43" t="str">
            <v/>
          </cell>
          <cell r="W43">
            <v>3</v>
          </cell>
          <cell r="X43" t="str">
            <v/>
          </cell>
          <cell r="Y43">
            <v>2</v>
          </cell>
          <cell r="Z43" t="str">
            <v/>
          </cell>
          <cell r="AA43">
            <v>4</v>
          </cell>
          <cell r="AB43" t="str">
            <v/>
          </cell>
          <cell r="AC43">
            <v>3</v>
          </cell>
          <cell r="AD43" t="str">
            <v/>
          </cell>
          <cell r="AE43">
            <v>1</v>
          </cell>
          <cell r="AF43" t="str">
            <v/>
          </cell>
          <cell r="AG43">
            <v>2</v>
          </cell>
          <cell r="AH43" t="str">
            <v/>
          </cell>
          <cell r="AI43">
            <v>3</v>
          </cell>
          <cell r="AJ43" t="str">
            <v/>
          </cell>
          <cell r="AK43">
            <v>4</v>
          </cell>
          <cell r="AL43" t="str">
            <v/>
          </cell>
          <cell r="AM43">
            <v>1</v>
          </cell>
          <cell r="AN43" t="str">
            <v/>
          </cell>
          <cell r="AO43">
            <v>1</v>
          </cell>
          <cell r="AP43" t="str">
            <v/>
          </cell>
          <cell r="AQ43">
            <v>3</v>
          </cell>
          <cell r="AR43">
            <v>8.5</v>
          </cell>
          <cell r="AS43">
            <v>3</v>
          </cell>
          <cell r="AT43">
            <v>9.9</v>
          </cell>
          <cell r="AU43">
            <v>3</v>
          </cell>
          <cell r="AV43">
            <v>8.4</v>
          </cell>
          <cell r="AW43">
            <v>4</v>
          </cell>
          <cell r="AX43">
            <v>0</v>
          </cell>
          <cell r="AY43" t="str">
            <v/>
          </cell>
          <cell r="AZ43" t="str">
            <v/>
          </cell>
        </row>
        <row r="44">
          <cell r="B44" t="str">
            <v>BFA</v>
          </cell>
          <cell r="C44" t="str">
            <v>Burkina Faso</v>
          </cell>
          <cell r="D44" t="str">
            <v>AFR</v>
          </cell>
          <cell r="E44" t="str">
            <v>LIC</v>
          </cell>
          <cell r="F44">
            <v>23000000</v>
          </cell>
          <cell r="G44">
            <v>0.57799999999999996</v>
          </cell>
          <cell r="H44">
            <v>13000000</v>
          </cell>
          <cell r="I44">
            <v>3</v>
          </cell>
          <cell r="J44">
            <v>25.7</v>
          </cell>
          <cell r="K44">
            <v>4</v>
          </cell>
          <cell r="L44">
            <v>52.6</v>
          </cell>
          <cell r="M44">
            <v>1</v>
          </cell>
          <cell r="N44">
            <v>1.2</v>
          </cell>
          <cell r="O44">
            <v>3</v>
          </cell>
          <cell r="P44">
            <v>23.3</v>
          </cell>
          <cell r="Q44">
            <v>3</v>
          </cell>
          <cell r="R44" t="str">
            <v/>
          </cell>
          <cell r="S44">
            <v>4</v>
          </cell>
          <cell r="T44" t="str">
            <v/>
          </cell>
          <cell r="U44">
            <v>3</v>
          </cell>
          <cell r="V44" t="str">
            <v/>
          </cell>
          <cell r="W44">
            <v>3</v>
          </cell>
          <cell r="X44" t="str">
            <v/>
          </cell>
          <cell r="Y44">
            <v>4</v>
          </cell>
          <cell r="Z44" t="str">
            <v/>
          </cell>
          <cell r="AA44">
            <v>4</v>
          </cell>
          <cell r="AB44" t="str">
            <v/>
          </cell>
          <cell r="AC44">
            <v>1</v>
          </cell>
          <cell r="AD44" t="str">
            <v/>
          </cell>
          <cell r="AE44">
            <v>4</v>
          </cell>
          <cell r="AF44" t="str">
            <v/>
          </cell>
          <cell r="AG44">
            <v>3</v>
          </cell>
          <cell r="AH44" t="str">
            <v/>
          </cell>
          <cell r="AI44">
            <v>3</v>
          </cell>
          <cell r="AJ44" t="str">
            <v/>
          </cell>
          <cell r="AK44">
            <v>4</v>
          </cell>
          <cell r="AL44" t="str">
            <v/>
          </cell>
          <cell r="AM44">
            <v>3</v>
          </cell>
          <cell r="AN44" t="str">
            <v/>
          </cell>
          <cell r="AO44">
            <v>3</v>
          </cell>
          <cell r="AP44" t="str">
            <v/>
          </cell>
          <cell r="AQ44">
            <v>2</v>
          </cell>
          <cell r="AR44">
            <v>0</v>
          </cell>
          <cell r="AS44">
            <v>2</v>
          </cell>
          <cell r="AT44">
            <v>0</v>
          </cell>
          <cell r="AU44">
            <v>2</v>
          </cell>
          <cell r="AV44">
            <v>1.8</v>
          </cell>
          <cell r="AW44">
            <v>1</v>
          </cell>
          <cell r="AX44">
            <v>1.9</v>
          </cell>
          <cell r="AY44" t="str">
            <v/>
          </cell>
          <cell r="AZ44" t="str">
            <v/>
          </cell>
        </row>
        <row r="45">
          <cell r="B45" t="str">
            <v>GNQ</v>
          </cell>
          <cell r="C45" t="str">
            <v>Equatorial Guinea</v>
          </cell>
          <cell r="D45" t="str">
            <v>AFR</v>
          </cell>
          <cell r="E45" t="str">
            <v>UMC</v>
          </cell>
          <cell r="F45">
            <v>1500000</v>
          </cell>
          <cell r="G45">
            <v>0.58099999999999996</v>
          </cell>
          <cell r="H45">
            <v>900000</v>
          </cell>
          <cell r="I45">
            <v>4</v>
          </cell>
          <cell r="J45">
            <v>44.4</v>
          </cell>
          <cell r="K45">
            <v>4</v>
          </cell>
          <cell r="L45">
            <v>11.2</v>
          </cell>
          <cell r="M45">
            <v>4</v>
          </cell>
          <cell r="N45">
            <v>41.9</v>
          </cell>
          <cell r="O45">
            <v>4</v>
          </cell>
          <cell r="P45">
            <v>80</v>
          </cell>
          <cell r="Q45">
            <v>3</v>
          </cell>
          <cell r="R45" t="str">
            <v/>
          </cell>
          <cell r="S45">
            <v>4</v>
          </cell>
          <cell r="T45" t="str">
            <v/>
          </cell>
          <cell r="U45">
            <v>4</v>
          </cell>
          <cell r="V45" t="str">
            <v/>
          </cell>
          <cell r="W45">
            <v>4</v>
          </cell>
          <cell r="X45" t="str">
            <v/>
          </cell>
          <cell r="Y45">
            <v>3</v>
          </cell>
          <cell r="Z45" t="str">
            <v/>
          </cell>
          <cell r="AA45">
            <v>4</v>
          </cell>
          <cell r="AB45" t="str">
            <v/>
          </cell>
          <cell r="AC45">
            <v>3</v>
          </cell>
          <cell r="AD45" t="str">
            <v/>
          </cell>
          <cell r="AE45">
            <v>4</v>
          </cell>
          <cell r="AF45" t="str">
            <v/>
          </cell>
          <cell r="AG45">
            <v>2</v>
          </cell>
          <cell r="AH45" t="str">
            <v/>
          </cell>
          <cell r="AI45">
            <v>3</v>
          </cell>
          <cell r="AJ45" t="str">
            <v/>
          </cell>
          <cell r="AK45">
            <v>1</v>
          </cell>
          <cell r="AL45" t="str">
            <v/>
          </cell>
          <cell r="AM45">
            <v>3</v>
          </cell>
          <cell r="AN45" t="str">
            <v/>
          </cell>
          <cell r="AO45">
            <v>3</v>
          </cell>
          <cell r="AP45" t="str">
            <v/>
          </cell>
          <cell r="AQ45">
            <v>4</v>
          </cell>
          <cell r="AR45">
            <v>54.5</v>
          </cell>
          <cell r="AS45">
            <v>4</v>
          </cell>
          <cell r="AT45">
            <v>1.3</v>
          </cell>
          <cell r="AU45">
            <v>4</v>
          </cell>
          <cell r="AV45">
            <v>70</v>
          </cell>
          <cell r="AW45" t="str">
            <v/>
          </cell>
          <cell r="AX45" t="str">
            <v/>
          </cell>
          <cell r="AY45" t="str">
            <v/>
          </cell>
          <cell r="AZ45" t="str">
            <v/>
          </cell>
        </row>
        <row r="46">
          <cell r="B46" t="str">
            <v>CAF</v>
          </cell>
          <cell r="C46" t="str">
            <v>Central African Republic</v>
          </cell>
          <cell r="D46" t="str">
            <v>AFR</v>
          </cell>
          <cell r="E46" t="str">
            <v>LIC</v>
          </cell>
          <cell r="F46">
            <v>5100000</v>
          </cell>
          <cell r="G46">
            <v>0.59200000000000008</v>
          </cell>
          <cell r="H46">
            <v>3000000</v>
          </cell>
          <cell r="I46">
            <v>4</v>
          </cell>
          <cell r="J46">
            <v>23.3</v>
          </cell>
          <cell r="K46">
            <v>4</v>
          </cell>
          <cell r="L46">
            <v>55.7</v>
          </cell>
          <cell r="M46">
            <v>3</v>
          </cell>
          <cell r="N46">
            <v>1.5</v>
          </cell>
          <cell r="O46">
            <v>4</v>
          </cell>
          <cell r="P46">
            <v>12.8</v>
          </cell>
          <cell r="Q46">
            <v>4</v>
          </cell>
          <cell r="R46" t="str">
            <v/>
          </cell>
          <cell r="S46">
            <v>4</v>
          </cell>
          <cell r="T46" t="str">
            <v/>
          </cell>
          <cell r="U46">
            <v>4</v>
          </cell>
          <cell r="V46" t="str">
            <v/>
          </cell>
          <cell r="W46">
            <v>4</v>
          </cell>
          <cell r="X46" t="str">
            <v/>
          </cell>
          <cell r="Y46">
            <v>4</v>
          </cell>
          <cell r="Z46" t="str">
            <v/>
          </cell>
          <cell r="AA46">
            <v>4</v>
          </cell>
          <cell r="AB46" t="str">
            <v/>
          </cell>
          <cell r="AC46">
            <v>4</v>
          </cell>
          <cell r="AD46" t="str">
            <v/>
          </cell>
          <cell r="AE46">
            <v>3</v>
          </cell>
          <cell r="AF46" t="str">
            <v/>
          </cell>
          <cell r="AG46">
            <v>3</v>
          </cell>
          <cell r="AH46" t="str">
            <v/>
          </cell>
          <cell r="AI46">
            <v>3</v>
          </cell>
          <cell r="AJ46" t="str">
            <v/>
          </cell>
          <cell r="AK46">
            <v>4</v>
          </cell>
          <cell r="AL46" t="str">
            <v/>
          </cell>
          <cell r="AM46">
            <v>3</v>
          </cell>
          <cell r="AN46" t="str">
            <v/>
          </cell>
          <cell r="AO46">
            <v>3</v>
          </cell>
          <cell r="AP46" t="str">
            <v/>
          </cell>
          <cell r="AQ46">
            <v>4</v>
          </cell>
          <cell r="AR46">
            <v>0</v>
          </cell>
          <cell r="AS46">
            <v>4</v>
          </cell>
          <cell r="AT46">
            <v>12.5</v>
          </cell>
          <cell r="AU46">
            <v>4</v>
          </cell>
          <cell r="AV46">
            <v>0</v>
          </cell>
          <cell r="AW46">
            <v>1</v>
          </cell>
          <cell r="AX46">
            <v>1.4</v>
          </cell>
          <cell r="AY46" t="str">
            <v/>
          </cell>
          <cell r="AZ46" t="str">
            <v/>
          </cell>
        </row>
        <row r="47">
          <cell r="B47" t="str">
            <v>ZMB</v>
          </cell>
          <cell r="C47" t="str">
            <v>Zambia</v>
          </cell>
          <cell r="D47" t="str">
            <v>AFR</v>
          </cell>
          <cell r="E47" t="str">
            <v>LMC</v>
          </cell>
          <cell r="F47">
            <v>20000000</v>
          </cell>
          <cell r="G47">
            <v>0.61599999999999999</v>
          </cell>
          <cell r="H47">
            <v>12000000</v>
          </cell>
          <cell r="I47">
            <v>4</v>
          </cell>
          <cell r="J47">
            <v>35.1</v>
          </cell>
          <cell r="K47">
            <v>4</v>
          </cell>
          <cell r="L47">
            <v>60.6</v>
          </cell>
          <cell r="M47">
            <v>1</v>
          </cell>
          <cell r="N47">
            <v>-2</v>
          </cell>
          <cell r="O47">
            <v>4</v>
          </cell>
          <cell r="P47">
            <v>46.7</v>
          </cell>
          <cell r="Q47">
            <v>2</v>
          </cell>
          <cell r="R47" t="str">
            <v/>
          </cell>
          <cell r="S47">
            <v>3</v>
          </cell>
          <cell r="T47" t="str">
            <v/>
          </cell>
          <cell r="U47">
            <v>4</v>
          </cell>
          <cell r="V47" t="str">
            <v/>
          </cell>
          <cell r="W47">
            <v>4</v>
          </cell>
          <cell r="X47" t="str">
            <v/>
          </cell>
          <cell r="Y47">
            <v>4</v>
          </cell>
          <cell r="Z47" t="str">
            <v/>
          </cell>
          <cell r="AA47">
            <v>4</v>
          </cell>
          <cell r="AB47" t="str">
            <v/>
          </cell>
          <cell r="AC47">
            <v>3</v>
          </cell>
          <cell r="AD47" t="str">
            <v/>
          </cell>
          <cell r="AE47">
            <v>3</v>
          </cell>
          <cell r="AF47" t="str">
            <v/>
          </cell>
          <cell r="AG47">
            <v>1</v>
          </cell>
          <cell r="AH47" t="str">
            <v/>
          </cell>
          <cell r="AI47">
            <v>3</v>
          </cell>
          <cell r="AJ47" t="str">
            <v/>
          </cell>
          <cell r="AK47">
            <v>4</v>
          </cell>
          <cell r="AL47" t="str">
            <v/>
          </cell>
          <cell r="AM47">
            <v>3</v>
          </cell>
          <cell r="AN47" t="str">
            <v/>
          </cell>
          <cell r="AO47">
            <v>3</v>
          </cell>
          <cell r="AP47" t="str">
            <v/>
          </cell>
          <cell r="AQ47">
            <v>2</v>
          </cell>
          <cell r="AR47">
            <v>0</v>
          </cell>
          <cell r="AS47">
            <v>1</v>
          </cell>
          <cell r="AT47">
            <v>-6.8</v>
          </cell>
          <cell r="AU47" t="str">
            <v/>
          </cell>
          <cell r="AV47" t="str">
            <v/>
          </cell>
          <cell r="AW47" t="str">
            <v/>
          </cell>
          <cell r="AX47" t="str">
            <v/>
          </cell>
          <cell r="AY47">
            <v>1</v>
          </cell>
          <cell r="AZ47">
            <v>69.7</v>
          </cell>
        </row>
        <row r="48">
          <cell r="B48" t="str">
            <v>COM</v>
          </cell>
          <cell r="C48" t="str">
            <v>Comoros</v>
          </cell>
          <cell r="D48" t="str">
            <v>AFR</v>
          </cell>
          <cell r="E48" t="str">
            <v>LMC</v>
          </cell>
          <cell r="F48">
            <v>930000</v>
          </cell>
          <cell r="G48">
            <v>0.64300000000000002</v>
          </cell>
          <cell r="H48">
            <v>600000</v>
          </cell>
          <cell r="I48">
            <v>3</v>
          </cell>
          <cell r="J48">
            <v>26.1</v>
          </cell>
          <cell r="K48">
            <v>4</v>
          </cell>
          <cell r="L48">
            <v>58.8</v>
          </cell>
          <cell r="M48">
            <v>1</v>
          </cell>
          <cell r="N48">
            <v>1.6</v>
          </cell>
          <cell r="O48" t="str">
            <v/>
          </cell>
          <cell r="P48" t="str">
            <v/>
          </cell>
          <cell r="Q48">
            <v>4</v>
          </cell>
          <cell r="R48" t="str">
            <v/>
          </cell>
          <cell r="S48">
            <v>3</v>
          </cell>
          <cell r="T48" t="str">
            <v/>
          </cell>
          <cell r="U48">
            <v>3</v>
          </cell>
          <cell r="V48" t="str">
            <v/>
          </cell>
          <cell r="W48">
            <v>4</v>
          </cell>
          <cell r="X48" t="str">
            <v/>
          </cell>
          <cell r="Y48">
            <v>4</v>
          </cell>
          <cell r="Z48" t="str">
            <v/>
          </cell>
          <cell r="AA48">
            <v>4</v>
          </cell>
          <cell r="AB48" t="str">
            <v/>
          </cell>
          <cell r="AC48">
            <v>4</v>
          </cell>
          <cell r="AD48" t="str">
            <v/>
          </cell>
          <cell r="AE48">
            <v>4</v>
          </cell>
          <cell r="AF48" t="str">
            <v/>
          </cell>
          <cell r="AG48">
            <v>3</v>
          </cell>
          <cell r="AH48" t="str">
            <v/>
          </cell>
          <cell r="AI48">
            <v>3</v>
          </cell>
          <cell r="AJ48" t="str">
            <v/>
          </cell>
          <cell r="AK48">
            <v>4</v>
          </cell>
          <cell r="AL48" t="str">
            <v/>
          </cell>
          <cell r="AM48">
            <v>3</v>
          </cell>
          <cell r="AN48" t="str">
            <v/>
          </cell>
          <cell r="AO48">
            <v>3</v>
          </cell>
          <cell r="AP48" t="str">
            <v/>
          </cell>
          <cell r="AQ48">
            <v>1</v>
          </cell>
          <cell r="AR48">
            <v>1.8</v>
          </cell>
          <cell r="AS48">
            <v>1</v>
          </cell>
          <cell r="AT48">
            <v>1.3</v>
          </cell>
          <cell r="AU48" t="str">
            <v/>
          </cell>
          <cell r="AV48" t="str">
            <v/>
          </cell>
          <cell r="AW48" t="str">
            <v/>
          </cell>
          <cell r="AX48" t="str">
            <v/>
          </cell>
          <cell r="AY48" t="str">
            <v/>
          </cell>
          <cell r="AZ48" t="str">
            <v/>
          </cell>
        </row>
        <row r="49">
          <cell r="B49" t="str">
            <v>TCD</v>
          </cell>
          <cell r="C49" t="str">
            <v>Chad</v>
          </cell>
          <cell r="D49" t="str">
            <v>AFR</v>
          </cell>
          <cell r="E49" t="str">
            <v>LIC</v>
          </cell>
          <cell r="F49">
            <v>18000000</v>
          </cell>
          <cell r="G49">
            <v>0.66200000000000003</v>
          </cell>
          <cell r="H49">
            <v>12000000</v>
          </cell>
          <cell r="I49">
            <v>4</v>
          </cell>
          <cell r="J49">
            <v>32.4</v>
          </cell>
          <cell r="K49">
            <v>4</v>
          </cell>
          <cell r="L49">
            <v>26</v>
          </cell>
          <cell r="M49">
            <v>4</v>
          </cell>
          <cell r="N49">
            <v>36.200000000000003</v>
          </cell>
          <cell r="O49">
            <v>2</v>
          </cell>
          <cell r="P49">
            <v>35</v>
          </cell>
          <cell r="Q49">
            <v>4</v>
          </cell>
          <cell r="R49" t="str">
            <v/>
          </cell>
          <cell r="S49">
            <v>4</v>
          </cell>
          <cell r="T49" t="str">
            <v/>
          </cell>
          <cell r="U49">
            <v>4</v>
          </cell>
          <cell r="V49" t="str">
            <v/>
          </cell>
          <cell r="W49">
            <v>4</v>
          </cell>
          <cell r="X49" t="str">
            <v/>
          </cell>
          <cell r="Y49">
            <v>4</v>
          </cell>
          <cell r="Z49" t="str">
            <v/>
          </cell>
          <cell r="AA49">
            <v>1</v>
          </cell>
          <cell r="AB49" t="str">
            <v/>
          </cell>
          <cell r="AC49">
            <v>3</v>
          </cell>
          <cell r="AD49" t="str">
            <v/>
          </cell>
          <cell r="AE49">
            <v>3</v>
          </cell>
          <cell r="AF49" t="str">
            <v/>
          </cell>
          <cell r="AG49">
            <v>3</v>
          </cell>
          <cell r="AH49" t="str">
            <v/>
          </cell>
          <cell r="AI49">
            <v>3</v>
          </cell>
          <cell r="AJ49" t="str">
            <v/>
          </cell>
          <cell r="AK49">
            <v>4</v>
          </cell>
          <cell r="AL49" t="str">
            <v/>
          </cell>
          <cell r="AM49">
            <v>3</v>
          </cell>
          <cell r="AN49" t="str">
            <v/>
          </cell>
          <cell r="AO49">
            <v>3</v>
          </cell>
          <cell r="AP49" t="str">
            <v/>
          </cell>
          <cell r="AQ49">
            <v>4</v>
          </cell>
          <cell r="AR49">
            <v>13.3</v>
          </cell>
          <cell r="AS49">
            <v>4</v>
          </cell>
          <cell r="AT49">
            <v>-9.3000000000000007</v>
          </cell>
          <cell r="AU49">
            <v>4</v>
          </cell>
          <cell r="AV49">
            <v>0</v>
          </cell>
          <cell r="AW49">
            <v>2</v>
          </cell>
          <cell r="AX49">
            <v>32.9</v>
          </cell>
          <cell r="AY49" t="str">
            <v/>
          </cell>
          <cell r="AZ49" t="str">
            <v/>
          </cell>
        </row>
        <row r="50">
          <cell r="B50" t="str">
            <v>BDI</v>
          </cell>
          <cell r="C50" t="str">
            <v>Burundi</v>
          </cell>
          <cell r="D50" t="str">
            <v>AFR</v>
          </cell>
          <cell r="E50" t="str">
            <v>LIC</v>
          </cell>
          <cell r="F50">
            <v>13000000</v>
          </cell>
          <cell r="G50">
            <v>0.71900000000000008</v>
          </cell>
          <cell r="H50">
            <v>9400000</v>
          </cell>
          <cell r="I50">
            <v>3</v>
          </cell>
          <cell r="J50">
            <v>35.4</v>
          </cell>
          <cell r="K50">
            <v>4</v>
          </cell>
          <cell r="L50">
            <v>68.7</v>
          </cell>
          <cell r="M50">
            <v>1</v>
          </cell>
          <cell r="N50">
            <v>-0.7</v>
          </cell>
          <cell r="O50">
            <v>3</v>
          </cell>
          <cell r="P50">
            <v>38.299999999999997</v>
          </cell>
          <cell r="Q50">
            <v>4</v>
          </cell>
          <cell r="R50" t="str">
            <v/>
          </cell>
          <cell r="S50">
            <v>4</v>
          </cell>
          <cell r="T50" t="str">
            <v/>
          </cell>
          <cell r="U50">
            <v>4</v>
          </cell>
          <cell r="V50" t="str">
            <v/>
          </cell>
          <cell r="W50">
            <v>3</v>
          </cell>
          <cell r="X50" t="str">
            <v/>
          </cell>
          <cell r="Y50">
            <v>4</v>
          </cell>
          <cell r="Z50" t="str">
            <v/>
          </cell>
          <cell r="AA50">
            <v>4</v>
          </cell>
          <cell r="AB50" t="str">
            <v/>
          </cell>
          <cell r="AC50">
            <v>3</v>
          </cell>
          <cell r="AD50" t="str">
            <v/>
          </cell>
          <cell r="AE50">
            <v>4</v>
          </cell>
          <cell r="AF50" t="str">
            <v/>
          </cell>
          <cell r="AG50">
            <v>3</v>
          </cell>
          <cell r="AH50" t="str">
            <v/>
          </cell>
          <cell r="AI50">
            <v>3</v>
          </cell>
          <cell r="AJ50" t="str">
            <v/>
          </cell>
          <cell r="AK50">
            <v>4</v>
          </cell>
          <cell r="AL50" t="str">
            <v/>
          </cell>
          <cell r="AM50">
            <v>3</v>
          </cell>
          <cell r="AN50" t="str">
            <v/>
          </cell>
          <cell r="AO50">
            <v>3</v>
          </cell>
          <cell r="AP50" t="str">
            <v/>
          </cell>
          <cell r="AQ50">
            <v>2</v>
          </cell>
          <cell r="AR50">
            <v>-0.6</v>
          </cell>
          <cell r="AS50">
            <v>2</v>
          </cell>
          <cell r="AT50">
            <v>-6.4</v>
          </cell>
          <cell r="AU50" t="str">
            <v/>
          </cell>
          <cell r="AV50" t="str">
            <v/>
          </cell>
          <cell r="AW50">
            <v>1</v>
          </cell>
          <cell r="AX50">
            <v>-0.4</v>
          </cell>
          <cell r="AY50" t="str">
            <v/>
          </cell>
          <cell r="AZ50" t="str">
            <v/>
          </cell>
        </row>
        <row r="51">
          <cell r="B51" t="str">
            <v>ERI</v>
          </cell>
          <cell r="C51" t="str">
            <v>Eritrea</v>
          </cell>
          <cell r="D51" t="str">
            <v>AFR</v>
          </cell>
          <cell r="E51" t="str">
            <v>LIC</v>
          </cell>
          <cell r="F51">
            <v>3700000</v>
          </cell>
          <cell r="G51">
            <v>0.81</v>
          </cell>
          <cell r="H51">
            <v>3000000</v>
          </cell>
          <cell r="I51">
            <v>4</v>
          </cell>
          <cell r="J51">
            <v>42</v>
          </cell>
          <cell r="K51">
            <v>3</v>
          </cell>
          <cell r="L51">
            <v>49.4</v>
          </cell>
          <cell r="M51">
            <v>4</v>
          </cell>
          <cell r="N51">
            <v>26.6</v>
          </cell>
          <cell r="O51" t="str">
            <v/>
          </cell>
          <cell r="P51" t="str">
            <v/>
          </cell>
          <cell r="Q51">
            <v>4</v>
          </cell>
          <cell r="R51" t="str">
            <v/>
          </cell>
          <cell r="S51">
            <v>3</v>
          </cell>
          <cell r="T51" t="str">
            <v/>
          </cell>
          <cell r="U51">
            <v>4</v>
          </cell>
          <cell r="V51" t="str">
            <v/>
          </cell>
          <cell r="W51">
            <v>4</v>
          </cell>
          <cell r="X51" t="str">
            <v/>
          </cell>
          <cell r="Y51">
            <v>3</v>
          </cell>
          <cell r="Z51" t="str">
            <v/>
          </cell>
          <cell r="AA51">
            <v>4</v>
          </cell>
          <cell r="AB51" t="str">
            <v/>
          </cell>
          <cell r="AC51">
            <v>1</v>
          </cell>
          <cell r="AD51" t="str">
            <v/>
          </cell>
          <cell r="AE51">
            <v>4</v>
          </cell>
          <cell r="AF51" t="str">
            <v/>
          </cell>
          <cell r="AG51">
            <v>3</v>
          </cell>
          <cell r="AH51" t="str">
            <v/>
          </cell>
          <cell r="AI51">
            <v>2</v>
          </cell>
          <cell r="AJ51" t="str">
            <v/>
          </cell>
          <cell r="AK51">
            <v>1</v>
          </cell>
          <cell r="AL51" t="str">
            <v/>
          </cell>
          <cell r="AM51">
            <v>3</v>
          </cell>
          <cell r="AN51" t="str">
            <v/>
          </cell>
          <cell r="AO51">
            <v>3</v>
          </cell>
          <cell r="AP51" t="str">
            <v/>
          </cell>
          <cell r="AQ51">
            <v>1</v>
          </cell>
          <cell r="AR51">
            <v>0</v>
          </cell>
          <cell r="AS51">
            <v>1</v>
          </cell>
          <cell r="AT51">
            <v>0.9</v>
          </cell>
          <cell r="AU51" t="str">
            <v/>
          </cell>
          <cell r="AV51" t="str">
            <v/>
          </cell>
          <cell r="AW51">
            <v>4</v>
          </cell>
          <cell r="AX51">
            <v>90.8</v>
          </cell>
          <cell r="AY51" t="str">
            <v/>
          </cell>
          <cell r="AZ51" t="str">
            <v/>
          </cell>
        </row>
        <row r="52">
          <cell r="B52" t="str">
            <v>SUR</v>
          </cell>
          <cell r="C52" t="str">
            <v>Suriname</v>
          </cell>
          <cell r="D52" t="str">
            <v>AMR</v>
          </cell>
          <cell r="E52" t="str">
            <v>UMC</v>
          </cell>
          <cell r="F52">
            <v>600000</v>
          </cell>
          <cell r="G52">
            <v>-0.60799999999999998</v>
          </cell>
          <cell r="H52">
            <v>-370000</v>
          </cell>
          <cell r="I52">
            <v>3</v>
          </cell>
          <cell r="J52">
            <v>-8.6</v>
          </cell>
          <cell r="K52">
            <v>2</v>
          </cell>
          <cell r="L52">
            <v>-39.4</v>
          </cell>
          <cell r="M52">
            <v>4</v>
          </cell>
          <cell r="N52">
            <v>-26.4</v>
          </cell>
          <cell r="O52">
            <v>3</v>
          </cell>
          <cell r="P52">
            <v>40</v>
          </cell>
          <cell r="Q52">
            <v>2</v>
          </cell>
          <cell r="R52" t="str">
            <v/>
          </cell>
          <cell r="S52">
            <v>1</v>
          </cell>
          <cell r="T52" t="str">
            <v/>
          </cell>
          <cell r="U52">
            <v>1</v>
          </cell>
          <cell r="V52" t="str">
            <v/>
          </cell>
          <cell r="W52">
            <v>1</v>
          </cell>
          <cell r="X52" t="str">
            <v/>
          </cell>
          <cell r="Y52">
            <v>3</v>
          </cell>
          <cell r="Z52" t="str">
            <v/>
          </cell>
          <cell r="AA52">
            <v>1</v>
          </cell>
          <cell r="AB52" t="str">
            <v/>
          </cell>
          <cell r="AC52">
            <v>1</v>
          </cell>
          <cell r="AD52" t="str">
            <v/>
          </cell>
          <cell r="AE52">
            <v>1</v>
          </cell>
          <cell r="AF52" t="str">
            <v/>
          </cell>
          <cell r="AG52">
            <v>3</v>
          </cell>
          <cell r="AH52" t="str">
            <v/>
          </cell>
          <cell r="AI52">
            <v>1</v>
          </cell>
          <cell r="AJ52" t="str">
            <v/>
          </cell>
          <cell r="AK52">
            <v>1</v>
          </cell>
          <cell r="AL52" t="str">
            <v/>
          </cell>
          <cell r="AM52">
            <v>4</v>
          </cell>
          <cell r="AN52" t="str">
            <v/>
          </cell>
          <cell r="AO52">
            <v>4</v>
          </cell>
          <cell r="AP52" t="str">
            <v/>
          </cell>
          <cell r="AQ52">
            <v>1</v>
          </cell>
          <cell r="AR52">
            <v>-21.7</v>
          </cell>
          <cell r="AS52">
            <v>4</v>
          </cell>
          <cell r="AT52">
            <v>-13.6</v>
          </cell>
          <cell r="AU52">
            <v>3</v>
          </cell>
          <cell r="AV52">
            <v>-43.8</v>
          </cell>
          <cell r="AW52" t="str">
            <v/>
          </cell>
          <cell r="AX52" t="str">
            <v/>
          </cell>
          <cell r="AY52" t="str">
            <v/>
          </cell>
          <cell r="AZ52" t="str">
            <v/>
          </cell>
        </row>
        <row r="53">
          <cell r="B53" t="str">
            <v>PRY</v>
          </cell>
          <cell r="C53" t="str">
            <v>Paraguay</v>
          </cell>
          <cell r="D53" t="str">
            <v>AMR</v>
          </cell>
          <cell r="E53" t="str">
            <v>UMC</v>
          </cell>
          <cell r="F53">
            <v>7400000</v>
          </cell>
          <cell r="G53">
            <v>-0.312</v>
          </cell>
          <cell r="H53">
            <v>-2300000</v>
          </cell>
          <cell r="I53">
            <v>2</v>
          </cell>
          <cell r="J53">
            <v>-7.3</v>
          </cell>
          <cell r="K53">
            <v>3</v>
          </cell>
          <cell r="L53">
            <v>6.6</v>
          </cell>
          <cell r="M53">
            <v>2</v>
          </cell>
          <cell r="N53">
            <v>-41.8</v>
          </cell>
          <cell r="O53">
            <v>2</v>
          </cell>
          <cell r="P53">
            <v>13.3</v>
          </cell>
          <cell r="Q53">
            <v>4</v>
          </cell>
          <cell r="R53" t="str">
            <v/>
          </cell>
          <cell r="S53">
            <v>1</v>
          </cell>
          <cell r="T53" t="str">
            <v/>
          </cell>
          <cell r="U53">
            <v>1</v>
          </cell>
          <cell r="V53" t="str">
            <v/>
          </cell>
          <cell r="W53">
            <v>1</v>
          </cell>
          <cell r="X53" t="str">
            <v/>
          </cell>
          <cell r="Y53">
            <v>4</v>
          </cell>
          <cell r="Z53" t="str">
            <v/>
          </cell>
          <cell r="AA53">
            <v>3</v>
          </cell>
          <cell r="AB53" t="str">
            <v/>
          </cell>
          <cell r="AC53">
            <v>1</v>
          </cell>
          <cell r="AD53" t="str">
            <v/>
          </cell>
          <cell r="AE53">
            <v>4</v>
          </cell>
          <cell r="AF53" t="str">
            <v/>
          </cell>
          <cell r="AG53">
            <v>4</v>
          </cell>
          <cell r="AH53" t="str">
            <v/>
          </cell>
          <cell r="AI53">
            <v>1</v>
          </cell>
          <cell r="AJ53" t="str">
            <v/>
          </cell>
          <cell r="AK53">
            <v>3</v>
          </cell>
          <cell r="AL53" t="str">
            <v/>
          </cell>
          <cell r="AM53">
            <v>3</v>
          </cell>
          <cell r="AN53" t="str">
            <v/>
          </cell>
          <cell r="AO53">
            <v>4</v>
          </cell>
          <cell r="AP53" t="str">
            <v/>
          </cell>
          <cell r="AQ53">
            <v>3</v>
          </cell>
          <cell r="AR53">
            <v>-27.7</v>
          </cell>
          <cell r="AS53">
            <v>2</v>
          </cell>
          <cell r="AT53">
            <v>0.2</v>
          </cell>
          <cell r="AU53">
            <v>1</v>
          </cell>
          <cell r="AV53">
            <v>-97.8</v>
          </cell>
          <cell r="AW53" t="str">
            <v/>
          </cell>
          <cell r="AX53" t="str">
            <v/>
          </cell>
          <cell r="AY53" t="str">
            <v/>
          </cell>
          <cell r="AZ53" t="str">
            <v/>
          </cell>
        </row>
        <row r="54">
          <cell r="B54" t="str">
            <v>MEX</v>
          </cell>
          <cell r="C54" t="str">
            <v>Mexico</v>
          </cell>
          <cell r="D54" t="str">
            <v>AMR</v>
          </cell>
          <cell r="E54" t="str">
            <v>UMC</v>
          </cell>
          <cell r="F54">
            <v>130000000</v>
          </cell>
          <cell r="G54">
            <v>-0.22800000000000001</v>
          </cell>
          <cell r="H54">
            <v>-30000000</v>
          </cell>
          <cell r="I54">
            <v>1</v>
          </cell>
          <cell r="J54">
            <v>-1.1000000000000001</v>
          </cell>
          <cell r="K54">
            <v>1</v>
          </cell>
          <cell r="L54">
            <v>-7.8</v>
          </cell>
          <cell r="M54">
            <v>2</v>
          </cell>
          <cell r="N54">
            <v>-19</v>
          </cell>
          <cell r="O54">
            <v>3</v>
          </cell>
          <cell r="P54">
            <v>23.3</v>
          </cell>
          <cell r="Q54">
            <v>1</v>
          </cell>
          <cell r="R54" t="str">
            <v/>
          </cell>
          <cell r="S54">
            <v>1</v>
          </cell>
          <cell r="T54" t="str">
            <v/>
          </cell>
          <cell r="U54">
            <v>1</v>
          </cell>
          <cell r="V54" t="str">
            <v/>
          </cell>
          <cell r="W54">
            <v>1</v>
          </cell>
          <cell r="X54" t="str">
            <v/>
          </cell>
          <cell r="Y54">
            <v>2</v>
          </cell>
          <cell r="Z54" t="str">
            <v/>
          </cell>
          <cell r="AA54">
            <v>1</v>
          </cell>
          <cell r="AB54" t="str">
            <v/>
          </cell>
          <cell r="AC54">
            <v>1</v>
          </cell>
          <cell r="AD54" t="str">
            <v/>
          </cell>
          <cell r="AE54">
            <v>1</v>
          </cell>
          <cell r="AF54" t="str">
            <v/>
          </cell>
          <cell r="AG54">
            <v>1</v>
          </cell>
          <cell r="AH54" t="str">
            <v/>
          </cell>
          <cell r="AI54">
            <v>3</v>
          </cell>
          <cell r="AJ54" t="str">
            <v/>
          </cell>
          <cell r="AK54">
            <v>2</v>
          </cell>
          <cell r="AL54" t="str">
            <v/>
          </cell>
          <cell r="AM54">
            <v>1</v>
          </cell>
          <cell r="AN54" t="str">
            <v/>
          </cell>
          <cell r="AO54">
            <v>1</v>
          </cell>
          <cell r="AP54" t="str">
            <v/>
          </cell>
          <cell r="AQ54">
            <v>3</v>
          </cell>
          <cell r="AR54">
            <v>-15.5</v>
          </cell>
          <cell r="AS54">
            <v>1</v>
          </cell>
          <cell r="AT54">
            <v>-22.5</v>
          </cell>
          <cell r="AU54" t="str">
            <v/>
          </cell>
          <cell r="AV54" t="str">
            <v/>
          </cell>
          <cell r="AW54" t="str">
            <v/>
          </cell>
          <cell r="AX54" t="str">
            <v/>
          </cell>
          <cell r="AY54" t="str">
            <v/>
          </cell>
          <cell r="AZ54" t="str">
            <v/>
          </cell>
        </row>
        <row r="55">
          <cell r="B55" t="str">
            <v>URY</v>
          </cell>
          <cell r="C55" t="str">
            <v>Uruguay</v>
          </cell>
          <cell r="D55" t="str">
            <v>AMR</v>
          </cell>
          <cell r="E55" t="str">
            <v>HIC</v>
          </cell>
          <cell r="F55">
            <v>3500000</v>
          </cell>
          <cell r="G55">
            <v>-0.13500000000000001</v>
          </cell>
          <cell r="H55">
            <v>-470000</v>
          </cell>
          <cell r="I55">
            <v>2</v>
          </cell>
          <cell r="J55">
            <v>1.2</v>
          </cell>
          <cell r="K55">
            <v>1</v>
          </cell>
          <cell r="L55">
            <v>-14.8</v>
          </cell>
          <cell r="M55">
            <v>1</v>
          </cell>
          <cell r="N55">
            <v>-1.7</v>
          </cell>
          <cell r="O55">
            <v>4</v>
          </cell>
          <cell r="P55">
            <v>20</v>
          </cell>
          <cell r="Q55">
            <v>1</v>
          </cell>
          <cell r="R55" t="str">
            <v/>
          </cell>
          <cell r="S55">
            <v>1</v>
          </cell>
          <cell r="T55" t="str">
            <v/>
          </cell>
          <cell r="U55">
            <v>1</v>
          </cell>
          <cell r="V55" t="str">
            <v/>
          </cell>
          <cell r="W55">
            <v>1</v>
          </cell>
          <cell r="X55" t="str">
            <v/>
          </cell>
          <cell r="Y55">
            <v>1</v>
          </cell>
          <cell r="Z55" t="str">
            <v/>
          </cell>
          <cell r="AA55">
            <v>1</v>
          </cell>
          <cell r="AB55" t="str">
            <v/>
          </cell>
          <cell r="AC55">
            <v>1</v>
          </cell>
          <cell r="AD55" t="str">
            <v/>
          </cell>
          <cell r="AE55">
            <v>1</v>
          </cell>
          <cell r="AF55" t="str">
            <v/>
          </cell>
          <cell r="AG55">
            <v>1</v>
          </cell>
          <cell r="AH55" t="str">
            <v/>
          </cell>
          <cell r="AI55">
            <v>1</v>
          </cell>
          <cell r="AJ55" t="str">
            <v/>
          </cell>
          <cell r="AK55">
            <v>2</v>
          </cell>
          <cell r="AL55" t="str">
            <v/>
          </cell>
          <cell r="AM55">
            <v>3</v>
          </cell>
          <cell r="AN55" t="str">
            <v/>
          </cell>
          <cell r="AO55">
            <v>1</v>
          </cell>
          <cell r="AP55" t="str">
            <v/>
          </cell>
          <cell r="AQ55">
            <v>3</v>
          </cell>
          <cell r="AR55">
            <v>-3</v>
          </cell>
          <cell r="AS55">
            <v>1</v>
          </cell>
          <cell r="AT55">
            <v>-0.4</v>
          </cell>
          <cell r="AU55" t="str">
            <v/>
          </cell>
          <cell r="AV55" t="str">
            <v/>
          </cell>
          <cell r="AW55" t="str">
            <v/>
          </cell>
          <cell r="AX55" t="str">
            <v/>
          </cell>
          <cell r="AY55" t="str">
            <v/>
          </cell>
          <cell r="AZ55" t="str">
            <v/>
          </cell>
        </row>
        <row r="56">
          <cell r="B56" t="str">
            <v>GTM</v>
          </cell>
          <cell r="C56" t="str">
            <v>Guatemala</v>
          </cell>
          <cell r="D56" t="str">
            <v>AMR</v>
          </cell>
          <cell r="E56" t="str">
            <v>UMC</v>
          </cell>
          <cell r="F56">
            <v>19000000</v>
          </cell>
          <cell r="G56">
            <v>-0.13500000000000001</v>
          </cell>
          <cell r="H56">
            <v>-2500000</v>
          </cell>
          <cell r="I56">
            <v>2</v>
          </cell>
          <cell r="J56">
            <v>-13.3</v>
          </cell>
          <cell r="K56">
            <v>3</v>
          </cell>
          <cell r="L56">
            <v>-12.1</v>
          </cell>
          <cell r="M56">
            <v>3</v>
          </cell>
          <cell r="N56">
            <v>-4.4000000000000004</v>
          </cell>
          <cell r="O56">
            <v>1</v>
          </cell>
          <cell r="P56">
            <v>-23.3</v>
          </cell>
          <cell r="Q56">
            <v>3</v>
          </cell>
          <cell r="R56" t="str">
            <v/>
          </cell>
          <cell r="S56">
            <v>4</v>
          </cell>
          <cell r="T56" t="str">
            <v/>
          </cell>
          <cell r="U56">
            <v>4</v>
          </cell>
          <cell r="V56" t="str">
            <v/>
          </cell>
          <cell r="W56">
            <v>4</v>
          </cell>
          <cell r="X56" t="str">
            <v/>
          </cell>
          <cell r="Y56">
            <v>2</v>
          </cell>
          <cell r="Z56" t="str">
            <v/>
          </cell>
          <cell r="AA56">
            <v>3</v>
          </cell>
          <cell r="AB56" t="str">
            <v/>
          </cell>
          <cell r="AC56">
            <v>1</v>
          </cell>
          <cell r="AD56" t="str">
            <v/>
          </cell>
          <cell r="AE56">
            <v>1</v>
          </cell>
          <cell r="AF56" t="str">
            <v/>
          </cell>
          <cell r="AG56">
            <v>4</v>
          </cell>
          <cell r="AH56" t="str">
            <v/>
          </cell>
          <cell r="AI56">
            <v>3</v>
          </cell>
          <cell r="AJ56" t="str">
            <v/>
          </cell>
          <cell r="AK56">
            <v>3</v>
          </cell>
          <cell r="AL56" t="str">
            <v/>
          </cell>
          <cell r="AM56">
            <v>3</v>
          </cell>
          <cell r="AN56" t="str">
            <v/>
          </cell>
          <cell r="AO56">
            <v>1</v>
          </cell>
          <cell r="AP56" t="str">
            <v/>
          </cell>
          <cell r="AQ56">
            <v>4</v>
          </cell>
          <cell r="AR56">
            <v>-16.2</v>
          </cell>
          <cell r="AS56">
            <v>3</v>
          </cell>
          <cell r="AT56">
            <v>7.4</v>
          </cell>
          <cell r="AU56" t="str">
            <v/>
          </cell>
          <cell r="AV56" t="str">
            <v/>
          </cell>
          <cell r="AW56" t="str">
            <v/>
          </cell>
          <cell r="AX56" t="str">
            <v/>
          </cell>
          <cell r="AY56" t="str">
            <v/>
          </cell>
          <cell r="AZ56" t="str">
            <v/>
          </cell>
        </row>
        <row r="57">
          <cell r="B57" t="str">
            <v>BOL</v>
          </cell>
          <cell r="C57" t="str">
            <v>Bolivia (Plurinational State of)</v>
          </cell>
          <cell r="D57" t="str">
            <v>AMR</v>
          </cell>
          <cell r="E57" t="str">
            <v>LMC</v>
          </cell>
          <cell r="F57">
            <v>12000000</v>
          </cell>
          <cell r="G57">
            <v>-0.10099999999999999</v>
          </cell>
          <cell r="H57">
            <v>-1200000</v>
          </cell>
          <cell r="I57">
            <v>2</v>
          </cell>
          <cell r="J57">
            <v>-4.7</v>
          </cell>
          <cell r="K57">
            <v>3</v>
          </cell>
          <cell r="L57">
            <v>3.7</v>
          </cell>
          <cell r="M57">
            <v>4</v>
          </cell>
          <cell r="N57">
            <v>-17.8</v>
          </cell>
          <cell r="O57">
            <v>1</v>
          </cell>
          <cell r="P57">
            <v>0</v>
          </cell>
          <cell r="Q57" t="str">
            <v/>
          </cell>
          <cell r="R57" t="str">
            <v/>
          </cell>
          <cell r="S57" t="str">
            <v/>
          </cell>
          <cell r="T57" t="str">
            <v/>
          </cell>
          <cell r="U57" t="str">
            <v/>
          </cell>
          <cell r="V57" t="str">
            <v/>
          </cell>
          <cell r="W57" t="str">
            <v/>
          </cell>
          <cell r="X57" t="str">
            <v/>
          </cell>
          <cell r="Y57" t="str">
            <v/>
          </cell>
          <cell r="Z57" t="str">
            <v/>
          </cell>
          <cell r="AA57" t="str">
            <v/>
          </cell>
          <cell r="AB57" t="str">
            <v/>
          </cell>
          <cell r="AC57" t="str">
            <v/>
          </cell>
          <cell r="AD57" t="str">
            <v/>
          </cell>
          <cell r="AE57" t="str">
            <v/>
          </cell>
          <cell r="AF57" t="str">
            <v/>
          </cell>
          <cell r="AG57" t="str">
            <v/>
          </cell>
          <cell r="AH57" t="str">
            <v/>
          </cell>
          <cell r="AI57" t="str">
            <v/>
          </cell>
          <cell r="AJ57" t="str">
            <v/>
          </cell>
          <cell r="AK57" t="str">
            <v/>
          </cell>
          <cell r="AL57" t="str">
            <v/>
          </cell>
          <cell r="AM57" t="str">
            <v/>
          </cell>
          <cell r="AN57" t="str">
            <v/>
          </cell>
          <cell r="AO57" t="str">
            <v/>
          </cell>
          <cell r="AP57" t="str">
            <v/>
          </cell>
          <cell r="AQ57">
            <v>4</v>
          </cell>
          <cell r="AR57">
            <v>-23.7</v>
          </cell>
          <cell r="AS57">
            <v>3</v>
          </cell>
          <cell r="AT57">
            <v>-11.5</v>
          </cell>
          <cell r="AU57">
            <v>3</v>
          </cell>
          <cell r="AV57">
            <v>-18.3</v>
          </cell>
          <cell r="AW57" t="str">
            <v/>
          </cell>
          <cell r="AX57" t="str">
            <v/>
          </cell>
          <cell r="AY57" t="str">
            <v/>
          </cell>
          <cell r="AZ57" t="str">
            <v/>
          </cell>
        </row>
        <row r="58">
          <cell r="B58" t="str">
            <v>ECU</v>
          </cell>
          <cell r="C58" t="str">
            <v>Ecuador</v>
          </cell>
          <cell r="D58" t="str">
            <v>AMR</v>
          </cell>
          <cell r="E58" t="str">
            <v>UMC</v>
          </cell>
          <cell r="F58">
            <v>18000000</v>
          </cell>
          <cell r="G58">
            <v>-5.4000000000000006E-2</v>
          </cell>
          <cell r="H58">
            <v>-1000000</v>
          </cell>
          <cell r="I58">
            <v>3</v>
          </cell>
          <cell r="J58">
            <v>10.199999999999999</v>
          </cell>
          <cell r="K58">
            <v>2</v>
          </cell>
          <cell r="L58">
            <v>-6.1</v>
          </cell>
          <cell r="M58">
            <v>4</v>
          </cell>
          <cell r="N58">
            <v>-3.3</v>
          </cell>
          <cell r="O58">
            <v>4</v>
          </cell>
          <cell r="P58">
            <v>40</v>
          </cell>
          <cell r="Q58">
            <v>2</v>
          </cell>
          <cell r="R58" t="str">
            <v/>
          </cell>
          <cell r="S58">
            <v>3</v>
          </cell>
          <cell r="T58" t="str">
            <v/>
          </cell>
          <cell r="U58">
            <v>1</v>
          </cell>
          <cell r="V58" t="str">
            <v/>
          </cell>
          <cell r="W58">
            <v>3</v>
          </cell>
          <cell r="X58" t="str">
            <v/>
          </cell>
          <cell r="Y58">
            <v>3</v>
          </cell>
          <cell r="Z58" t="str">
            <v/>
          </cell>
          <cell r="AA58">
            <v>3</v>
          </cell>
          <cell r="AB58" t="str">
            <v/>
          </cell>
          <cell r="AC58">
            <v>1</v>
          </cell>
          <cell r="AD58" t="str">
            <v/>
          </cell>
          <cell r="AE58">
            <v>1</v>
          </cell>
          <cell r="AF58" t="str">
            <v/>
          </cell>
          <cell r="AG58">
            <v>4</v>
          </cell>
          <cell r="AH58" t="str">
            <v/>
          </cell>
          <cell r="AI58">
            <v>3</v>
          </cell>
          <cell r="AJ58" t="str">
            <v/>
          </cell>
          <cell r="AK58">
            <v>2</v>
          </cell>
          <cell r="AL58" t="str">
            <v/>
          </cell>
          <cell r="AM58">
            <v>1</v>
          </cell>
          <cell r="AN58" t="str">
            <v/>
          </cell>
          <cell r="AO58">
            <v>3</v>
          </cell>
          <cell r="AP58" t="str">
            <v/>
          </cell>
          <cell r="AQ58">
            <v>4</v>
          </cell>
          <cell r="AR58">
            <v>2.8</v>
          </cell>
          <cell r="AS58">
            <v>4</v>
          </cell>
          <cell r="AT58">
            <v>-17.2</v>
          </cell>
          <cell r="AU58">
            <v>2</v>
          </cell>
          <cell r="AV58">
            <v>4.5</v>
          </cell>
          <cell r="AW58" t="str">
            <v/>
          </cell>
          <cell r="AX58" t="str">
            <v/>
          </cell>
          <cell r="AY58" t="str">
            <v/>
          </cell>
          <cell r="AZ58" t="str">
            <v/>
          </cell>
        </row>
        <row r="59">
          <cell r="B59" t="str">
            <v>BRB</v>
          </cell>
          <cell r="C59" t="str">
            <v>Barbados</v>
          </cell>
          <cell r="D59" t="str">
            <v>AMR</v>
          </cell>
          <cell r="E59" t="str">
            <v>HIC</v>
          </cell>
          <cell r="F59">
            <v>290000</v>
          </cell>
          <cell r="G59">
            <v>-4.8000000000000001E-2</v>
          </cell>
          <cell r="H59">
            <v>-14000</v>
          </cell>
          <cell r="I59">
            <v>4</v>
          </cell>
          <cell r="J59">
            <v>21.2</v>
          </cell>
          <cell r="K59">
            <v>3</v>
          </cell>
          <cell r="L59">
            <v>-3.5</v>
          </cell>
          <cell r="M59">
            <v>3</v>
          </cell>
          <cell r="N59">
            <v>-6.3</v>
          </cell>
          <cell r="O59">
            <v>4</v>
          </cell>
          <cell r="P59">
            <v>73.3</v>
          </cell>
          <cell r="Q59" t="str">
            <v/>
          </cell>
          <cell r="R59" t="str">
            <v/>
          </cell>
          <cell r="S59" t="str">
            <v/>
          </cell>
          <cell r="T59" t="str">
            <v/>
          </cell>
          <cell r="U59" t="str">
            <v/>
          </cell>
          <cell r="V59" t="str">
            <v/>
          </cell>
          <cell r="W59" t="str">
            <v/>
          </cell>
          <cell r="X59" t="str">
            <v/>
          </cell>
          <cell r="Y59" t="str">
            <v/>
          </cell>
          <cell r="Z59" t="str">
            <v/>
          </cell>
          <cell r="AA59" t="str">
            <v/>
          </cell>
          <cell r="AB59" t="str">
            <v/>
          </cell>
          <cell r="AC59" t="str">
            <v/>
          </cell>
          <cell r="AD59" t="str">
            <v/>
          </cell>
          <cell r="AE59" t="str">
            <v/>
          </cell>
          <cell r="AF59" t="str">
            <v/>
          </cell>
          <cell r="AG59" t="str">
            <v/>
          </cell>
          <cell r="AH59" t="str">
            <v/>
          </cell>
          <cell r="AI59" t="str">
            <v/>
          </cell>
          <cell r="AJ59" t="str">
            <v/>
          </cell>
          <cell r="AK59" t="str">
            <v/>
          </cell>
          <cell r="AL59" t="str">
            <v/>
          </cell>
          <cell r="AM59" t="str">
            <v/>
          </cell>
          <cell r="AN59" t="str">
            <v/>
          </cell>
          <cell r="AO59" t="str">
            <v/>
          </cell>
          <cell r="AP59" t="str">
            <v/>
          </cell>
          <cell r="AQ59">
            <v>2</v>
          </cell>
          <cell r="AR59">
            <v>-16.3</v>
          </cell>
          <cell r="AS59">
            <v>4</v>
          </cell>
          <cell r="AT59">
            <v>3.7</v>
          </cell>
          <cell r="AU59" t="str">
            <v/>
          </cell>
          <cell r="AV59" t="str">
            <v/>
          </cell>
          <cell r="AW59" t="str">
            <v/>
          </cell>
          <cell r="AX59" t="str">
            <v/>
          </cell>
          <cell r="AY59" t="str">
            <v/>
          </cell>
          <cell r="AZ59" t="str">
            <v/>
          </cell>
        </row>
        <row r="60">
          <cell r="B60" t="str">
            <v>GRD</v>
          </cell>
          <cell r="C60" t="str">
            <v>Grenada</v>
          </cell>
          <cell r="D60" t="str">
            <v>AMR</v>
          </cell>
          <cell r="E60" t="str">
            <v>UMC</v>
          </cell>
          <cell r="F60">
            <v>110000</v>
          </cell>
          <cell r="G60">
            <v>-3.7999999999999999E-2</v>
          </cell>
          <cell r="H60">
            <v>-4300</v>
          </cell>
          <cell r="I60">
            <v>2</v>
          </cell>
          <cell r="J60">
            <v>2.6</v>
          </cell>
          <cell r="K60">
            <v>3</v>
          </cell>
          <cell r="L60">
            <v>2</v>
          </cell>
          <cell r="M60">
            <v>3</v>
          </cell>
          <cell r="N60">
            <v>-10.8</v>
          </cell>
          <cell r="O60" t="str">
            <v/>
          </cell>
          <cell r="P60" t="str">
            <v/>
          </cell>
          <cell r="Q60" t="str">
            <v/>
          </cell>
          <cell r="R60" t="str">
            <v/>
          </cell>
          <cell r="S60" t="str">
            <v/>
          </cell>
          <cell r="T60" t="str">
            <v/>
          </cell>
          <cell r="U60" t="str">
            <v/>
          </cell>
          <cell r="V60" t="str">
            <v/>
          </cell>
          <cell r="W60" t="str">
            <v/>
          </cell>
          <cell r="X60" t="str">
            <v/>
          </cell>
          <cell r="Y60" t="str">
            <v/>
          </cell>
          <cell r="Z60" t="str">
            <v/>
          </cell>
          <cell r="AA60" t="str">
            <v/>
          </cell>
          <cell r="AB60" t="str">
            <v/>
          </cell>
          <cell r="AC60" t="str">
            <v/>
          </cell>
          <cell r="AD60" t="str">
            <v/>
          </cell>
          <cell r="AE60" t="str">
            <v/>
          </cell>
          <cell r="AF60" t="str">
            <v/>
          </cell>
          <cell r="AG60" t="str">
            <v/>
          </cell>
          <cell r="AH60" t="str">
            <v/>
          </cell>
          <cell r="AI60" t="str">
            <v/>
          </cell>
          <cell r="AJ60" t="str">
            <v/>
          </cell>
          <cell r="AK60" t="str">
            <v/>
          </cell>
          <cell r="AL60" t="str">
            <v/>
          </cell>
          <cell r="AM60" t="str">
            <v/>
          </cell>
          <cell r="AN60" t="str">
            <v/>
          </cell>
          <cell r="AO60" t="str">
            <v/>
          </cell>
          <cell r="AP60" t="str">
            <v/>
          </cell>
          <cell r="AQ60">
            <v>1</v>
          </cell>
          <cell r="AR60">
            <v>-19.8</v>
          </cell>
          <cell r="AS60">
            <v>4</v>
          </cell>
          <cell r="AT60">
            <v>-1.8</v>
          </cell>
          <cell r="AU60" t="str">
            <v/>
          </cell>
          <cell r="AV60" t="str">
            <v/>
          </cell>
          <cell r="AW60" t="str">
            <v/>
          </cell>
          <cell r="AX60" t="str">
            <v/>
          </cell>
          <cell r="AY60" t="str">
            <v/>
          </cell>
          <cell r="AZ60" t="str">
            <v/>
          </cell>
        </row>
        <row r="61">
          <cell r="B61" t="str">
            <v>VEN</v>
          </cell>
          <cell r="C61" t="str">
            <v>Venezuela (Bolivarian Republic of)</v>
          </cell>
          <cell r="D61" t="str">
            <v>AMR</v>
          </cell>
          <cell r="E61" t="str">
            <v>UMC</v>
          </cell>
          <cell r="F61">
            <v>30000000</v>
          </cell>
          <cell r="G61">
            <v>-2.3E-2</v>
          </cell>
          <cell r="H61">
            <v>-700000</v>
          </cell>
          <cell r="I61">
            <v>4</v>
          </cell>
          <cell r="J61">
            <v>1.6</v>
          </cell>
          <cell r="K61">
            <v>1</v>
          </cell>
          <cell r="L61">
            <v>-0.4</v>
          </cell>
          <cell r="M61">
            <v>4</v>
          </cell>
          <cell r="N61">
            <v>-4.9000000000000004</v>
          </cell>
          <cell r="O61">
            <v>4</v>
          </cell>
          <cell r="P61">
            <v>10</v>
          </cell>
          <cell r="Q61">
            <v>3</v>
          </cell>
          <cell r="R61" t="str">
            <v/>
          </cell>
          <cell r="S61">
            <v>1</v>
          </cell>
          <cell r="T61" t="str">
            <v/>
          </cell>
          <cell r="U61">
            <v>1</v>
          </cell>
          <cell r="V61" t="str">
            <v/>
          </cell>
          <cell r="W61">
            <v>1</v>
          </cell>
          <cell r="X61" t="str">
            <v/>
          </cell>
          <cell r="Y61">
            <v>4</v>
          </cell>
          <cell r="Z61" t="str">
            <v/>
          </cell>
          <cell r="AA61">
            <v>3</v>
          </cell>
          <cell r="AB61" t="str">
            <v/>
          </cell>
          <cell r="AC61">
            <v>1</v>
          </cell>
          <cell r="AD61" t="str">
            <v/>
          </cell>
          <cell r="AE61">
            <v>3</v>
          </cell>
          <cell r="AF61" t="str">
            <v/>
          </cell>
          <cell r="AG61">
            <v>2</v>
          </cell>
          <cell r="AH61" t="str">
            <v/>
          </cell>
          <cell r="AI61">
            <v>1</v>
          </cell>
          <cell r="AJ61" t="str">
            <v/>
          </cell>
          <cell r="AK61">
            <v>1</v>
          </cell>
          <cell r="AL61" t="str">
            <v/>
          </cell>
          <cell r="AM61">
            <v>4</v>
          </cell>
          <cell r="AN61" t="str">
            <v/>
          </cell>
          <cell r="AO61">
            <v>1</v>
          </cell>
          <cell r="AP61" t="str">
            <v/>
          </cell>
          <cell r="AQ61">
            <v>4</v>
          </cell>
          <cell r="AR61">
            <v>-32.9</v>
          </cell>
          <cell r="AS61">
            <v>4</v>
          </cell>
          <cell r="AT61">
            <v>17.399999999999999</v>
          </cell>
          <cell r="AU61">
            <v>4</v>
          </cell>
          <cell r="AV61">
            <v>0.6</v>
          </cell>
          <cell r="AW61" t="str">
            <v/>
          </cell>
          <cell r="AX61" t="str">
            <v/>
          </cell>
          <cell r="AY61" t="str">
            <v/>
          </cell>
          <cell r="AZ61" t="str">
            <v/>
          </cell>
        </row>
        <row r="62">
          <cell r="B62" t="str">
            <v>USA</v>
          </cell>
          <cell r="C62" t="str">
            <v>United States of America</v>
          </cell>
          <cell r="D62" t="str">
            <v>AMR</v>
          </cell>
          <cell r="E62" t="str">
            <v>HIC</v>
          </cell>
          <cell r="F62">
            <v>340000000</v>
          </cell>
          <cell r="G62">
            <v>1.3999999999999999E-2</v>
          </cell>
          <cell r="H62">
            <v>4700000</v>
          </cell>
          <cell r="I62">
            <v>1</v>
          </cell>
          <cell r="J62">
            <v>3.5</v>
          </cell>
          <cell r="K62">
            <v>1</v>
          </cell>
          <cell r="L62">
            <v>2.1</v>
          </cell>
          <cell r="M62">
            <v>2</v>
          </cell>
          <cell r="N62">
            <v>-4.7</v>
          </cell>
          <cell r="O62">
            <v>3</v>
          </cell>
          <cell r="P62">
            <v>13.1</v>
          </cell>
          <cell r="Q62">
            <v>1</v>
          </cell>
          <cell r="R62" t="str">
            <v/>
          </cell>
          <cell r="S62">
            <v>1</v>
          </cell>
          <cell r="T62" t="str">
            <v/>
          </cell>
          <cell r="U62">
            <v>1</v>
          </cell>
          <cell r="V62" t="str">
            <v/>
          </cell>
          <cell r="W62">
            <v>1</v>
          </cell>
          <cell r="X62" t="str">
            <v/>
          </cell>
          <cell r="Y62">
            <v>1</v>
          </cell>
          <cell r="Z62" t="str">
            <v/>
          </cell>
          <cell r="AA62">
            <v>1</v>
          </cell>
          <cell r="AB62" t="str">
            <v/>
          </cell>
          <cell r="AC62">
            <v>3</v>
          </cell>
          <cell r="AD62" t="str">
            <v/>
          </cell>
          <cell r="AE62">
            <v>1</v>
          </cell>
          <cell r="AF62" t="str">
            <v/>
          </cell>
          <cell r="AG62">
            <v>1</v>
          </cell>
          <cell r="AH62" t="str">
            <v/>
          </cell>
          <cell r="AI62">
            <v>1</v>
          </cell>
          <cell r="AJ62" t="str">
            <v/>
          </cell>
          <cell r="AK62">
            <v>1</v>
          </cell>
          <cell r="AL62" t="str">
            <v/>
          </cell>
          <cell r="AM62">
            <v>1</v>
          </cell>
          <cell r="AN62" t="str">
            <v/>
          </cell>
          <cell r="AO62">
            <v>1</v>
          </cell>
          <cell r="AP62" t="str">
            <v/>
          </cell>
          <cell r="AQ62">
            <v>2</v>
          </cell>
          <cell r="AR62">
            <v>-0.8</v>
          </cell>
          <cell r="AS62">
            <v>3</v>
          </cell>
          <cell r="AT62">
            <v>-8.6999999999999993</v>
          </cell>
          <cell r="AU62" t="str">
            <v/>
          </cell>
          <cell r="AV62" t="str">
            <v/>
          </cell>
          <cell r="AW62" t="str">
            <v/>
          </cell>
          <cell r="AX62" t="str">
            <v/>
          </cell>
          <cell r="AY62" t="str">
            <v/>
          </cell>
          <cell r="AZ62" t="str">
            <v/>
          </cell>
        </row>
        <row r="63">
          <cell r="B63" t="str">
            <v>ARG</v>
          </cell>
          <cell r="C63" t="str">
            <v>Argentina</v>
          </cell>
          <cell r="D63" t="str">
            <v>AMR</v>
          </cell>
          <cell r="E63" t="str">
            <v>UMC</v>
          </cell>
          <cell r="F63">
            <v>46000000</v>
          </cell>
          <cell r="G63">
            <v>2.1000000000000001E-2</v>
          </cell>
          <cell r="H63">
            <v>960000</v>
          </cell>
          <cell r="I63">
            <v>3</v>
          </cell>
          <cell r="J63">
            <v>1.6</v>
          </cell>
          <cell r="K63">
            <v>3</v>
          </cell>
          <cell r="L63">
            <v>0.3</v>
          </cell>
          <cell r="M63">
            <v>4</v>
          </cell>
          <cell r="N63">
            <v>-2.2000000000000002</v>
          </cell>
          <cell r="O63">
            <v>1</v>
          </cell>
          <cell r="P63">
            <v>6.7</v>
          </cell>
          <cell r="Q63">
            <v>2</v>
          </cell>
          <cell r="R63" t="str">
            <v/>
          </cell>
          <cell r="S63">
            <v>3</v>
          </cell>
          <cell r="T63" t="str">
            <v/>
          </cell>
          <cell r="U63">
            <v>4</v>
          </cell>
          <cell r="V63" t="str">
            <v/>
          </cell>
          <cell r="W63">
            <v>1</v>
          </cell>
          <cell r="X63" t="str">
            <v/>
          </cell>
          <cell r="Y63">
            <v>4</v>
          </cell>
          <cell r="Z63" t="str">
            <v/>
          </cell>
          <cell r="AA63">
            <v>3</v>
          </cell>
          <cell r="AB63" t="str">
            <v/>
          </cell>
          <cell r="AC63">
            <v>3</v>
          </cell>
          <cell r="AD63" t="str">
            <v/>
          </cell>
          <cell r="AE63">
            <v>4</v>
          </cell>
          <cell r="AF63" t="str">
            <v/>
          </cell>
          <cell r="AG63">
            <v>2</v>
          </cell>
          <cell r="AH63" t="str">
            <v/>
          </cell>
          <cell r="AI63">
            <v>4</v>
          </cell>
          <cell r="AJ63" t="str">
            <v/>
          </cell>
          <cell r="AK63">
            <v>3</v>
          </cell>
          <cell r="AL63" t="str">
            <v/>
          </cell>
          <cell r="AM63">
            <v>3</v>
          </cell>
          <cell r="AN63" t="str">
            <v/>
          </cell>
          <cell r="AO63">
            <v>3</v>
          </cell>
          <cell r="AP63" t="str">
            <v/>
          </cell>
          <cell r="AQ63">
            <v>4</v>
          </cell>
          <cell r="AR63">
            <v>-10.9</v>
          </cell>
          <cell r="AS63">
            <v>2</v>
          </cell>
          <cell r="AT63">
            <v>-0.9</v>
          </cell>
          <cell r="AU63">
            <v>4</v>
          </cell>
          <cell r="AV63">
            <v>5.0999999999999996</v>
          </cell>
          <cell r="AW63" t="str">
            <v/>
          </cell>
          <cell r="AX63" t="str">
            <v/>
          </cell>
          <cell r="AY63" t="str">
            <v/>
          </cell>
          <cell r="AZ63" t="str">
            <v/>
          </cell>
        </row>
        <row r="64">
          <cell r="B64" t="str">
            <v>LCA</v>
          </cell>
          <cell r="C64" t="str">
            <v>Saint Lucia</v>
          </cell>
          <cell r="D64" t="str">
            <v>AMR</v>
          </cell>
          <cell r="E64" t="str">
            <v>UMC</v>
          </cell>
          <cell r="F64">
            <v>190000</v>
          </cell>
          <cell r="G64">
            <v>3.1E-2</v>
          </cell>
          <cell r="H64">
            <v>5700</v>
          </cell>
          <cell r="I64">
            <v>1</v>
          </cell>
          <cell r="J64">
            <v>-0.3</v>
          </cell>
          <cell r="K64">
            <v>3</v>
          </cell>
          <cell r="L64">
            <v>20.8</v>
          </cell>
          <cell r="M64">
            <v>3</v>
          </cell>
          <cell r="N64">
            <v>-21.7</v>
          </cell>
          <cell r="O64">
            <v>1</v>
          </cell>
          <cell r="P64">
            <v>0</v>
          </cell>
          <cell r="Q64">
            <v>3</v>
          </cell>
          <cell r="R64" t="str">
            <v/>
          </cell>
          <cell r="S64">
            <v>1</v>
          </cell>
          <cell r="T64" t="str">
            <v/>
          </cell>
          <cell r="U64">
            <v>1</v>
          </cell>
          <cell r="V64" t="str">
            <v/>
          </cell>
          <cell r="W64">
            <v>1</v>
          </cell>
          <cell r="X64" t="str">
            <v/>
          </cell>
          <cell r="Y64">
            <v>1</v>
          </cell>
          <cell r="Z64" t="str">
            <v/>
          </cell>
          <cell r="AA64">
            <v>4</v>
          </cell>
          <cell r="AB64" t="str">
            <v/>
          </cell>
          <cell r="AC64">
            <v>1</v>
          </cell>
          <cell r="AD64" t="str">
            <v/>
          </cell>
          <cell r="AE64">
            <v>4</v>
          </cell>
          <cell r="AF64" t="str">
            <v/>
          </cell>
          <cell r="AG64">
            <v>4</v>
          </cell>
          <cell r="AH64" t="str">
            <v/>
          </cell>
          <cell r="AI64">
            <v>3</v>
          </cell>
          <cell r="AJ64" t="str">
            <v/>
          </cell>
          <cell r="AK64">
            <v>2</v>
          </cell>
          <cell r="AL64" t="str">
            <v/>
          </cell>
          <cell r="AM64">
            <v>4</v>
          </cell>
          <cell r="AN64" t="str">
            <v/>
          </cell>
          <cell r="AO64">
            <v>4</v>
          </cell>
          <cell r="AP64" t="str">
            <v/>
          </cell>
          <cell r="AQ64">
            <v>1</v>
          </cell>
          <cell r="AR64">
            <v>-30</v>
          </cell>
          <cell r="AS64">
            <v>3</v>
          </cell>
          <cell r="AT64">
            <v>-13.5</v>
          </cell>
          <cell r="AU64" t="str">
            <v/>
          </cell>
          <cell r="AV64" t="str">
            <v/>
          </cell>
          <cell r="AW64" t="str">
            <v/>
          </cell>
          <cell r="AX64" t="str">
            <v/>
          </cell>
          <cell r="AY64" t="str">
            <v/>
          </cell>
          <cell r="AZ64" t="str">
            <v/>
          </cell>
        </row>
        <row r="65">
          <cell r="B65" t="str">
            <v>CUB</v>
          </cell>
          <cell r="C65" t="str">
            <v>Cuba</v>
          </cell>
          <cell r="D65" t="str">
            <v>AMR</v>
          </cell>
          <cell r="E65" t="str">
            <v>UMC</v>
          </cell>
          <cell r="F65">
            <v>11000000</v>
          </cell>
          <cell r="G65">
            <v>4.0999999999999995E-2</v>
          </cell>
          <cell r="H65">
            <v>460000</v>
          </cell>
          <cell r="I65">
            <v>1</v>
          </cell>
          <cell r="J65">
            <v>2.2999999999999998</v>
          </cell>
          <cell r="K65">
            <v>1</v>
          </cell>
          <cell r="L65">
            <v>0</v>
          </cell>
          <cell r="M65">
            <v>1</v>
          </cell>
          <cell r="N65">
            <v>0.1</v>
          </cell>
          <cell r="O65">
            <v>1</v>
          </cell>
          <cell r="P65">
            <v>6.7</v>
          </cell>
          <cell r="Q65">
            <v>1</v>
          </cell>
          <cell r="R65" t="str">
            <v/>
          </cell>
          <cell r="S65">
            <v>1</v>
          </cell>
          <cell r="T65" t="str">
            <v/>
          </cell>
          <cell r="U65">
            <v>1</v>
          </cell>
          <cell r="V65" t="str">
            <v/>
          </cell>
          <cell r="W65">
            <v>1</v>
          </cell>
          <cell r="X65" t="str">
            <v/>
          </cell>
          <cell r="Y65">
            <v>1</v>
          </cell>
          <cell r="Z65" t="str">
            <v/>
          </cell>
          <cell r="AA65">
            <v>1</v>
          </cell>
          <cell r="AB65" t="str">
            <v/>
          </cell>
          <cell r="AC65">
            <v>1</v>
          </cell>
          <cell r="AD65" t="str">
            <v/>
          </cell>
          <cell r="AE65">
            <v>1</v>
          </cell>
          <cell r="AF65" t="str">
            <v/>
          </cell>
          <cell r="AG65">
            <v>1</v>
          </cell>
          <cell r="AH65" t="str">
            <v/>
          </cell>
          <cell r="AI65">
            <v>1</v>
          </cell>
          <cell r="AJ65" t="str">
            <v/>
          </cell>
          <cell r="AK65">
            <v>1</v>
          </cell>
          <cell r="AL65" t="str">
            <v/>
          </cell>
          <cell r="AM65">
            <v>1</v>
          </cell>
          <cell r="AN65" t="str">
            <v/>
          </cell>
          <cell r="AO65">
            <v>1</v>
          </cell>
          <cell r="AP65" t="str">
            <v/>
          </cell>
          <cell r="AQ65">
            <v>1</v>
          </cell>
          <cell r="AR65">
            <v>0.2</v>
          </cell>
          <cell r="AS65">
            <v>1</v>
          </cell>
          <cell r="AT65">
            <v>0</v>
          </cell>
          <cell r="AU65" t="str">
            <v/>
          </cell>
          <cell r="AV65" t="str">
            <v/>
          </cell>
          <cell r="AW65" t="str">
            <v/>
          </cell>
          <cell r="AX65" t="str">
            <v/>
          </cell>
          <cell r="AY65" t="str">
            <v/>
          </cell>
          <cell r="AZ65" t="str">
            <v/>
          </cell>
        </row>
        <row r="66">
          <cell r="B66" t="str">
            <v>CAN</v>
          </cell>
          <cell r="C66" t="str">
            <v>Canada</v>
          </cell>
          <cell r="D66" t="str">
            <v>AMR</v>
          </cell>
          <cell r="E66" t="str">
            <v>HIC</v>
          </cell>
          <cell r="F66">
            <v>39000000</v>
          </cell>
          <cell r="G66">
            <v>5.2000000000000005E-2</v>
          </cell>
          <cell r="H66">
            <v>2000000</v>
          </cell>
          <cell r="I66">
            <v>1</v>
          </cell>
          <cell r="J66">
            <v>10</v>
          </cell>
          <cell r="K66">
            <v>1</v>
          </cell>
          <cell r="L66">
            <v>1</v>
          </cell>
          <cell r="M66">
            <v>3</v>
          </cell>
          <cell r="N66">
            <v>0.2</v>
          </cell>
          <cell r="O66">
            <v>3</v>
          </cell>
          <cell r="P66">
            <v>28.9</v>
          </cell>
          <cell r="Q66">
            <v>1</v>
          </cell>
          <cell r="R66" t="str">
            <v/>
          </cell>
          <cell r="S66">
            <v>1</v>
          </cell>
          <cell r="T66" t="str">
            <v/>
          </cell>
          <cell r="U66">
            <v>1</v>
          </cell>
          <cell r="V66" t="str">
            <v/>
          </cell>
          <cell r="W66">
            <v>1</v>
          </cell>
          <cell r="X66" t="str">
            <v/>
          </cell>
          <cell r="Y66">
            <v>1</v>
          </cell>
          <cell r="Z66" t="str">
            <v/>
          </cell>
          <cell r="AA66">
            <v>1</v>
          </cell>
          <cell r="AB66" t="str">
            <v/>
          </cell>
          <cell r="AC66">
            <v>1</v>
          </cell>
          <cell r="AD66" t="str">
            <v/>
          </cell>
          <cell r="AE66">
            <v>1</v>
          </cell>
          <cell r="AF66" t="str">
            <v/>
          </cell>
          <cell r="AG66">
            <v>1</v>
          </cell>
          <cell r="AH66" t="str">
            <v/>
          </cell>
          <cell r="AI66">
            <v>1</v>
          </cell>
          <cell r="AJ66" t="str">
            <v/>
          </cell>
          <cell r="AK66">
            <v>1</v>
          </cell>
          <cell r="AL66" t="str">
            <v/>
          </cell>
          <cell r="AM66">
            <v>1</v>
          </cell>
          <cell r="AN66" t="str">
            <v/>
          </cell>
          <cell r="AO66">
            <v>1</v>
          </cell>
          <cell r="AP66" t="str">
            <v/>
          </cell>
          <cell r="AQ66">
            <v>3</v>
          </cell>
          <cell r="AR66">
            <v>0</v>
          </cell>
          <cell r="AS66">
            <v>3</v>
          </cell>
          <cell r="AT66">
            <v>0.4</v>
          </cell>
          <cell r="AU66" t="str">
            <v/>
          </cell>
          <cell r="AV66" t="str">
            <v/>
          </cell>
          <cell r="AW66" t="str">
            <v/>
          </cell>
          <cell r="AX66" t="str">
            <v/>
          </cell>
          <cell r="AY66" t="str">
            <v/>
          </cell>
          <cell r="AZ66" t="str">
            <v/>
          </cell>
        </row>
        <row r="67">
          <cell r="B67" t="str">
            <v>PER</v>
          </cell>
          <cell r="C67" t="str">
            <v>Peru</v>
          </cell>
          <cell r="D67" t="str">
            <v>AMR</v>
          </cell>
          <cell r="E67" t="str">
            <v>UMC</v>
          </cell>
          <cell r="F67">
            <v>34000000</v>
          </cell>
          <cell r="G67">
            <v>5.2999999999999999E-2</v>
          </cell>
          <cell r="H67">
            <v>1800000</v>
          </cell>
          <cell r="I67">
            <v>3</v>
          </cell>
          <cell r="J67">
            <v>9.3000000000000007</v>
          </cell>
          <cell r="K67">
            <v>3</v>
          </cell>
          <cell r="L67">
            <v>7.3</v>
          </cell>
          <cell r="M67">
            <v>4</v>
          </cell>
          <cell r="N67">
            <v>-6</v>
          </cell>
          <cell r="O67">
            <v>2</v>
          </cell>
          <cell r="P67">
            <v>26.7</v>
          </cell>
          <cell r="Q67">
            <v>3</v>
          </cell>
          <cell r="R67" t="str">
            <v/>
          </cell>
          <cell r="S67">
            <v>4</v>
          </cell>
          <cell r="T67" t="str">
            <v/>
          </cell>
          <cell r="U67">
            <v>4</v>
          </cell>
          <cell r="V67" t="str">
            <v/>
          </cell>
          <cell r="W67">
            <v>4</v>
          </cell>
          <cell r="X67" t="str">
            <v/>
          </cell>
          <cell r="Y67">
            <v>4</v>
          </cell>
          <cell r="Z67" t="str">
            <v/>
          </cell>
          <cell r="AA67">
            <v>3</v>
          </cell>
          <cell r="AB67" t="str">
            <v/>
          </cell>
          <cell r="AC67">
            <v>3</v>
          </cell>
          <cell r="AD67" t="str">
            <v/>
          </cell>
          <cell r="AE67">
            <v>3</v>
          </cell>
          <cell r="AF67" t="str">
            <v/>
          </cell>
          <cell r="AG67">
            <v>4</v>
          </cell>
          <cell r="AH67" t="str">
            <v/>
          </cell>
          <cell r="AI67">
            <v>4</v>
          </cell>
          <cell r="AJ67" t="str">
            <v/>
          </cell>
          <cell r="AK67">
            <v>4</v>
          </cell>
          <cell r="AL67" t="str">
            <v/>
          </cell>
          <cell r="AM67">
            <v>1</v>
          </cell>
          <cell r="AN67" t="str">
            <v/>
          </cell>
          <cell r="AO67">
            <v>1</v>
          </cell>
          <cell r="AP67" t="str">
            <v/>
          </cell>
          <cell r="AQ67">
            <v>4</v>
          </cell>
          <cell r="AR67">
            <v>0.2</v>
          </cell>
          <cell r="AS67">
            <v>4</v>
          </cell>
          <cell r="AT67">
            <v>-3.1</v>
          </cell>
          <cell r="AU67">
            <v>3</v>
          </cell>
          <cell r="AV67">
            <v>-15</v>
          </cell>
          <cell r="AW67" t="str">
            <v/>
          </cell>
          <cell r="AX67" t="str">
            <v/>
          </cell>
          <cell r="AY67" t="str">
            <v/>
          </cell>
          <cell r="AZ67" t="str">
            <v/>
          </cell>
        </row>
        <row r="68">
          <cell r="B68" t="str">
            <v>DMA</v>
          </cell>
          <cell r="C68" t="str">
            <v>Dominica</v>
          </cell>
          <cell r="D68" t="str">
            <v>AMR</v>
          </cell>
          <cell r="E68" t="str">
            <v>UMC</v>
          </cell>
          <cell r="F68">
            <v>73000</v>
          </cell>
          <cell r="G68">
            <v>8.4000000000000005E-2</v>
          </cell>
          <cell r="H68">
            <v>6100</v>
          </cell>
          <cell r="I68">
            <v>2</v>
          </cell>
          <cell r="J68">
            <v>12.2</v>
          </cell>
          <cell r="K68">
            <v>2</v>
          </cell>
          <cell r="L68">
            <v>4.8</v>
          </cell>
          <cell r="M68">
            <v>3</v>
          </cell>
          <cell r="N68">
            <v>-1.4</v>
          </cell>
          <cell r="O68">
            <v>2</v>
          </cell>
          <cell r="P68">
            <v>33.299999999999997</v>
          </cell>
          <cell r="Q68">
            <v>2</v>
          </cell>
          <cell r="R68" t="str">
            <v/>
          </cell>
          <cell r="S68">
            <v>1</v>
          </cell>
          <cell r="T68" t="str">
            <v/>
          </cell>
          <cell r="U68">
            <v>1</v>
          </cell>
          <cell r="V68" t="str">
            <v/>
          </cell>
          <cell r="W68">
            <v>1</v>
          </cell>
          <cell r="X68" t="str">
            <v/>
          </cell>
          <cell r="Y68">
            <v>3</v>
          </cell>
          <cell r="Z68" t="str">
            <v/>
          </cell>
          <cell r="AA68">
            <v>4</v>
          </cell>
          <cell r="AB68" t="str">
            <v/>
          </cell>
          <cell r="AC68">
            <v>3</v>
          </cell>
          <cell r="AD68" t="str">
            <v/>
          </cell>
          <cell r="AE68">
            <v>1</v>
          </cell>
          <cell r="AF68" t="str">
            <v/>
          </cell>
          <cell r="AG68">
            <v>2</v>
          </cell>
          <cell r="AH68" t="str">
            <v/>
          </cell>
          <cell r="AI68">
            <v>1</v>
          </cell>
          <cell r="AJ68" t="str">
            <v/>
          </cell>
          <cell r="AK68">
            <v>1</v>
          </cell>
          <cell r="AL68" t="str">
            <v/>
          </cell>
          <cell r="AM68">
            <v>4</v>
          </cell>
          <cell r="AN68" t="str">
            <v/>
          </cell>
          <cell r="AO68">
            <v>3</v>
          </cell>
          <cell r="AP68" t="str">
            <v/>
          </cell>
          <cell r="AQ68">
            <v>2</v>
          </cell>
          <cell r="AR68">
            <v>2.4</v>
          </cell>
          <cell r="AS68">
            <v>4</v>
          </cell>
          <cell r="AT68">
            <v>-5.2</v>
          </cell>
          <cell r="AU68" t="str">
            <v/>
          </cell>
          <cell r="AV68" t="str">
            <v/>
          </cell>
          <cell r="AW68" t="str">
            <v/>
          </cell>
          <cell r="AX68" t="str">
            <v/>
          </cell>
          <cell r="AY68" t="str">
            <v/>
          </cell>
          <cell r="AZ68" t="str">
            <v/>
          </cell>
        </row>
        <row r="69">
          <cell r="B69" t="str">
            <v>HTI</v>
          </cell>
          <cell r="C69" t="str">
            <v>Haiti</v>
          </cell>
          <cell r="D69" t="str">
            <v>AMR</v>
          </cell>
          <cell r="E69" t="str">
            <v>LIC</v>
          </cell>
          <cell r="F69">
            <v>12000000</v>
          </cell>
          <cell r="G69">
            <v>8.5000000000000006E-2</v>
          </cell>
          <cell r="H69">
            <v>1000000</v>
          </cell>
          <cell r="I69">
            <v>4</v>
          </cell>
          <cell r="J69">
            <v>15.6</v>
          </cell>
          <cell r="K69">
            <v>4</v>
          </cell>
          <cell r="L69">
            <v>2.5</v>
          </cell>
          <cell r="M69">
            <v>4</v>
          </cell>
          <cell r="N69">
            <v>1</v>
          </cell>
          <cell r="O69">
            <v>3</v>
          </cell>
          <cell r="P69">
            <v>43.3</v>
          </cell>
          <cell r="Q69">
            <v>4</v>
          </cell>
          <cell r="R69" t="str">
            <v/>
          </cell>
          <cell r="S69">
            <v>4</v>
          </cell>
          <cell r="T69" t="str">
            <v/>
          </cell>
          <cell r="U69">
            <v>4</v>
          </cell>
          <cell r="V69" t="str">
            <v/>
          </cell>
          <cell r="W69">
            <v>4</v>
          </cell>
          <cell r="X69" t="str">
            <v/>
          </cell>
          <cell r="Y69">
            <v>4</v>
          </cell>
          <cell r="Z69" t="str">
            <v/>
          </cell>
          <cell r="AA69">
            <v>1</v>
          </cell>
          <cell r="AB69" t="str">
            <v/>
          </cell>
          <cell r="AC69">
            <v>3</v>
          </cell>
          <cell r="AD69" t="str">
            <v/>
          </cell>
          <cell r="AE69">
            <v>4</v>
          </cell>
          <cell r="AF69" t="str">
            <v/>
          </cell>
          <cell r="AG69">
            <v>4</v>
          </cell>
          <cell r="AH69" t="str">
            <v/>
          </cell>
          <cell r="AI69">
            <v>4</v>
          </cell>
          <cell r="AJ69" t="str">
            <v/>
          </cell>
          <cell r="AK69">
            <v>4</v>
          </cell>
          <cell r="AL69" t="str">
            <v/>
          </cell>
          <cell r="AM69">
            <v>4</v>
          </cell>
          <cell r="AN69" t="str">
            <v/>
          </cell>
          <cell r="AO69">
            <v>4</v>
          </cell>
          <cell r="AP69" t="str">
            <v/>
          </cell>
          <cell r="AQ69">
            <v>4</v>
          </cell>
          <cell r="AR69">
            <v>31.2</v>
          </cell>
          <cell r="AS69">
            <v>4</v>
          </cell>
          <cell r="AT69">
            <v>-14.5</v>
          </cell>
          <cell r="AU69" t="str">
            <v/>
          </cell>
          <cell r="AV69" t="str">
            <v/>
          </cell>
          <cell r="AW69" t="str">
            <v/>
          </cell>
          <cell r="AX69" t="str">
            <v/>
          </cell>
          <cell r="AY69">
            <v>4</v>
          </cell>
          <cell r="AZ69">
            <v>0</v>
          </cell>
        </row>
        <row r="70">
          <cell r="B70" t="str">
            <v>ATG</v>
          </cell>
          <cell r="C70" t="str">
            <v>Antigua and Barbuda</v>
          </cell>
          <cell r="D70" t="str">
            <v>AMR</v>
          </cell>
          <cell r="E70" t="str">
            <v>HIC</v>
          </cell>
          <cell r="F70">
            <v>100000</v>
          </cell>
          <cell r="G70">
            <v>8.900000000000001E-2</v>
          </cell>
          <cell r="H70">
            <v>8900</v>
          </cell>
          <cell r="I70">
            <v>3</v>
          </cell>
          <cell r="J70">
            <v>7.7</v>
          </cell>
          <cell r="K70">
            <v>4</v>
          </cell>
          <cell r="L70">
            <v>1.8</v>
          </cell>
          <cell r="M70">
            <v>1</v>
          </cell>
          <cell r="N70">
            <v>3</v>
          </cell>
          <cell r="O70" t="str">
            <v/>
          </cell>
          <cell r="P70" t="str">
            <v/>
          </cell>
          <cell r="Q70">
            <v>4</v>
          </cell>
          <cell r="R70" t="str">
            <v/>
          </cell>
          <cell r="S70">
            <v>4</v>
          </cell>
          <cell r="T70" t="str">
            <v/>
          </cell>
          <cell r="U70">
            <v>4</v>
          </cell>
          <cell r="V70" t="str">
            <v/>
          </cell>
          <cell r="W70">
            <v>1</v>
          </cell>
          <cell r="X70" t="str">
            <v/>
          </cell>
          <cell r="Y70">
            <v>4</v>
          </cell>
          <cell r="Z70" t="str">
            <v/>
          </cell>
          <cell r="AA70">
            <v>4</v>
          </cell>
          <cell r="AB70" t="str">
            <v/>
          </cell>
          <cell r="AC70">
            <v>3</v>
          </cell>
          <cell r="AD70" t="str">
            <v/>
          </cell>
          <cell r="AE70">
            <v>3</v>
          </cell>
          <cell r="AF70" t="str">
            <v/>
          </cell>
          <cell r="AG70">
            <v>4</v>
          </cell>
          <cell r="AH70" t="str">
            <v/>
          </cell>
          <cell r="AI70">
            <v>4</v>
          </cell>
          <cell r="AJ70" t="str">
            <v/>
          </cell>
          <cell r="AK70">
            <v>4</v>
          </cell>
          <cell r="AL70" t="str">
            <v/>
          </cell>
          <cell r="AM70">
            <v>4</v>
          </cell>
          <cell r="AN70" t="str">
            <v/>
          </cell>
          <cell r="AO70">
            <v>3</v>
          </cell>
          <cell r="AP70" t="str">
            <v/>
          </cell>
          <cell r="AQ70">
            <v>2</v>
          </cell>
          <cell r="AR70">
            <v>5.7</v>
          </cell>
          <cell r="AS70">
            <v>1</v>
          </cell>
          <cell r="AT70">
            <v>0.3</v>
          </cell>
          <cell r="AU70" t="str">
            <v/>
          </cell>
          <cell r="AV70" t="str">
            <v/>
          </cell>
          <cell r="AW70" t="str">
            <v/>
          </cell>
          <cell r="AX70" t="str">
            <v/>
          </cell>
          <cell r="AY70" t="str">
            <v/>
          </cell>
          <cell r="AZ70" t="str">
            <v/>
          </cell>
        </row>
        <row r="71">
          <cell r="B71" t="str">
            <v>CHL</v>
          </cell>
          <cell r="C71" t="str">
            <v>Chile</v>
          </cell>
          <cell r="D71" t="str">
            <v>AMR</v>
          </cell>
          <cell r="E71" t="str">
            <v>HIC</v>
          </cell>
          <cell r="F71">
            <v>19000000</v>
          </cell>
          <cell r="G71">
            <v>0.10800000000000001</v>
          </cell>
          <cell r="H71">
            <v>2100000</v>
          </cell>
          <cell r="I71">
            <v>1</v>
          </cell>
          <cell r="J71">
            <v>8.4</v>
          </cell>
          <cell r="K71">
            <v>1</v>
          </cell>
          <cell r="L71">
            <v>4.4000000000000004</v>
          </cell>
          <cell r="M71">
            <v>1</v>
          </cell>
          <cell r="N71">
            <v>2.4</v>
          </cell>
          <cell r="O71">
            <v>2</v>
          </cell>
          <cell r="P71">
            <v>18.3</v>
          </cell>
          <cell r="Q71">
            <v>3</v>
          </cell>
          <cell r="R71" t="str">
            <v/>
          </cell>
          <cell r="S71">
            <v>3</v>
          </cell>
          <cell r="T71" t="str">
            <v/>
          </cell>
          <cell r="U71">
            <v>1</v>
          </cell>
          <cell r="V71" t="str">
            <v/>
          </cell>
          <cell r="W71">
            <v>1</v>
          </cell>
          <cell r="X71" t="str">
            <v/>
          </cell>
          <cell r="Y71">
            <v>2</v>
          </cell>
          <cell r="Z71" t="str">
            <v/>
          </cell>
          <cell r="AA71">
            <v>3</v>
          </cell>
          <cell r="AB71" t="str">
            <v/>
          </cell>
          <cell r="AC71">
            <v>3</v>
          </cell>
          <cell r="AD71" t="str">
            <v/>
          </cell>
          <cell r="AE71">
            <v>3</v>
          </cell>
          <cell r="AF71" t="str">
            <v/>
          </cell>
          <cell r="AG71">
            <v>4</v>
          </cell>
          <cell r="AH71" t="str">
            <v/>
          </cell>
          <cell r="AI71">
            <v>4</v>
          </cell>
          <cell r="AJ71" t="str">
            <v/>
          </cell>
          <cell r="AK71">
            <v>3</v>
          </cell>
          <cell r="AL71" t="str">
            <v/>
          </cell>
          <cell r="AM71">
            <v>1</v>
          </cell>
          <cell r="AN71" t="str">
            <v/>
          </cell>
          <cell r="AO71">
            <v>1</v>
          </cell>
          <cell r="AP71" t="str">
            <v/>
          </cell>
          <cell r="AQ71">
            <v>1</v>
          </cell>
          <cell r="AR71">
            <v>3.5</v>
          </cell>
          <cell r="AS71">
            <v>2</v>
          </cell>
          <cell r="AT71">
            <v>1.3</v>
          </cell>
          <cell r="AU71" t="str">
            <v/>
          </cell>
          <cell r="AV71" t="str">
            <v/>
          </cell>
          <cell r="AW71" t="str">
            <v/>
          </cell>
          <cell r="AX71" t="str">
            <v/>
          </cell>
          <cell r="AY71" t="str">
            <v/>
          </cell>
          <cell r="AZ71" t="str">
            <v/>
          </cell>
        </row>
        <row r="72">
          <cell r="B72" t="str">
            <v>KNA</v>
          </cell>
          <cell r="C72" t="str">
            <v>Saint Kitts and Nevis</v>
          </cell>
          <cell r="D72" t="str">
            <v>AMR</v>
          </cell>
          <cell r="E72" t="str">
            <v>HIC</v>
          </cell>
          <cell r="F72">
            <v>54000</v>
          </cell>
          <cell r="G72">
            <v>0.114</v>
          </cell>
          <cell r="H72">
            <v>6200</v>
          </cell>
          <cell r="I72">
            <v>2</v>
          </cell>
          <cell r="J72">
            <v>9.1999999999999993</v>
          </cell>
          <cell r="K72">
            <v>4</v>
          </cell>
          <cell r="L72">
            <v>6.7</v>
          </cell>
          <cell r="M72">
            <v>1</v>
          </cell>
          <cell r="N72">
            <v>-0.3</v>
          </cell>
          <cell r="O72" t="str">
            <v/>
          </cell>
          <cell r="P72" t="str">
            <v/>
          </cell>
          <cell r="Q72">
            <v>4</v>
          </cell>
          <cell r="R72" t="str">
            <v/>
          </cell>
          <cell r="S72">
            <v>4</v>
          </cell>
          <cell r="T72" t="str">
            <v/>
          </cell>
          <cell r="U72">
            <v>4</v>
          </cell>
          <cell r="V72" t="str">
            <v/>
          </cell>
          <cell r="W72">
            <v>1</v>
          </cell>
          <cell r="X72" t="str">
            <v/>
          </cell>
          <cell r="Y72">
            <v>4</v>
          </cell>
          <cell r="Z72" t="str">
            <v/>
          </cell>
          <cell r="AA72">
            <v>4</v>
          </cell>
          <cell r="AB72" t="str">
            <v/>
          </cell>
          <cell r="AC72">
            <v>3</v>
          </cell>
          <cell r="AD72" t="str">
            <v/>
          </cell>
          <cell r="AE72">
            <v>4</v>
          </cell>
          <cell r="AF72" t="str">
            <v/>
          </cell>
          <cell r="AG72">
            <v>2</v>
          </cell>
          <cell r="AH72" t="str">
            <v/>
          </cell>
          <cell r="AI72">
            <v>4</v>
          </cell>
          <cell r="AJ72" t="str">
            <v/>
          </cell>
          <cell r="AK72">
            <v>4</v>
          </cell>
          <cell r="AL72" t="str">
            <v/>
          </cell>
          <cell r="AM72">
            <v>4</v>
          </cell>
          <cell r="AN72" t="str">
            <v/>
          </cell>
          <cell r="AO72">
            <v>4</v>
          </cell>
          <cell r="AP72" t="str">
            <v/>
          </cell>
          <cell r="AQ72">
            <v>1</v>
          </cell>
          <cell r="AR72">
            <v>1.2</v>
          </cell>
          <cell r="AS72">
            <v>2</v>
          </cell>
          <cell r="AT72">
            <v>-1.7</v>
          </cell>
          <cell r="AU72" t="str">
            <v/>
          </cell>
          <cell r="AV72" t="str">
            <v/>
          </cell>
          <cell r="AW72" t="str">
            <v/>
          </cell>
          <cell r="AX72" t="str">
            <v/>
          </cell>
          <cell r="AY72" t="str">
            <v/>
          </cell>
          <cell r="AZ72" t="str">
            <v/>
          </cell>
        </row>
        <row r="73">
          <cell r="B73" t="str">
            <v>BRA</v>
          </cell>
          <cell r="C73" t="str">
            <v>Brazil</v>
          </cell>
          <cell r="D73" t="str">
            <v>AMR</v>
          </cell>
          <cell r="E73" t="str">
            <v>UMC</v>
          </cell>
          <cell r="F73">
            <v>220000000</v>
          </cell>
          <cell r="G73">
            <v>0.125</v>
          </cell>
          <cell r="H73">
            <v>27000000</v>
          </cell>
          <cell r="I73">
            <v>1</v>
          </cell>
          <cell r="J73">
            <v>9.8000000000000007</v>
          </cell>
          <cell r="K73">
            <v>1</v>
          </cell>
          <cell r="L73">
            <v>9.4</v>
          </cell>
          <cell r="M73">
            <v>2</v>
          </cell>
          <cell r="N73">
            <v>-0.9</v>
          </cell>
          <cell r="O73">
            <v>3</v>
          </cell>
          <cell r="P73">
            <v>21</v>
          </cell>
          <cell r="Q73">
            <v>1</v>
          </cell>
          <cell r="R73" t="str">
            <v/>
          </cell>
          <cell r="S73">
            <v>1</v>
          </cell>
          <cell r="T73" t="str">
            <v/>
          </cell>
          <cell r="U73">
            <v>1</v>
          </cell>
          <cell r="V73" t="str">
            <v/>
          </cell>
          <cell r="W73">
            <v>1</v>
          </cell>
          <cell r="X73" t="str">
            <v/>
          </cell>
          <cell r="Y73">
            <v>1</v>
          </cell>
          <cell r="Z73" t="str">
            <v/>
          </cell>
          <cell r="AA73">
            <v>1</v>
          </cell>
          <cell r="AB73" t="str">
            <v/>
          </cell>
          <cell r="AC73">
            <v>1</v>
          </cell>
          <cell r="AD73" t="str">
            <v/>
          </cell>
          <cell r="AE73">
            <v>1</v>
          </cell>
          <cell r="AF73" t="str">
            <v/>
          </cell>
          <cell r="AG73">
            <v>4</v>
          </cell>
          <cell r="AH73" t="str">
            <v/>
          </cell>
          <cell r="AI73">
            <v>1</v>
          </cell>
          <cell r="AJ73" t="str">
            <v/>
          </cell>
          <cell r="AK73">
            <v>3</v>
          </cell>
          <cell r="AL73" t="str">
            <v/>
          </cell>
          <cell r="AM73">
            <v>1</v>
          </cell>
          <cell r="AN73" t="str">
            <v/>
          </cell>
          <cell r="AO73">
            <v>1</v>
          </cell>
          <cell r="AP73" t="str">
            <v/>
          </cell>
          <cell r="AQ73">
            <v>4</v>
          </cell>
          <cell r="AR73">
            <v>-29.5</v>
          </cell>
          <cell r="AS73">
            <v>3</v>
          </cell>
          <cell r="AT73">
            <v>-12.3</v>
          </cell>
          <cell r="AU73">
            <v>1</v>
          </cell>
          <cell r="AV73">
            <v>1.3</v>
          </cell>
          <cell r="AW73" t="str">
            <v/>
          </cell>
          <cell r="AX73" t="str">
            <v/>
          </cell>
          <cell r="AY73" t="str">
            <v/>
          </cell>
          <cell r="AZ73" t="str">
            <v/>
          </cell>
        </row>
        <row r="74">
          <cell r="B74" t="str">
            <v>SLV</v>
          </cell>
          <cell r="C74" t="str">
            <v>El Salvador</v>
          </cell>
          <cell r="D74" t="str">
            <v>AMR</v>
          </cell>
          <cell r="E74" t="str">
            <v>LMC</v>
          </cell>
          <cell r="F74">
            <v>6600000</v>
          </cell>
          <cell r="G74">
            <v>0.18899999999999997</v>
          </cell>
          <cell r="H74">
            <v>1200000</v>
          </cell>
          <cell r="I74">
            <v>4</v>
          </cell>
          <cell r="J74">
            <v>31.3</v>
          </cell>
          <cell r="K74">
            <v>1</v>
          </cell>
          <cell r="L74">
            <v>25</v>
          </cell>
          <cell r="M74">
            <v>4</v>
          </cell>
          <cell r="N74">
            <v>-11.1</v>
          </cell>
          <cell r="O74">
            <v>4</v>
          </cell>
          <cell r="P74">
            <v>80</v>
          </cell>
          <cell r="Q74">
            <v>1</v>
          </cell>
          <cell r="R74" t="str">
            <v/>
          </cell>
          <cell r="S74">
            <v>1</v>
          </cell>
          <cell r="T74" t="str">
            <v/>
          </cell>
          <cell r="U74">
            <v>1</v>
          </cell>
          <cell r="V74" t="str">
            <v/>
          </cell>
          <cell r="W74">
            <v>4</v>
          </cell>
          <cell r="X74" t="str">
            <v/>
          </cell>
          <cell r="Y74">
            <v>1</v>
          </cell>
          <cell r="Z74" t="str">
            <v/>
          </cell>
          <cell r="AA74">
            <v>1</v>
          </cell>
          <cell r="AB74" t="str">
            <v/>
          </cell>
          <cell r="AC74">
            <v>1</v>
          </cell>
          <cell r="AD74" t="str">
            <v/>
          </cell>
          <cell r="AE74">
            <v>3</v>
          </cell>
          <cell r="AF74" t="str">
            <v/>
          </cell>
          <cell r="AG74">
            <v>2</v>
          </cell>
          <cell r="AH74" t="str">
            <v/>
          </cell>
          <cell r="AI74">
            <v>4</v>
          </cell>
          <cell r="AJ74" t="str">
            <v/>
          </cell>
          <cell r="AK74">
            <v>1</v>
          </cell>
          <cell r="AL74" t="str">
            <v/>
          </cell>
          <cell r="AM74">
            <v>4</v>
          </cell>
          <cell r="AN74" t="str">
            <v/>
          </cell>
          <cell r="AO74">
            <v>3</v>
          </cell>
          <cell r="AP74" t="str">
            <v/>
          </cell>
          <cell r="AQ74">
            <v>4</v>
          </cell>
          <cell r="AR74">
            <v>-26.2</v>
          </cell>
          <cell r="AS74">
            <v>4</v>
          </cell>
          <cell r="AT74">
            <v>4</v>
          </cell>
          <cell r="AU74" t="str">
            <v/>
          </cell>
          <cell r="AV74" t="str">
            <v/>
          </cell>
          <cell r="AW74" t="str">
            <v/>
          </cell>
          <cell r="AX74" t="str">
            <v/>
          </cell>
          <cell r="AY74" t="str">
            <v/>
          </cell>
          <cell r="AZ74" t="str">
            <v/>
          </cell>
        </row>
        <row r="75">
          <cell r="B75" t="str">
            <v>CRI</v>
          </cell>
          <cell r="C75" t="str">
            <v>Costa Rica</v>
          </cell>
          <cell r="D75" t="str">
            <v>AMR</v>
          </cell>
          <cell r="E75" t="str">
            <v>UMC</v>
          </cell>
          <cell r="F75">
            <v>5200000</v>
          </cell>
          <cell r="G75">
            <v>0.21100000000000002</v>
          </cell>
          <cell r="H75">
            <v>1100000</v>
          </cell>
          <cell r="I75">
            <v>4</v>
          </cell>
          <cell r="J75">
            <v>27.9</v>
          </cell>
          <cell r="K75">
            <v>2</v>
          </cell>
          <cell r="L75">
            <v>15.7</v>
          </cell>
          <cell r="M75">
            <v>1</v>
          </cell>
          <cell r="N75">
            <v>1.4</v>
          </cell>
          <cell r="O75">
            <v>4</v>
          </cell>
          <cell r="P75">
            <v>66.7</v>
          </cell>
          <cell r="Q75">
            <v>1</v>
          </cell>
          <cell r="R75" t="str">
            <v/>
          </cell>
          <cell r="S75">
            <v>4</v>
          </cell>
          <cell r="T75" t="str">
            <v/>
          </cell>
          <cell r="U75">
            <v>4</v>
          </cell>
          <cell r="V75" t="str">
            <v/>
          </cell>
          <cell r="W75">
            <v>1</v>
          </cell>
          <cell r="X75" t="str">
            <v/>
          </cell>
          <cell r="Y75">
            <v>1</v>
          </cell>
          <cell r="Z75" t="str">
            <v/>
          </cell>
          <cell r="AA75">
            <v>3</v>
          </cell>
          <cell r="AB75" t="str">
            <v/>
          </cell>
          <cell r="AC75">
            <v>1</v>
          </cell>
          <cell r="AD75" t="str">
            <v/>
          </cell>
          <cell r="AE75">
            <v>4</v>
          </cell>
          <cell r="AF75" t="str">
            <v/>
          </cell>
          <cell r="AG75">
            <v>1</v>
          </cell>
          <cell r="AH75" t="str">
            <v/>
          </cell>
          <cell r="AI75">
            <v>1</v>
          </cell>
          <cell r="AJ75" t="str">
            <v/>
          </cell>
          <cell r="AK75">
            <v>3</v>
          </cell>
          <cell r="AL75" t="str">
            <v/>
          </cell>
          <cell r="AM75">
            <v>1</v>
          </cell>
          <cell r="AN75" t="str">
            <v/>
          </cell>
          <cell r="AO75">
            <v>4</v>
          </cell>
          <cell r="AP75" t="str">
            <v/>
          </cell>
          <cell r="AQ75">
            <v>2</v>
          </cell>
          <cell r="AR75">
            <v>0.4</v>
          </cell>
          <cell r="AS75">
            <v>2</v>
          </cell>
          <cell r="AT75">
            <v>2.4</v>
          </cell>
          <cell r="AU75" t="str">
            <v/>
          </cell>
          <cell r="AV75" t="str">
            <v/>
          </cell>
          <cell r="AW75" t="str">
            <v/>
          </cell>
          <cell r="AX75" t="str">
            <v/>
          </cell>
          <cell r="AY75" t="str">
            <v/>
          </cell>
          <cell r="AZ75" t="str">
            <v/>
          </cell>
        </row>
        <row r="76">
          <cell r="B76" t="str">
            <v>PAN</v>
          </cell>
          <cell r="C76" t="str">
            <v>Panama</v>
          </cell>
          <cell r="D76" t="str">
            <v>AMR</v>
          </cell>
          <cell r="E76" t="str">
            <v>HIC</v>
          </cell>
          <cell r="F76">
            <v>4500000</v>
          </cell>
          <cell r="G76">
            <v>0.24100000000000002</v>
          </cell>
          <cell r="H76">
            <v>1100000</v>
          </cell>
          <cell r="I76">
            <v>4</v>
          </cell>
          <cell r="J76">
            <v>10</v>
          </cell>
          <cell r="K76">
            <v>2</v>
          </cell>
          <cell r="L76">
            <v>17</v>
          </cell>
          <cell r="M76">
            <v>4</v>
          </cell>
          <cell r="N76">
            <v>4.0999999999999996</v>
          </cell>
          <cell r="O76">
            <v>3</v>
          </cell>
          <cell r="P76">
            <v>8.9</v>
          </cell>
          <cell r="Q76">
            <v>3</v>
          </cell>
          <cell r="R76" t="str">
            <v/>
          </cell>
          <cell r="S76">
            <v>3</v>
          </cell>
          <cell r="T76" t="str">
            <v/>
          </cell>
          <cell r="U76">
            <v>1</v>
          </cell>
          <cell r="V76" t="str">
            <v/>
          </cell>
          <cell r="W76">
            <v>1</v>
          </cell>
          <cell r="X76" t="str">
            <v/>
          </cell>
          <cell r="Y76">
            <v>3</v>
          </cell>
          <cell r="Z76" t="str">
            <v/>
          </cell>
          <cell r="AA76">
            <v>3</v>
          </cell>
          <cell r="AB76" t="str">
            <v/>
          </cell>
          <cell r="AC76">
            <v>1</v>
          </cell>
          <cell r="AD76" t="str">
            <v/>
          </cell>
          <cell r="AE76">
            <v>1</v>
          </cell>
          <cell r="AF76" t="str">
            <v/>
          </cell>
          <cell r="AG76">
            <v>1</v>
          </cell>
          <cell r="AH76" t="str">
            <v/>
          </cell>
          <cell r="AI76">
            <v>4</v>
          </cell>
          <cell r="AJ76" t="str">
            <v/>
          </cell>
          <cell r="AK76">
            <v>3</v>
          </cell>
          <cell r="AL76" t="str">
            <v/>
          </cell>
          <cell r="AM76">
            <v>1</v>
          </cell>
          <cell r="AN76" t="str">
            <v/>
          </cell>
          <cell r="AO76">
            <v>3</v>
          </cell>
          <cell r="AP76" t="str">
            <v/>
          </cell>
          <cell r="AQ76">
            <v>3</v>
          </cell>
          <cell r="AR76">
            <v>7.9</v>
          </cell>
          <cell r="AS76">
            <v>1</v>
          </cell>
          <cell r="AT76">
            <v>1.4</v>
          </cell>
          <cell r="AU76">
            <v>4</v>
          </cell>
          <cell r="AV76">
            <v>3.1</v>
          </cell>
          <cell r="AW76" t="str">
            <v/>
          </cell>
          <cell r="AX76" t="str">
            <v/>
          </cell>
          <cell r="AY76" t="str">
            <v/>
          </cell>
          <cell r="AZ76" t="str">
            <v/>
          </cell>
        </row>
        <row r="77">
          <cell r="B77" t="str">
            <v>VCT</v>
          </cell>
          <cell r="C77" t="str">
            <v>Saint Vincent and the Grenadines</v>
          </cell>
          <cell r="D77" t="str">
            <v>AMR</v>
          </cell>
          <cell r="E77" t="str">
            <v>UMC</v>
          </cell>
          <cell r="F77">
            <v>110000</v>
          </cell>
          <cell r="G77">
            <v>0.247</v>
          </cell>
          <cell r="H77">
            <v>28000</v>
          </cell>
          <cell r="I77">
            <v>2</v>
          </cell>
          <cell r="J77">
            <v>13.2</v>
          </cell>
          <cell r="K77">
            <v>4</v>
          </cell>
          <cell r="L77">
            <v>19.7</v>
          </cell>
          <cell r="M77">
            <v>1</v>
          </cell>
          <cell r="N77">
            <v>0</v>
          </cell>
          <cell r="O77">
            <v>1</v>
          </cell>
          <cell r="P77">
            <v>20</v>
          </cell>
          <cell r="Q77">
            <v>4</v>
          </cell>
          <cell r="R77" t="str">
            <v/>
          </cell>
          <cell r="S77">
            <v>4</v>
          </cell>
          <cell r="T77" t="str">
            <v/>
          </cell>
          <cell r="U77">
            <v>4</v>
          </cell>
          <cell r="V77" t="str">
            <v/>
          </cell>
          <cell r="W77">
            <v>1</v>
          </cell>
          <cell r="X77" t="str">
            <v/>
          </cell>
          <cell r="Y77">
            <v>3</v>
          </cell>
          <cell r="Z77" t="str">
            <v/>
          </cell>
          <cell r="AA77">
            <v>4</v>
          </cell>
          <cell r="AB77" t="str">
            <v/>
          </cell>
          <cell r="AC77">
            <v>1</v>
          </cell>
          <cell r="AD77" t="str">
            <v/>
          </cell>
          <cell r="AE77">
            <v>4</v>
          </cell>
          <cell r="AF77" t="str">
            <v/>
          </cell>
          <cell r="AG77">
            <v>4</v>
          </cell>
          <cell r="AH77" t="str">
            <v/>
          </cell>
          <cell r="AI77">
            <v>4</v>
          </cell>
          <cell r="AJ77" t="str">
            <v/>
          </cell>
          <cell r="AK77">
            <v>4</v>
          </cell>
          <cell r="AL77" t="str">
            <v/>
          </cell>
          <cell r="AM77">
            <v>4</v>
          </cell>
          <cell r="AN77" t="str">
            <v/>
          </cell>
          <cell r="AO77">
            <v>4</v>
          </cell>
          <cell r="AP77" t="str">
            <v/>
          </cell>
          <cell r="AQ77">
            <v>1</v>
          </cell>
          <cell r="AR77">
            <v>0</v>
          </cell>
          <cell r="AS77">
            <v>1</v>
          </cell>
          <cell r="AT77">
            <v>0</v>
          </cell>
          <cell r="AU77" t="str">
            <v/>
          </cell>
          <cell r="AV77" t="str">
            <v/>
          </cell>
          <cell r="AW77" t="str">
            <v/>
          </cell>
          <cell r="AX77" t="str">
            <v/>
          </cell>
          <cell r="AY77" t="str">
            <v/>
          </cell>
          <cell r="AZ77" t="str">
            <v/>
          </cell>
        </row>
        <row r="78">
          <cell r="B78" t="str">
            <v>NIC</v>
          </cell>
          <cell r="C78" t="str">
            <v>Nicaragua</v>
          </cell>
          <cell r="D78" t="str">
            <v>AMR</v>
          </cell>
          <cell r="E78" t="str">
            <v>LMC</v>
          </cell>
          <cell r="F78">
            <v>6900000</v>
          </cell>
          <cell r="G78">
            <v>0.249</v>
          </cell>
          <cell r="H78">
            <v>1700000</v>
          </cell>
          <cell r="I78">
            <v>1</v>
          </cell>
          <cell r="J78">
            <v>15.5</v>
          </cell>
          <cell r="K78">
            <v>2</v>
          </cell>
          <cell r="L78">
            <v>19.899999999999999</v>
          </cell>
          <cell r="M78">
            <v>1</v>
          </cell>
          <cell r="N78">
            <v>0</v>
          </cell>
          <cell r="O78">
            <v>1</v>
          </cell>
          <cell r="P78">
            <v>26.7</v>
          </cell>
          <cell r="Q78">
            <v>1</v>
          </cell>
          <cell r="R78" t="str">
            <v/>
          </cell>
          <cell r="S78">
            <v>4</v>
          </cell>
          <cell r="T78" t="str">
            <v/>
          </cell>
          <cell r="U78">
            <v>4</v>
          </cell>
          <cell r="V78" t="str">
            <v/>
          </cell>
          <cell r="W78">
            <v>1</v>
          </cell>
          <cell r="X78" t="str">
            <v/>
          </cell>
          <cell r="Y78">
            <v>1</v>
          </cell>
          <cell r="Z78" t="str">
            <v/>
          </cell>
          <cell r="AA78">
            <v>4</v>
          </cell>
          <cell r="AB78" t="str">
            <v/>
          </cell>
          <cell r="AC78">
            <v>3</v>
          </cell>
          <cell r="AD78" t="str">
            <v/>
          </cell>
          <cell r="AE78">
            <v>3</v>
          </cell>
          <cell r="AF78" t="str">
            <v/>
          </cell>
          <cell r="AG78">
            <v>1</v>
          </cell>
          <cell r="AH78" t="str">
            <v/>
          </cell>
          <cell r="AI78">
            <v>1</v>
          </cell>
          <cell r="AJ78" t="str">
            <v/>
          </cell>
          <cell r="AK78">
            <v>2</v>
          </cell>
          <cell r="AL78" t="str">
            <v/>
          </cell>
          <cell r="AM78">
            <v>3</v>
          </cell>
          <cell r="AN78" t="str">
            <v/>
          </cell>
          <cell r="AO78">
            <v>1</v>
          </cell>
          <cell r="AP78" t="str">
            <v/>
          </cell>
          <cell r="AQ78">
            <v>1</v>
          </cell>
          <cell r="AR78">
            <v>0</v>
          </cell>
          <cell r="AS78">
            <v>1</v>
          </cell>
          <cell r="AT78">
            <v>0</v>
          </cell>
          <cell r="AU78" t="str">
            <v/>
          </cell>
          <cell r="AV78" t="str">
            <v/>
          </cell>
          <cell r="AW78" t="str">
            <v/>
          </cell>
          <cell r="AX78" t="str">
            <v/>
          </cell>
          <cell r="AY78" t="str">
            <v/>
          </cell>
          <cell r="AZ78" t="str">
            <v/>
          </cell>
        </row>
        <row r="79">
          <cell r="B79" t="str">
            <v>COL</v>
          </cell>
          <cell r="C79" t="str">
            <v>Colombia</v>
          </cell>
          <cell r="D79" t="str">
            <v>AMR</v>
          </cell>
          <cell r="E79" t="str">
            <v>UMC</v>
          </cell>
          <cell r="F79">
            <v>52000000</v>
          </cell>
          <cell r="G79">
            <v>0.255</v>
          </cell>
          <cell r="H79">
            <v>13000000</v>
          </cell>
          <cell r="I79">
            <v>4</v>
          </cell>
          <cell r="J79">
            <v>16.5</v>
          </cell>
          <cell r="K79">
            <v>2</v>
          </cell>
          <cell r="L79">
            <v>20.2</v>
          </cell>
          <cell r="M79">
            <v>3</v>
          </cell>
          <cell r="N79">
            <v>2.2999999999999998</v>
          </cell>
          <cell r="O79">
            <v>4</v>
          </cell>
          <cell r="P79">
            <v>27</v>
          </cell>
          <cell r="Q79">
            <v>2</v>
          </cell>
          <cell r="R79" t="str">
            <v/>
          </cell>
          <cell r="S79">
            <v>4</v>
          </cell>
          <cell r="T79" t="str">
            <v/>
          </cell>
          <cell r="U79">
            <v>1</v>
          </cell>
          <cell r="V79" t="str">
            <v/>
          </cell>
          <cell r="W79">
            <v>1</v>
          </cell>
          <cell r="X79" t="str">
            <v/>
          </cell>
          <cell r="Y79">
            <v>3</v>
          </cell>
          <cell r="Z79" t="str">
            <v/>
          </cell>
          <cell r="AA79">
            <v>4</v>
          </cell>
          <cell r="AB79" t="str">
            <v/>
          </cell>
          <cell r="AC79">
            <v>3</v>
          </cell>
          <cell r="AD79" t="str">
            <v/>
          </cell>
          <cell r="AE79">
            <v>3</v>
          </cell>
          <cell r="AF79" t="str">
            <v/>
          </cell>
          <cell r="AG79">
            <v>4</v>
          </cell>
          <cell r="AH79" t="str">
            <v/>
          </cell>
          <cell r="AI79">
            <v>3</v>
          </cell>
          <cell r="AJ79" t="str">
            <v/>
          </cell>
          <cell r="AK79">
            <v>2</v>
          </cell>
          <cell r="AL79" t="str">
            <v/>
          </cell>
          <cell r="AM79">
            <v>3</v>
          </cell>
          <cell r="AN79" t="str">
            <v/>
          </cell>
          <cell r="AO79">
            <v>3</v>
          </cell>
          <cell r="AP79" t="str">
            <v/>
          </cell>
          <cell r="AQ79">
            <v>3</v>
          </cell>
          <cell r="AR79">
            <v>0.8</v>
          </cell>
          <cell r="AS79">
            <v>2</v>
          </cell>
          <cell r="AT79">
            <v>1.6</v>
          </cell>
          <cell r="AU79">
            <v>2</v>
          </cell>
          <cell r="AV79">
            <v>4.5999999999999996</v>
          </cell>
          <cell r="AW79" t="str">
            <v/>
          </cell>
          <cell r="AX79" t="str">
            <v/>
          </cell>
          <cell r="AY79" t="str">
            <v/>
          </cell>
          <cell r="AZ79" t="str">
            <v/>
          </cell>
        </row>
        <row r="80">
          <cell r="B80" t="str">
            <v>JAM</v>
          </cell>
          <cell r="C80" t="str">
            <v>Jamaica</v>
          </cell>
          <cell r="D80" t="str">
            <v>AMR</v>
          </cell>
          <cell r="E80" t="str">
            <v>UMC</v>
          </cell>
          <cell r="F80">
            <v>3000000</v>
          </cell>
          <cell r="G80">
            <v>0.26100000000000001</v>
          </cell>
          <cell r="H80">
            <v>780000</v>
          </cell>
          <cell r="I80">
            <v>1</v>
          </cell>
          <cell r="J80">
            <v>10.7</v>
          </cell>
          <cell r="K80">
            <v>1</v>
          </cell>
          <cell r="L80">
            <v>20</v>
          </cell>
          <cell r="M80">
            <v>2</v>
          </cell>
          <cell r="N80">
            <v>2.1</v>
          </cell>
          <cell r="O80">
            <v>1</v>
          </cell>
          <cell r="P80">
            <v>10</v>
          </cell>
          <cell r="Q80">
            <v>2</v>
          </cell>
          <cell r="R80" t="str">
            <v/>
          </cell>
          <cell r="S80">
            <v>1</v>
          </cell>
          <cell r="T80" t="str">
            <v/>
          </cell>
          <cell r="U80">
            <v>1</v>
          </cell>
          <cell r="V80" t="str">
            <v/>
          </cell>
          <cell r="W80">
            <v>1</v>
          </cell>
          <cell r="X80" t="str">
            <v/>
          </cell>
          <cell r="Y80">
            <v>2</v>
          </cell>
          <cell r="Z80" t="str">
            <v/>
          </cell>
          <cell r="AA80">
            <v>3</v>
          </cell>
          <cell r="AB80" t="str">
            <v/>
          </cell>
          <cell r="AC80">
            <v>3</v>
          </cell>
          <cell r="AD80" t="str">
            <v/>
          </cell>
          <cell r="AE80">
            <v>1</v>
          </cell>
          <cell r="AF80" t="str">
            <v/>
          </cell>
          <cell r="AG80">
            <v>1</v>
          </cell>
          <cell r="AH80" t="str">
            <v/>
          </cell>
          <cell r="AI80">
            <v>1</v>
          </cell>
          <cell r="AJ80" t="str">
            <v/>
          </cell>
          <cell r="AK80">
            <v>1</v>
          </cell>
          <cell r="AL80" t="str">
            <v/>
          </cell>
          <cell r="AM80">
            <v>4</v>
          </cell>
          <cell r="AN80" t="str">
            <v/>
          </cell>
          <cell r="AO80">
            <v>1</v>
          </cell>
          <cell r="AP80" t="str">
            <v/>
          </cell>
          <cell r="AQ80">
            <v>1</v>
          </cell>
          <cell r="AR80">
            <v>0.3</v>
          </cell>
          <cell r="AS80">
            <v>3</v>
          </cell>
          <cell r="AT80">
            <v>3.9</v>
          </cell>
          <cell r="AU80" t="str">
            <v/>
          </cell>
          <cell r="AV80" t="str">
            <v/>
          </cell>
          <cell r="AW80" t="str">
            <v/>
          </cell>
          <cell r="AX80" t="str">
            <v/>
          </cell>
          <cell r="AY80" t="str">
            <v/>
          </cell>
          <cell r="AZ80" t="str">
            <v/>
          </cell>
        </row>
        <row r="81">
          <cell r="B81" t="str">
            <v>TTO</v>
          </cell>
          <cell r="C81" t="str">
            <v>Trinidad and Tobago</v>
          </cell>
          <cell r="D81" t="str">
            <v>AMR</v>
          </cell>
          <cell r="E81" t="str">
            <v>HIC</v>
          </cell>
          <cell r="F81">
            <v>1400000</v>
          </cell>
          <cell r="G81">
            <v>0.3</v>
          </cell>
          <cell r="H81">
            <v>420000</v>
          </cell>
          <cell r="I81">
            <v>3</v>
          </cell>
          <cell r="J81">
            <v>12</v>
          </cell>
          <cell r="K81">
            <v>4</v>
          </cell>
          <cell r="L81">
            <v>19.3</v>
          </cell>
          <cell r="M81">
            <v>2</v>
          </cell>
          <cell r="N81">
            <v>6.7</v>
          </cell>
          <cell r="O81">
            <v>1</v>
          </cell>
          <cell r="P81">
            <v>10</v>
          </cell>
          <cell r="Q81">
            <v>3</v>
          </cell>
          <cell r="R81" t="str">
            <v/>
          </cell>
          <cell r="S81">
            <v>1</v>
          </cell>
          <cell r="T81" t="str">
            <v/>
          </cell>
          <cell r="U81">
            <v>4</v>
          </cell>
          <cell r="V81" t="str">
            <v/>
          </cell>
          <cell r="W81">
            <v>4</v>
          </cell>
          <cell r="X81" t="str">
            <v/>
          </cell>
          <cell r="Y81">
            <v>2</v>
          </cell>
          <cell r="Z81" t="str">
            <v/>
          </cell>
          <cell r="AA81">
            <v>4</v>
          </cell>
          <cell r="AB81" t="str">
            <v/>
          </cell>
          <cell r="AC81">
            <v>3</v>
          </cell>
          <cell r="AD81" t="str">
            <v/>
          </cell>
          <cell r="AE81">
            <v>4</v>
          </cell>
          <cell r="AF81" t="str">
            <v/>
          </cell>
          <cell r="AG81">
            <v>1</v>
          </cell>
          <cell r="AH81" t="str">
            <v/>
          </cell>
          <cell r="AI81">
            <v>4</v>
          </cell>
          <cell r="AJ81" t="str">
            <v/>
          </cell>
          <cell r="AK81">
            <v>4</v>
          </cell>
          <cell r="AL81" t="str">
            <v/>
          </cell>
          <cell r="AM81">
            <v>3</v>
          </cell>
          <cell r="AN81" t="str">
            <v/>
          </cell>
          <cell r="AO81">
            <v>4</v>
          </cell>
          <cell r="AP81" t="str">
            <v/>
          </cell>
          <cell r="AQ81">
            <v>1</v>
          </cell>
          <cell r="AR81">
            <v>0.6</v>
          </cell>
          <cell r="AS81">
            <v>3</v>
          </cell>
          <cell r="AT81">
            <v>8.4</v>
          </cell>
          <cell r="AU81">
            <v>2</v>
          </cell>
          <cell r="AV81">
            <v>11.2</v>
          </cell>
          <cell r="AW81" t="str">
            <v/>
          </cell>
          <cell r="AX81" t="str">
            <v/>
          </cell>
          <cell r="AY81" t="str">
            <v/>
          </cell>
          <cell r="AZ81" t="str">
            <v/>
          </cell>
        </row>
        <row r="82">
          <cell r="B82" t="str">
            <v>BHS</v>
          </cell>
          <cell r="C82" t="str">
            <v>Bahamas</v>
          </cell>
          <cell r="D82" t="str">
            <v>AMR</v>
          </cell>
          <cell r="E82" t="str">
            <v>HIC</v>
          </cell>
          <cell r="F82">
            <v>400000</v>
          </cell>
          <cell r="G82">
            <v>0.312</v>
          </cell>
          <cell r="H82">
            <v>130000</v>
          </cell>
          <cell r="I82">
            <v>3</v>
          </cell>
          <cell r="J82">
            <v>14.7</v>
          </cell>
          <cell r="K82">
            <v>3</v>
          </cell>
          <cell r="L82">
            <v>33.4</v>
          </cell>
          <cell r="M82">
            <v>3</v>
          </cell>
          <cell r="N82">
            <v>-6.2</v>
          </cell>
          <cell r="O82" t="str">
            <v/>
          </cell>
          <cell r="P82" t="str">
            <v/>
          </cell>
          <cell r="Q82">
            <v>3</v>
          </cell>
          <cell r="R82" t="str">
            <v/>
          </cell>
          <cell r="S82">
            <v>3</v>
          </cell>
          <cell r="T82" t="str">
            <v/>
          </cell>
          <cell r="U82">
            <v>4</v>
          </cell>
          <cell r="V82" t="str">
            <v/>
          </cell>
          <cell r="W82">
            <v>1</v>
          </cell>
          <cell r="X82" t="str">
            <v/>
          </cell>
          <cell r="Y82">
            <v>3</v>
          </cell>
          <cell r="Z82" t="str">
            <v/>
          </cell>
          <cell r="AA82">
            <v>4</v>
          </cell>
          <cell r="AB82" t="str">
            <v/>
          </cell>
          <cell r="AC82">
            <v>3</v>
          </cell>
          <cell r="AD82" t="str">
            <v/>
          </cell>
          <cell r="AE82">
            <v>3</v>
          </cell>
          <cell r="AF82" t="str">
            <v/>
          </cell>
          <cell r="AG82">
            <v>4</v>
          </cell>
          <cell r="AH82" t="str">
            <v/>
          </cell>
          <cell r="AI82">
            <v>3</v>
          </cell>
          <cell r="AJ82" t="str">
            <v/>
          </cell>
          <cell r="AK82">
            <v>4</v>
          </cell>
          <cell r="AL82" t="str">
            <v/>
          </cell>
          <cell r="AM82">
            <v>4</v>
          </cell>
          <cell r="AN82" t="str">
            <v/>
          </cell>
          <cell r="AO82">
            <v>4</v>
          </cell>
          <cell r="AP82" t="str">
            <v/>
          </cell>
          <cell r="AQ82">
            <v>3</v>
          </cell>
          <cell r="AR82">
            <v>-3.2</v>
          </cell>
          <cell r="AS82">
            <v>3</v>
          </cell>
          <cell r="AT82">
            <v>-9.1</v>
          </cell>
          <cell r="AU82" t="str">
            <v/>
          </cell>
          <cell r="AV82" t="str">
            <v/>
          </cell>
          <cell r="AW82" t="str">
            <v/>
          </cell>
          <cell r="AX82" t="str">
            <v/>
          </cell>
          <cell r="AY82" t="str">
            <v/>
          </cell>
          <cell r="AZ82" t="str">
            <v/>
          </cell>
        </row>
        <row r="83">
          <cell r="B83" t="str">
            <v>DOM</v>
          </cell>
          <cell r="C83" t="str">
            <v>Dominican Republic</v>
          </cell>
          <cell r="D83" t="str">
            <v>AMR</v>
          </cell>
          <cell r="E83" t="str">
            <v>UMC</v>
          </cell>
          <cell r="F83">
            <v>11000000</v>
          </cell>
          <cell r="G83">
            <v>0.38100000000000001</v>
          </cell>
          <cell r="H83">
            <v>4200000</v>
          </cell>
          <cell r="I83">
            <v>4</v>
          </cell>
          <cell r="J83">
            <v>30.2</v>
          </cell>
          <cell r="K83">
            <v>4</v>
          </cell>
          <cell r="L83">
            <v>27.7</v>
          </cell>
          <cell r="M83">
            <v>2</v>
          </cell>
          <cell r="N83">
            <v>6.3</v>
          </cell>
          <cell r="O83">
            <v>4</v>
          </cell>
          <cell r="P83">
            <v>56.7</v>
          </cell>
          <cell r="Q83">
            <v>4</v>
          </cell>
          <cell r="R83" t="str">
            <v/>
          </cell>
          <cell r="S83">
            <v>4</v>
          </cell>
          <cell r="T83" t="str">
            <v/>
          </cell>
          <cell r="U83">
            <v>4</v>
          </cell>
          <cell r="V83" t="str">
            <v/>
          </cell>
          <cell r="W83">
            <v>4</v>
          </cell>
          <cell r="X83" t="str">
            <v/>
          </cell>
          <cell r="Y83">
            <v>4</v>
          </cell>
          <cell r="Z83" t="str">
            <v/>
          </cell>
          <cell r="AA83">
            <v>4</v>
          </cell>
          <cell r="AB83" t="str">
            <v/>
          </cell>
          <cell r="AC83">
            <v>3</v>
          </cell>
          <cell r="AD83" t="str">
            <v/>
          </cell>
          <cell r="AE83">
            <v>3</v>
          </cell>
          <cell r="AF83" t="str">
            <v/>
          </cell>
          <cell r="AG83">
            <v>4</v>
          </cell>
          <cell r="AH83" t="str">
            <v/>
          </cell>
          <cell r="AI83">
            <v>1</v>
          </cell>
          <cell r="AJ83" t="str">
            <v/>
          </cell>
          <cell r="AK83">
            <v>4</v>
          </cell>
          <cell r="AL83" t="str">
            <v/>
          </cell>
          <cell r="AM83">
            <v>4</v>
          </cell>
          <cell r="AN83" t="str">
            <v/>
          </cell>
          <cell r="AO83">
            <v>1</v>
          </cell>
          <cell r="AP83" t="str">
            <v/>
          </cell>
          <cell r="AQ83">
            <v>3</v>
          </cell>
          <cell r="AR83">
            <v>9.4</v>
          </cell>
          <cell r="AS83">
            <v>2</v>
          </cell>
          <cell r="AT83">
            <v>3.2</v>
          </cell>
          <cell r="AU83" t="str">
            <v/>
          </cell>
          <cell r="AV83" t="str">
            <v/>
          </cell>
          <cell r="AW83" t="str">
            <v/>
          </cell>
          <cell r="AX83" t="str">
            <v/>
          </cell>
          <cell r="AY83" t="str">
            <v/>
          </cell>
          <cell r="AZ83" t="str">
            <v/>
          </cell>
        </row>
        <row r="84">
          <cell r="B84" t="str">
            <v>BLZ</v>
          </cell>
          <cell r="C84" t="str">
            <v>Belize</v>
          </cell>
          <cell r="D84" t="str">
            <v>AMR</v>
          </cell>
          <cell r="E84" t="str">
            <v>UMC</v>
          </cell>
          <cell r="F84">
            <v>420000</v>
          </cell>
          <cell r="G84">
            <v>0.41</v>
          </cell>
          <cell r="H84">
            <v>170000</v>
          </cell>
          <cell r="I84">
            <v>3</v>
          </cell>
          <cell r="J84">
            <v>21.5</v>
          </cell>
          <cell r="K84">
            <v>4</v>
          </cell>
          <cell r="L84">
            <v>37.299999999999997</v>
          </cell>
          <cell r="M84">
            <v>1</v>
          </cell>
          <cell r="N84">
            <v>-1.3</v>
          </cell>
          <cell r="O84" t="str">
            <v/>
          </cell>
          <cell r="P84" t="str">
            <v/>
          </cell>
          <cell r="Q84">
            <v>4</v>
          </cell>
          <cell r="R84" t="str">
            <v/>
          </cell>
          <cell r="S84">
            <v>4</v>
          </cell>
          <cell r="T84" t="str">
            <v/>
          </cell>
          <cell r="U84">
            <v>4</v>
          </cell>
          <cell r="V84" t="str">
            <v/>
          </cell>
          <cell r="W84">
            <v>4</v>
          </cell>
          <cell r="X84" t="str">
            <v/>
          </cell>
          <cell r="Y84">
            <v>4</v>
          </cell>
          <cell r="Z84" t="str">
            <v/>
          </cell>
          <cell r="AA84">
            <v>4</v>
          </cell>
          <cell r="AB84" t="str">
            <v/>
          </cell>
          <cell r="AC84">
            <v>3</v>
          </cell>
          <cell r="AD84" t="str">
            <v/>
          </cell>
          <cell r="AE84">
            <v>3</v>
          </cell>
          <cell r="AF84" t="str">
            <v/>
          </cell>
          <cell r="AG84">
            <v>4</v>
          </cell>
          <cell r="AH84" t="str">
            <v/>
          </cell>
          <cell r="AI84">
            <v>3</v>
          </cell>
          <cell r="AJ84" t="str">
            <v/>
          </cell>
          <cell r="AK84">
            <v>4</v>
          </cell>
          <cell r="AL84" t="str">
            <v/>
          </cell>
          <cell r="AM84">
            <v>4</v>
          </cell>
          <cell r="AN84" t="str">
            <v/>
          </cell>
          <cell r="AO84">
            <v>4</v>
          </cell>
          <cell r="AP84" t="str">
            <v/>
          </cell>
          <cell r="AQ84">
            <v>1</v>
          </cell>
          <cell r="AR84">
            <v>2.8</v>
          </cell>
          <cell r="AS84">
            <v>1</v>
          </cell>
          <cell r="AT84">
            <v>-5.4</v>
          </cell>
          <cell r="AU84" t="str">
            <v/>
          </cell>
          <cell r="AV84" t="str">
            <v/>
          </cell>
          <cell r="AW84" t="str">
            <v/>
          </cell>
          <cell r="AX84" t="str">
            <v/>
          </cell>
          <cell r="AY84" t="str">
            <v/>
          </cell>
          <cell r="AZ84" t="str">
            <v/>
          </cell>
        </row>
        <row r="85">
          <cell r="B85" t="str">
            <v>HND</v>
          </cell>
          <cell r="C85" t="str">
            <v>Honduras</v>
          </cell>
          <cell r="D85" t="str">
            <v>AMR</v>
          </cell>
          <cell r="E85" t="str">
            <v>LMC</v>
          </cell>
          <cell r="F85">
            <v>10000000</v>
          </cell>
          <cell r="G85">
            <v>0.45600000000000002</v>
          </cell>
          <cell r="H85">
            <v>4700000</v>
          </cell>
          <cell r="I85">
            <v>4</v>
          </cell>
          <cell r="J85">
            <v>24.7</v>
          </cell>
          <cell r="K85">
            <v>4</v>
          </cell>
          <cell r="L85">
            <v>57.3</v>
          </cell>
          <cell r="M85">
            <v>3</v>
          </cell>
          <cell r="N85">
            <v>-16.600000000000001</v>
          </cell>
          <cell r="O85">
            <v>2</v>
          </cell>
          <cell r="P85">
            <v>33.299999999999997</v>
          </cell>
          <cell r="Q85">
            <v>4</v>
          </cell>
          <cell r="R85" t="str">
            <v/>
          </cell>
          <cell r="S85">
            <v>3</v>
          </cell>
          <cell r="T85" t="str">
            <v/>
          </cell>
          <cell r="U85">
            <v>1</v>
          </cell>
          <cell r="V85" t="str">
            <v/>
          </cell>
          <cell r="W85">
            <v>4</v>
          </cell>
          <cell r="X85" t="str">
            <v/>
          </cell>
          <cell r="Y85">
            <v>4</v>
          </cell>
          <cell r="Z85" t="str">
            <v/>
          </cell>
          <cell r="AA85">
            <v>3</v>
          </cell>
          <cell r="AB85" t="str">
            <v/>
          </cell>
          <cell r="AC85">
            <v>3</v>
          </cell>
          <cell r="AD85" t="str">
            <v/>
          </cell>
          <cell r="AE85">
            <v>4</v>
          </cell>
          <cell r="AF85" t="str">
            <v/>
          </cell>
          <cell r="AG85">
            <v>4</v>
          </cell>
          <cell r="AH85" t="str">
            <v/>
          </cell>
          <cell r="AI85">
            <v>4</v>
          </cell>
          <cell r="AJ85" t="str">
            <v/>
          </cell>
          <cell r="AK85">
            <v>4</v>
          </cell>
          <cell r="AL85" t="str">
            <v/>
          </cell>
          <cell r="AM85">
            <v>4</v>
          </cell>
          <cell r="AN85" t="str">
            <v/>
          </cell>
          <cell r="AO85">
            <v>4</v>
          </cell>
          <cell r="AP85" t="str">
            <v/>
          </cell>
          <cell r="AQ85">
            <v>3</v>
          </cell>
          <cell r="AR85">
            <v>-19.399999999999999</v>
          </cell>
          <cell r="AS85">
            <v>3</v>
          </cell>
          <cell r="AT85">
            <v>-13.8</v>
          </cell>
          <cell r="AU85" t="str">
            <v/>
          </cell>
          <cell r="AV85" t="str">
            <v/>
          </cell>
          <cell r="AW85" t="str">
            <v/>
          </cell>
          <cell r="AX85" t="str">
            <v/>
          </cell>
          <cell r="AY85" t="str">
            <v/>
          </cell>
          <cell r="AZ85" t="str">
            <v/>
          </cell>
        </row>
        <row r="86">
          <cell r="B86" t="str">
            <v>GUY</v>
          </cell>
          <cell r="C86" t="str">
            <v>Guyana</v>
          </cell>
          <cell r="D86" t="str">
            <v>AMR</v>
          </cell>
          <cell r="E86" t="str">
            <v>UMC</v>
          </cell>
          <cell r="F86">
            <v>800000</v>
          </cell>
          <cell r="G86">
            <v>0.76900000000000002</v>
          </cell>
          <cell r="H86">
            <v>610000</v>
          </cell>
          <cell r="I86">
            <v>3</v>
          </cell>
          <cell r="J86">
            <v>34</v>
          </cell>
          <cell r="K86">
            <v>4</v>
          </cell>
          <cell r="L86">
            <v>77.099999999999994</v>
          </cell>
          <cell r="M86">
            <v>1</v>
          </cell>
          <cell r="N86">
            <v>-5.0999999999999996</v>
          </cell>
          <cell r="O86">
            <v>2</v>
          </cell>
          <cell r="P86">
            <v>30</v>
          </cell>
          <cell r="Q86" t="str">
            <v/>
          </cell>
          <cell r="R86" t="str">
            <v/>
          </cell>
          <cell r="S86" t="str">
            <v/>
          </cell>
          <cell r="T86" t="str">
            <v/>
          </cell>
          <cell r="U86" t="str">
            <v/>
          </cell>
          <cell r="V86" t="str">
            <v/>
          </cell>
          <cell r="W86" t="str">
            <v/>
          </cell>
          <cell r="X86" t="str">
            <v/>
          </cell>
          <cell r="Y86" t="str">
            <v/>
          </cell>
          <cell r="Z86" t="str">
            <v/>
          </cell>
          <cell r="AA86" t="str">
            <v/>
          </cell>
          <cell r="AB86" t="str">
            <v/>
          </cell>
          <cell r="AC86" t="str">
            <v/>
          </cell>
          <cell r="AD86" t="str">
            <v/>
          </cell>
          <cell r="AE86" t="str">
            <v/>
          </cell>
          <cell r="AF86" t="str">
            <v/>
          </cell>
          <cell r="AG86" t="str">
            <v/>
          </cell>
          <cell r="AH86" t="str">
            <v/>
          </cell>
          <cell r="AI86" t="str">
            <v/>
          </cell>
          <cell r="AJ86" t="str">
            <v/>
          </cell>
          <cell r="AK86" t="str">
            <v/>
          </cell>
          <cell r="AL86" t="str">
            <v/>
          </cell>
          <cell r="AM86" t="str">
            <v/>
          </cell>
          <cell r="AN86" t="str">
            <v/>
          </cell>
          <cell r="AO86" t="str">
            <v/>
          </cell>
          <cell r="AP86" t="str">
            <v/>
          </cell>
          <cell r="AQ86">
            <v>2</v>
          </cell>
          <cell r="AR86">
            <v>4.5999999999999996</v>
          </cell>
          <cell r="AS86">
            <v>1</v>
          </cell>
          <cell r="AT86">
            <v>-1.4</v>
          </cell>
          <cell r="AU86">
            <v>1</v>
          </cell>
          <cell r="AV86">
            <v>-18.5</v>
          </cell>
          <cell r="AW86" t="str">
            <v/>
          </cell>
          <cell r="AX86" t="str">
            <v/>
          </cell>
          <cell r="AY86" t="str">
            <v/>
          </cell>
          <cell r="AZ86" t="str">
            <v/>
          </cell>
        </row>
        <row r="87">
          <cell r="B87" t="str">
            <v>OMN</v>
          </cell>
          <cell r="C87" t="str">
            <v>Oman</v>
          </cell>
          <cell r="D87" t="str">
            <v>EMR</v>
          </cell>
          <cell r="E87" t="str">
            <v>HIC</v>
          </cell>
          <cell r="F87">
            <v>5400000</v>
          </cell>
          <cell r="G87">
            <v>-0.95700000000000007</v>
          </cell>
          <cell r="H87">
            <v>-5200000</v>
          </cell>
          <cell r="I87">
            <v>1</v>
          </cell>
          <cell r="J87">
            <v>-26.6</v>
          </cell>
          <cell r="K87">
            <v>1</v>
          </cell>
          <cell r="L87">
            <v>-99.7</v>
          </cell>
          <cell r="M87">
            <v>1</v>
          </cell>
          <cell r="N87">
            <v>0</v>
          </cell>
          <cell r="O87">
            <v>4</v>
          </cell>
          <cell r="P87">
            <v>20</v>
          </cell>
          <cell r="Q87">
            <v>1</v>
          </cell>
          <cell r="R87" t="str">
            <v/>
          </cell>
          <cell r="S87">
            <v>1</v>
          </cell>
          <cell r="T87" t="str">
            <v/>
          </cell>
          <cell r="U87">
            <v>1</v>
          </cell>
          <cell r="V87" t="str">
            <v/>
          </cell>
          <cell r="W87">
            <v>1</v>
          </cell>
          <cell r="X87" t="str">
            <v/>
          </cell>
          <cell r="Y87">
            <v>1</v>
          </cell>
          <cell r="Z87" t="str">
            <v/>
          </cell>
          <cell r="AA87">
            <v>1</v>
          </cell>
          <cell r="AB87" t="str">
            <v/>
          </cell>
          <cell r="AC87">
            <v>1</v>
          </cell>
          <cell r="AD87" t="str">
            <v/>
          </cell>
          <cell r="AE87">
            <v>1</v>
          </cell>
          <cell r="AF87" t="str">
            <v/>
          </cell>
          <cell r="AG87">
            <v>1</v>
          </cell>
          <cell r="AH87" t="str">
            <v/>
          </cell>
          <cell r="AI87">
            <v>1</v>
          </cell>
          <cell r="AJ87" t="str">
            <v/>
          </cell>
          <cell r="AK87">
            <v>1</v>
          </cell>
          <cell r="AL87" t="str">
            <v/>
          </cell>
          <cell r="AM87">
            <v>1</v>
          </cell>
          <cell r="AN87" t="str">
            <v/>
          </cell>
          <cell r="AO87">
            <v>1</v>
          </cell>
          <cell r="AP87" t="str">
            <v/>
          </cell>
          <cell r="AQ87">
            <v>1</v>
          </cell>
          <cell r="AR87">
            <v>0</v>
          </cell>
          <cell r="AS87">
            <v>1</v>
          </cell>
          <cell r="AT87">
            <v>0</v>
          </cell>
          <cell r="AU87" t="str">
            <v/>
          </cell>
          <cell r="AV87" t="str">
            <v/>
          </cell>
          <cell r="AW87" t="str">
            <v/>
          </cell>
          <cell r="AX87" t="str">
            <v/>
          </cell>
          <cell r="AY87" t="str">
            <v/>
          </cell>
          <cell r="AZ87" t="str">
            <v/>
          </cell>
        </row>
        <row r="88">
          <cell r="B88" t="str">
            <v>SYR</v>
          </cell>
          <cell r="C88" t="str">
            <v>Syrian Arab Republic</v>
          </cell>
          <cell r="D88" t="str">
            <v>EMR</v>
          </cell>
          <cell r="E88" t="str">
            <v>LIC</v>
          </cell>
          <cell r="F88">
            <v>21000000</v>
          </cell>
          <cell r="G88">
            <v>-0.625</v>
          </cell>
          <cell r="H88">
            <v>-13000000</v>
          </cell>
          <cell r="I88">
            <v>4</v>
          </cell>
          <cell r="J88">
            <v>-15.2</v>
          </cell>
          <cell r="K88">
            <v>2</v>
          </cell>
          <cell r="L88">
            <v>-63.4</v>
          </cell>
          <cell r="M88">
            <v>4</v>
          </cell>
          <cell r="N88">
            <v>-2.1</v>
          </cell>
          <cell r="O88">
            <v>4</v>
          </cell>
          <cell r="P88">
            <v>20</v>
          </cell>
          <cell r="Q88">
            <v>2</v>
          </cell>
          <cell r="R88" t="str">
            <v/>
          </cell>
          <cell r="S88">
            <v>1</v>
          </cell>
          <cell r="T88" t="str">
            <v/>
          </cell>
          <cell r="U88">
            <v>1</v>
          </cell>
          <cell r="V88" t="str">
            <v/>
          </cell>
          <cell r="W88">
            <v>4</v>
          </cell>
          <cell r="X88" t="str">
            <v/>
          </cell>
          <cell r="Y88">
            <v>3</v>
          </cell>
          <cell r="Z88" t="str">
            <v/>
          </cell>
          <cell r="AA88">
            <v>3</v>
          </cell>
          <cell r="AB88" t="str">
            <v/>
          </cell>
          <cell r="AC88">
            <v>1</v>
          </cell>
          <cell r="AD88" t="str">
            <v/>
          </cell>
          <cell r="AE88">
            <v>3</v>
          </cell>
          <cell r="AF88" t="str">
            <v/>
          </cell>
          <cell r="AG88">
            <v>1</v>
          </cell>
          <cell r="AH88" t="str">
            <v/>
          </cell>
          <cell r="AI88">
            <v>1</v>
          </cell>
          <cell r="AJ88" t="str">
            <v/>
          </cell>
          <cell r="AK88">
            <v>1</v>
          </cell>
          <cell r="AL88" t="str">
            <v/>
          </cell>
          <cell r="AM88">
            <v>1</v>
          </cell>
          <cell r="AN88" t="str">
            <v/>
          </cell>
          <cell r="AO88">
            <v>1</v>
          </cell>
          <cell r="AP88" t="str">
            <v/>
          </cell>
          <cell r="AQ88">
            <v>4</v>
          </cell>
          <cell r="AR88">
            <v>16.3</v>
          </cell>
          <cell r="AS88">
            <v>4</v>
          </cell>
          <cell r="AT88">
            <v>-20.5</v>
          </cell>
          <cell r="AU88" t="str">
            <v/>
          </cell>
          <cell r="AV88" t="str">
            <v/>
          </cell>
          <cell r="AW88" t="str">
            <v/>
          </cell>
          <cell r="AX88" t="str">
            <v/>
          </cell>
          <cell r="AY88" t="str">
            <v/>
          </cell>
          <cell r="AZ88" t="str">
            <v/>
          </cell>
        </row>
        <row r="89">
          <cell r="B89" t="str">
            <v>BHR</v>
          </cell>
          <cell r="C89" t="str">
            <v>Bahrain</v>
          </cell>
          <cell r="D89" t="str">
            <v>EMR</v>
          </cell>
          <cell r="E89" t="str">
            <v>HIC</v>
          </cell>
          <cell r="F89">
            <v>1800000</v>
          </cell>
          <cell r="G89">
            <v>-0.51400000000000001</v>
          </cell>
          <cell r="H89">
            <v>-930000</v>
          </cell>
          <cell r="I89">
            <v>1</v>
          </cell>
          <cell r="J89">
            <v>-16.600000000000001</v>
          </cell>
          <cell r="K89">
            <v>1</v>
          </cell>
          <cell r="L89">
            <v>-56.9</v>
          </cell>
          <cell r="M89">
            <v>1</v>
          </cell>
          <cell r="N89">
            <v>0.5</v>
          </cell>
          <cell r="O89">
            <v>1</v>
          </cell>
          <cell r="P89">
            <v>6.7</v>
          </cell>
          <cell r="Q89">
            <v>1</v>
          </cell>
          <cell r="R89" t="str">
            <v/>
          </cell>
          <cell r="S89">
            <v>1</v>
          </cell>
          <cell r="T89" t="str">
            <v/>
          </cell>
          <cell r="U89">
            <v>1</v>
          </cell>
          <cell r="V89" t="str">
            <v/>
          </cell>
          <cell r="W89">
            <v>1</v>
          </cell>
          <cell r="X89" t="str">
            <v/>
          </cell>
          <cell r="Y89">
            <v>3</v>
          </cell>
          <cell r="Z89" t="str">
            <v/>
          </cell>
          <cell r="AA89">
            <v>4</v>
          </cell>
          <cell r="AB89" t="str">
            <v/>
          </cell>
          <cell r="AC89">
            <v>1</v>
          </cell>
          <cell r="AD89" t="str">
            <v/>
          </cell>
          <cell r="AE89">
            <v>2</v>
          </cell>
          <cell r="AF89" t="str">
            <v/>
          </cell>
          <cell r="AG89">
            <v>1</v>
          </cell>
          <cell r="AH89" t="str">
            <v/>
          </cell>
          <cell r="AI89">
            <v>1</v>
          </cell>
          <cell r="AJ89" t="str">
            <v/>
          </cell>
          <cell r="AK89">
            <v>1</v>
          </cell>
          <cell r="AL89" t="str">
            <v/>
          </cell>
          <cell r="AM89">
            <v>1</v>
          </cell>
          <cell r="AN89" t="str">
            <v/>
          </cell>
          <cell r="AO89">
            <v>1</v>
          </cell>
          <cell r="AP89" t="str">
            <v/>
          </cell>
          <cell r="AQ89">
            <v>1</v>
          </cell>
          <cell r="AR89">
            <v>1</v>
          </cell>
          <cell r="AS89">
            <v>1</v>
          </cell>
          <cell r="AT89">
            <v>0</v>
          </cell>
          <cell r="AU89" t="str">
            <v/>
          </cell>
          <cell r="AV89" t="str">
            <v/>
          </cell>
          <cell r="AW89" t="str">
            <v/>
          </cell>
          <cell r="AX89" t="str">
            <v/>
          </cell>
          <cell r="AY89" t="str">
            <v/>
          </cell>
          <cell r="AZ89" t="str">
            <v/>
          </cell>
        </row>
        <row r="90">
          <cell r="B90" t="str">
            <v>JOR</v>
          </cell>
          <cell r="C90" t="str">
            <v>Jordan</v>
          </cell>
          <cell r="D90" t="str">
            <v>EMR</v>
          </cell>
          <cell r="E90" t="str">
            <v>UMC</v>
          </cell>
          <cell r="F90">
            <v>10000000</v>
          </cell>
          <cell r="G90">
            <v>-0.379</v>
          </cell>
          <cell r="H90">
            <v>-3900000</v>
          </cell>
          <cell r="I90">
            <v>3</v>
          </cell>
          <cell r="J90">
            <v>-23.6</v>
          </cell>
          <cell r="K90">
            <v>4</v>
          </cell>
          <cell r="L90">
            <v>-11.7</v>
          </cell>
          <cell r="M90">
            <v>3</v>
          </cell>
          <cell r="N90">
            <v>-29.2</v>
          </cell>
          <cell r="O90">
            <v>1</v>
          </cell>
          <cell r="P90">
            <v>-30</v>
          </cell>
          <cell r="Q90">
            <v>4</v>
          </cell>
          <cell r="R90" t="str">
            <v/>
          </cell>
          <cell r="S90">
            <v>4</v>
          </cell>
          <cell r="T90" t="str">
            <v/>
          </cell>
          <cell r="U90">
            <v>4</v>
          </cell>
          <cell r="V90" t="str">
            <v/>
          </cell>
          <cell r="W90">
            <v>4</v>
          </cell>
          <cell r="X90" t="str">
            <v/>
          </cell>
          <cell r="Y90">
            <v>4</v>
          </cell>
          <cell r="Z90" t="str">
            <v/>
          </cell>
          <cell r="AA90">
            <v>3</v>
          </cell>
          <cell r="AB90" t="str">
            <v/>
          </cell>
          <cell r="AC90">
            <v>1</v>
          </cell>
          <cell r="AD90" t="str">
            <v/>
          </cell>
          <cell r="AE90">
            <v>3</v>
          </cell>
          <cell r="AF90" t="str">
            <v/>
          </cell>
          <cell r="AG90">
            <v>4</v>
          </cell>
          <cell r="AH90" t="str">
            <v/>
          </cell>
          <cell r="AI90">
            <v>3</v>
          </cell>
          <cell r="AJ90" t="str">
            <v/>
          </cell>
          <cell r="AK90">
            <v>3</v>
          </cell>
          <cell r="AL90" t="str">
            <v/>
          </cell>
          <cell r="AM90">
            <v>3</v>
          </cell>
          <cell r="AN90" t="str">
            <v/>
          </cell>
          <cell r="AO90">
            <v>4</v>
          </cell>
          <cell r="AP90" t="str">
            <v/>
          </cell>
          <cell r="AQ90">
            <v>3</v>
          </cell>
          <cell r="AR90">
            <v>-41.7</v>
          </cell>
          <cell r="AS90">
            <v>2</v>
          </cell>
          <cell r="AT90">
            <v>-16.8</v>
          </cell>
          <cell r="AU90" t="str">
            <v/>
          </cell>
          <cell r="AV90" t="str">
            <v/>
          </cell>
          <cell r="AW90" t="str">
            <v/>
          </cell>
          <cell r="AX90" t="str">
            <v/>
          </cell>
          <cell r="AY90" t="str">
            <v/>
          </cell>
          <cell r="AZ90" t="str">
            <v/>
          </cell>
        </row>
        <row r="91">
          <cell r="B91" t="str">
            <v>SDN</v>
          </cell>
          <cell r="C91" t="str">
            <v>Sudan</v>
          </cell>
          <cell r="D91" t="str">
            <v>EMR</v>
          </cell>
          <cell r="E91" t="str">
            <v>LIC</v>
          </cell>
          <cell r="F91">
            <v>47000000</v>
          </cell>
          <cell r="G91">
            <v>-0.24600000000000002</v>
          </cell>
          <cell r="H91">
            <v>-12000000</v>
          </cell>
          <cell r="I91">
            <v>3</v>
          </cell>
          <cell r="J91">
            <v>-4.8</v>
          </cell>
          <cell r="K91">
            <v>3</v>
          </cell>
          <cell r="L91">
            <v>-29.5</v>
          </cell>
          <cell r="M91">
            <v>2</v>
          </cell>
          <cell r="N91">
            <v>0.9</v>
          </cell>
          <cell r="O91">
            <v>3</v>
          </cell>
          <cell r="P91">
            <v>14.1</v>
          </cell>
          <cell r="Q91">
            <v>3</v>
          </cell>
          <cell r="R91" t="str">
            <v/>
          </cell>
          <cell r="S91">
            <v>1</v>
          </cell>
          <cell r="T91" t="str">
            <v/>
          </cell>
          <cell r="U91">
            <v>1</v>
          </cell>
          <cell r="V91" t="str">
            <v/>
          </cell>
          <cell r="W91">
            <v>1</v>
          </cell>
          <cell r="X91" t="str">
            <v/>
          </cell>
          <cell r="Y91">
            <v>3</v>
          </cell>
          <cell r="Z91" t="str">
            <v/>
          </cell>
          <cell r="AA91">
            <v>3</v>
          </cell>
          <cell r="AB91" t="str">
            <v/>
          </cell>
          <cell r="AC91">
            <v>4</v>
          </cell>
          <cell r="AD91" t="str">
            <v/>
          </cell>
          <cell r="AE91">
            <v>1</v>
          </cell>
          <cell r="AF91" t="str">
            <v/>
          </cell>
          <cell r="AG91">
            <v>3</v>
          </cell>
          <cell r="AH91" t="str">
            <v/>
          </cell>
          <cell r="AI91">
            <v>1</v>
          </cell>
          <cell r="AJ91" t="str">
            <v/>
          </cell>
          <cell r="AK91">
            <v>4</v>
          </cell>
          <cell r="AL91" t="str">
            <v/>
          </cell>
          <cell r="AM91">
            <v>3</v>
          </cell>
          <cell r="AN91" t="str">
            <v/>
          </cell>
          <cell r="AO91">
            <v>4</v>
          </cell>
          <cell r="AP91" t="str">
            <v/>
          </cell>
          <cell r="AQ91">
            <v>3</v>
          </cell>
          <cell r="AR91">
            <v>0.1</v>
          </cell>
          <cell r="AS91">
            <v>3</v>
          </cell>
          <cell r="AT91">
            <v>4.3</v>
          </cell>
          <cell r="AU91">
            <v>1</v>
          </cell>
          <cell r="AV91">
            <v>12.2</v>
          </cell>
          <cell r="AW91">
            <v>1</v>
          </cell>
          <cell r="AX91">
            <v>3.1</v>
          </cell>
          <cell r="AY91">
            <v>1</v>
          </cell>
          <cell r="AZ91">
            <v>0</v>
          </cell>
        </row>
        <row r="92">
          <cell r="B92" t="str">
            <v>IRQ</v>
          </cell>
          <cell r="C92" t="str">
            <v>Iraq</v>
          </cell>
          <cell r="D92" t="str">
            <v>EMR</v>
          </cell>
          <cell r="E92" t="str">
            <v>UMC</v>
          </cell>
          <cell r="F92">
            <v>43000000</v>
          </cell>
          <cell r="G92">
            <v>-0.19800000000000001</v>
          </cell>
          <cell r="H92">
            <v>-8500000</v>
          </cell>
          <cell r="I92">
            <v>2</v>
          </cell>
          <cell r="J92">
            <v>0.6</v>
          </cell>
          <cell r="K92">
            <v>1</v>
          </cell>
          <cell r="L92">
            <v>-30.3</v>
          </cell>
          <cell r="M92">
            <v>4</v>
          </cell>
          <cell r="N92">
            <v>5.5</v>
          </cell>
          <cell r="O92">
            <v>1</v>
          </cell>
          <cell r="P92">
            <v>26.7</v>
          </cell>
          <cell r="Q92">
            <v>3</v>
          </cell>
          <cell r="R92" t="str">
            <v/>
          </cell>
          <cell r="S92">
            <v>1</v>
          </cell>
          <cell r="T92" t="str">
            <v/>
          </cell>
          <cell r="U92">
            <v>1</v>
          </cell>
          <cell r="V92" t="str">
            <v/>
          </cell>
          <cell r="W92">
            <v>3</v>
          </cell>
          <cell r="X92" t="str">
            <v/>
          </cell>
          <cell r="Y92">
            <v>2</v>
          </cell>
          <cell r="Z92" t="str">
            <v/>
          </cell>
          <cell r="AA92">
            <v>1</v>
          </cell>
          <cell r="AB92" t="str">
            <v/>
          </cell>
          <cell r="AC92">
            <v>1</v>
          </cell>
          <cell r="AD92" t="str">
            <v/>
          </cell>
          <cell r="AE92">
            <v>2</v>
          </cell>
          <cell r="AF92" t="str">
            <v/>
          </cell>
          <cell r="AG92">
            <v>1</v>
          </cell>
          <cell r="AH92" t="str">
            <v/>
          </cell>
          <cell r="AI92">
            <v>1</v>
          </cell>
          <cell r="AJ92" t="str">
            <v/>
          </cell>
          <cell r="AK92">
            <v>1</v>
          </cell>
          <cell r="AL92" t="str">
            <v/>
          </cell>
          <cell r="AM92">
            <v>3</v>
          </cell>
          <cell r="AN92" t="str">
            <v/>
          </cell>
          <cell r="AO92">
            <v>1</v>
          </cell>
          <cell r="AP92" t="str">
            <v/>
          </cell>
          <cell r="AQ92">
            <v>4</v>
          </cell>
          <cell r="AR92">
            <v>18.100000000000001</v>
          </cell>
          <cell r="AS92">
            <v>3</v>
          </cell>
          <cell r="AT92">
            <v>-5.6</v>
          </cell>
          <cell r="AU92" t="str">
            <v/>
          </cell>
          <cell r="AV92" t="str">
            <v/>
          </cell>
          <cell r="AW92" t="str">
            <v/>
          </cell>
          <cell r="AX92" t="str">
            <v/>
          </cell>
          <cell r="AY92">
            <v>1</v>
          </cell>
          <cell r="AZ92">
            <v>0</v>
          </cell>
        </row>
        <row r="93">
          <cell r="B93" t="str">
            <v>TUN</v>
          </cell>
          <cell r="C93" t="str">
            <v>Tunisia</v>
          </cell>
          <cell r="D93" t="str">
            <v>EMR</v>
          </cell>
          <cell r="E93" t="str">
            <v>LMC</v>
          </cell>
          <cell r="F93">
            <v>12000000</v>
          </cell>
          <cell r="G93">
            <v>-0.10199999999999999</v>
          </cell>
          <cell r="H93">
            <v>-1200000</v>
          </cell>
          <cell r="I93">
            <v>2</v>
          </cell>
          <cell r="J93">
            <v>-12</v>
          </cell>
          <cell r="K93">
            <v>3</v>
          </cell>
          <cell r="L93">
            <v>17.600000000000001</v>
          </cell>
          <cell r="M93">
            <v>3</v>
          </cell>
          <cell r="N93">
            <v>-30.8</v>
          </cell>
          <cell r="O93" t="str">
            <v/>
          </cell>
          <cell r="P93" t="str">
            <v/>
          </cell>
          <cell r="Q93">
            <v>3</v>
          </cell>
          <cell r="R93" t="str">
            <v/>
          </cell>
          <cell r="S93">
            <v>3</v>
          </cell>
          <cell r="T93" t="str">
            <v/>
          </cell>
          <cell r="U93">
            <v>1</v>
          </cell>
          <cell r="V93" t="str">
            <v/>
          </cell>
          <cell r="W93">
            <v>3</v>
          </cell>
          <cell r="X93" t="str">
            <v/>
          </cell>
          <cell r="Y93">
            <v>1</v>
          </cell>
          <cell r="Z93" t="str">
            <v/>
          </cell>
          <cell r="AA93">
            <v>3</v>
          </cell>
          <cell r="AB93" t="str">
            <v/>
          </cell>
          <cell r="AC93">
            <v>4</v>
          </cell>
          <cell r="AD93" t="str">
            <v/>
          </cell>
          <cell r="AE93">
            <v>3</v>
          </cell>
          <cell r="AF93" t="str">
            <v/>
          </cell>
          <cell r="AG93">
            <v>2</v>
          </cell>
          <cell r="AH93" t="str">
            <v/>
          </cell>
          <cell r="AI93">
            <v>3</v>
          </cell>
          <cell r="AJ93" t="str">
            <v/>
          </cell>
          <cell r="AK93">
            <v>3</v>
          </cell>
          <cell r="AL93" t="str">
            <v/>
          </cell>
          <cell r="AM93">
            <v>2</v>
          </cell>
          <cell r="AN93" t="str">
            <v/>
          </cell>
          <cell r="AO93">
            <v>4</v>
          </cell>
          <cell r="AP93" t="str">
            <v/>
          </cell>
          <cell r="AQ93">
            <v>2</v>
          </cell>
          <cell r="AR93">
            <v>-64.400000000000006</v>
          </cell>
          <cell r="AS93">
            <v>3</v>
          </cell>
          <cell r="AT93">
            <v>2.8</v>
          </cell>
          <cell r="AU93" t="str">
            <v/>
          </cell>
          <cell r="AV93" t="str">
            <v/>
          </cell>
          <cell r="AW93" t="str">
            <v/>
          </cell>
          <cell r="AX93" t="str">
            <v/>
          </cell>
          <cell r="AY93" t="str">
            <v/>
          </cell>
          <cell r="AZ93" t="str">
            <v/>
          </cell>
        </row>
        <row r="94">
          <cell r="B94" t="str">
            <v>DJI</v>
          </cell>
          <cell r="C94" t="str">
            <v>Djibouti</v>
          </cell>
          <cell r="D94" t="str">
            <v>EMR</v>
          </cell>
          <cell r="E94" t="str">
            <v>LMC</v>
          </cell>
          <cell r="F94">
            <v>1000000</v>
          </cell>
          <cell r="G94">
            <v>-4.5999999999999999E-2</v>
          </cell>
          <cell r="H94">
            <v>-48000</v>
          </cell>
          <cell r="I94">
            <v>4</v>
          </cell>
          <cell r="J94">
            <v>7.6</v>
          </cell>
          <cell r="K94">
            <v>4</v>
          </cell>
          <cell r="L94">
            <v>-13.5</v>
          </cell>
          <cell r="M94">
            <v>3</v>
          </cell>
          <cell r="N94">
            <v>3.9</v>
          </cell>
          <cell r="O94" t="str">
            <v/>
          </cell>
          <cell r="P94" t="str">
            <v/>
          </cell>
          <cell r="Q94">
            <v>4</v>
          </cell>
          <cell r="R94" t="str">
            <v/>
          </cell>
          <cell r="S94">
            <v>4</v>
          </cell>
          <cell r="T94" t="str">
            <v/>
          </cell>
          <cell r="U94">
            <v>4</v>
          </cell>
          <cell r="V94" t="str">
            <v/>
          </cell>
          <cell r="W94">
            <v>1</v>
          </cell>
          <cell r="X94" t="str">
            <v/>
          </cell>
          <cell r="Y94">
            <v>4</v>
          </cell>
          <cell r="Z94" t="str">
            <v/>
          </cell>
          <cell r="AA94">
            <v>1</v>
          </cell>
          <cell r="AB94" t="str">
            <v/>
          </cell>
          <cell r="AC94">
            <v>4</v>
          </cell>
          <cell r="AD94" t="str">
            <v/>
          </cell>
          <cell r="AE94">
            <v>4</v>
          </cell>
          <cell r="AF94" t="str">
            <v/>
          </cell>
          <cell r="AG94">
            <v>4</v>
          </cell>
          <cell r="AH94" t="str">
            <v/>
          </cell>
          <cell r="AI94">
            <v>4</v>
          </cell>
          <cell r="AJ94" t="str">
            <v/>
          </cell>
          <cell r="AK94">
            <v>4</v>
          </cell>
          <cell r="AL94" t="str">
            <v/>
          </cell>
          <cell r="AM94">
            <v>3</v>
          </cell>
          <cell r="AN94" t="str">
            <v/>
          </cell>
          <cell r="AO94">
            <v>4</v>
          </cell>
          <cell r="AP94" t="str">
            <v/>
          </cell>
          <cell r="AQ94">
            <v>3</v>
          </cell>
          <cell r="AR94">
            <v>4.9000000000000004</v>
          </cell>
          <cell r="AS94">
            <v>3</v>
          </cell>
          <cell r="AT94">
            <v>2.8</v>
          </cell>
          <cell r="AU94" t="str">
            <v/>
          </cell>
          <cell r="AV94" t="str">
            <v/>
          </cell>
          <cell r="AW94" t="str">
            <v/>
          </cell>
          <cell r="AX94" t="str">
            <v/>
          </cell>
          <cell r="AY94" t="str">
            <v/>
          </cell>
          <cell r="AZ94" t="str">
            <v/>
          </cell>
        </row>
        <row r="95">
          <cell r="B95" t="str">
            <v>ARE</v>
          </cell>
          <cell r="C95" t="str">
            <v>United Arab Emirates</v>
          </cell>
          <cell r="D95" t="str">
            <v>EMR</v>
          </cell>
          <cell r="E95" t="str">
            <v>HIC</v>
          </cell>
          <cell r="F95">
            <v>10000000</v>
          </cell>
          <cell r="G95">
            <v>1.3000000000000001E-2</v>
          </cell>
          <cell r="H95">
            <v>130000</v>
          </cell>
          <cell r="I95">
            <v>1</v>
          </cell>
          <cell r="J95">
            <v>5.5</v>
          </cell>
          <cell r="K95">
            <v>1</v>
          </cell>
          <cell r="L95">
            <v>2.1</v>
          </cell>
          <cell r="M95">
            <v>1</v>
          </cell>
          <cell r="N95">
            <v>-4.7</v>
          </cell>
          <cell r="O95">
            <v>3</v>
          </cell>
          <cell r="P95">
            <v>19.2</v>
          </cell>
          <cell r="Q95">
            <v>1</v>
          </cell>
          <cell r="R95" t="str">
            <v/>
          </cell>
          <cell r="S95">
            <v>1</v>
          </cell>
          <cell r="T95" t="str">
            <v/>
          </cell>
          <cell r="U95">
            <v>1</v>
          </cell>
          <cell r="V95" t="str">
            <v/>
          </cell>
          <cell r="W95">
            <v>1</v>
          </cell>
          <cell r="X95" t="str">
            <v/>
          </cell>
          <cell r="Y95">
            <v>1</v>
          </cell>
          <cell r="Z95" t="str">
            <v/>
          </cell>
          <cell r="AA95">
            <v>1</v>
          </cell>
          <cell r="AB95" t="str">
            <v/>
          </cell>
          <cell r="AC95">
            <v>4</v>
          </cell>
          <cell r="AD95" t="str">
            <v/>
          </cell>
          <cell r="AE95">
            <v>1</v>
          </cell>
          <cell r="AF95" t="str">
            <v/>
          </cell>
          <cell r="AG95">
            <v>1</v>
          </cell>
          <cell r="AH95" t="str">
            <v/>
          </cell>
          <cell r="AI95">
            <v>1</v>
          </cell>
          <cell r="AJ95" t="str">
            <v/>
          </cell>
          <cell r="AK95">
            <v>1</v>
          </cell>
          <cell r="AL95" t="str">
            <v/>
          </cell>
          <cell r="AM95">
            <v>1</v>
          </cell>
          <cell r="AN95" t="str">
            <v/>
          </cell>
          <cell r="AO95">
            <v>1</v>
          </cell>
          <cell r="AP95" t="str">
            <v/>
          </cell>
          <cell r="AQ95">
            <v>1</v>
          </cell>
          <cell r="AR95">
            <v>-9.5</v>
          </cell>
          <cell r="AS95">
            <v>1</v>
          </cell>
          <cell r="AT95">
            <v>0</v>
          </cell>
          <cell r="AU95" t="str">
            <v/>
          </cell>
          <cell r="AV95" t="str">
            <v/>
          </cell>
          <cell r="AW95" t="str">
            <v/>
          </cell>
          <cell r="AX95" t="str">
            <v/>
          </cell>
          <cell r="AY95" t="str">
            <v/>
          </cell>
          <cell r="AZ95" t="str">
            <v/>
          </cell>
        </row>
        <row r="96">
          <cell r="B96" t="str">
            <v>SOM</v>
          </cell>
          <cell r="C96" t="str">
            <v>Somalia</v>
          </cell>
          <cell r="D96" t="str">
            <v>EMR</v>
          </cell>
          <cell r="E96" t="str">
            <v>LIC</v>
          </cell>
          <cell r="F96">
            <v>17000000</v>
          </cell>
          <cell r="G96">
            <v>0.02</v>
          </cell>
          <cell r="H96">
            <v>350000</v>
          </cell>
          <cell r="I96">
            <v>4</v>
          </cell>
          <cell r="J96">
            <v>5.2</v>
          </cell>
          <cell r="K96">
            <v>4</v>
          </cell>
          <cell r="L96">
            <v>0.6</v>
          </cell>
          <cell r="M96">
            <v>4</v>
          </cell>
          <cell r="N96">
            <v>-1.5</v>
          </cell>
          <cell r="O96">
            <v>4</v>
          </cell>
          <cell r="P96">
            <v>16.7</v>
          </cell>
          <cell r="Q96">
            <v>4</v>
          </cell>
          <cell r="R96" t="str">
            <v/>
          </cell>
          <cell r="S96">
            <v>4</v>
          </cell>
          <cell r="T96" t="str">
            <v/>
          </cell>
          <cell r="U96">
            <v>4</v>
          </cell>
          <cell r="V96" t="str">
            <v/>
          </cell>
          <cell r="W96">
            <v>4</v>
          </cell>
          <cell r="X96" t="str">
            <v/>
          </cell>
          <cell r="Y96">
            <v>4</v>
          </cell>
          <cell r="Z96" t="str">
            <v/>
          </cell>
          <cell r="AA96">
            <v>4</v>
          </cell>
          <cell r="AB96" t="str">
            <v/>
          </cell>
          <cell r="AC96">
            <v>4</v>
          </cell>
          <cell r="AD96" t="str">
            <v/>
          </cell>
          <cell r="AE96">
            <v>4</v>
          </cell>
          <cell r="AF96" t="str">
            <v/>
          </cell>
          <cell r="AG96">
            <v>3</v>
          </cell>
          <cell r="AH96" t="str">
            <v/>
          </cell>
          <cell r="AI96">
            <v>4</v>
          </cell>
          <cell r="AJ96" t="str">
            <v/>
          </cell>
          <cell r="AK96">
            <v>4</v>
          </cell>
          <cell r="AL96" t="str">
            <v/>
          </cell>
          <cell r="AM96">
            <v>3</v>
          </cell>
          <cell r="AN96" t="str">
            <v/>
          </cell>
          <cell r="AO96">
            <v>4</v>
          </cell>
          <cell r="AP96" t="str">
            <v/>
          </cell>
          <cell r="AQ96">
            <v>4</v>
          </cell>
          <cell r="AR96">
            <v>0</v>
          </cell>
          <cell r="AS96">
            <v>4</v>
          </cell>
          <cell r="AT96">
            <v>0</v>
          </cell>
          <cell r="AU96" t="str">
            <v/>
          </cell>
          <cell r="AV96" t="str">
            <v/>
          </cell>
          <cell r="AW96" t="str">
            <v/>
          </cell>
          <cell r="AX96" t="str">
            <v/>
          </cell>
          <cell r="AY96">
            <v>3</v>
          </cell>
          <cell r="AZ96">
            <v>0</v>
          </cell>
        </row>
        <row r="97">
          <cell r="B97" t="str">
            <v>MAR</v>
          </cell>
          <cell r="C97" t="str">
            <v>Morocco</v>
          </cell>
          <cell r="D97" t="str">
            <v>EMR</v>
          </cell>
          <cell r="E97" t="str">
            <v>LMC</v>
          </cell>
          <cell r="F97">
            <v>38000000</v>
          </cell>
          <cell r="G97">
            <v>0.05</v>
          </cell>
          <cell r="H97">
            <v>1900000</v>
          </cell>
          <cell r="I97">
            <v>1</v>
          </cell>
          <cell r="J97">
            <v>4.3</v>
          </cell>
          <cell r="K97">
            <v>2</v>
          </cell>
          <cell r="L97">
            <v>0</v>
          </cell>
          <cell r="M97">
            <v>1</v>
          </cell>
          <cell r="N97">
            <v>0</v>
          </cell>
          <cell r="O97" t="str">
            <v/>
          </cell>
          <cell r="P97" t="str">
            <v/>
          </cell>
          <cell r="Q97">
            <v>1</v>
          </cell>
          <cell r="R97" t="str">
            <v/>
          </cell>
          <cell r="S97">
            <v>4</v>
          </cell>
          <cell r="T97" t="str">
            <v/>
          </cell>
          <cell r="U97">
            <v>1</v>
          </cell>
          <cell r="V97" t="str">
            <v/>
          </cell>
          <cell r="W97">
            <v>1</v>
          </cell>
          <cell r="X97" t="str">
            <v/>
          </cell>
          <cell r="Y97">
            <v>2</v>
          </cell>
          <cell r="Z97" t="str">
            <v/>
          </cell>
          <cell r="AA97">
            <v>3</v>
          </cell>
          <cell r="AB97" t="str">
            <v/>
          </cell>
          <cell r="AC97">
            <v>1</v>
          </cell>
          <cell r="AD97" t="str">
            <v/>
          </cell>
          <cell r="AE97">
            <v>3</v>
          </cell>
          <cell r="AF97" t="str">
            <v/>
          </cell>
          <cell r="AG97">
            <v>2</v>
          </cell>
          <cell r="AH97" t="str">
            <v/>
          </cell>
          <cell r="AI97">
            <v>1</v>
          </cell>
          <cell r="AJ97" t="str">
            <v/>
          </cell>
          <cell r="AK97">
            <v>2</v>
          </cell>
          <cell r="AL97" t="str">
            <v/>
          </cell>
          <cell r="AM97">
            <v>1</v>
          </cell>
          <cell r="AN97" t="str">
            <v/>
          </cell>
          <cell r="AO97">
            <v>3</v>
          </cell>
          <cell r="AP97" t="str">
            <v/>
          </cell>
          <cell r="AQ97">
            <v>1</v>
          </cell>
          <cell r="AR97">
            <v>0</v>
          </cell>
          <cell r="AS97">
            <v>1</v>
          </cell>
          <cell r="AT97">
            <v>0</v>
          </cell>
          <cell r="AU97" t="str">
            <v/>
          </cell>
          <cell r="AV97" t="str">
            <v/>
          </cell>
          <cell r="AW97" t="str">
            <v/>
          </cell>
          <cell r="AX97" t="str">
            <v/>
          </cell>
          <cell r="AY97" t="str">
            <v/>
          </cell>
          <cell r="AZ97" t="str">
            <v/>
          </cell>
        </row>
        <row r="98">
          <cell r="B98" t="str">
            <v>IRN</v>
          </cell>
          <cell r="C98" t="str">
            <v>Iran (Islamic Republic of)</v>
          </cell>
          <cell r="D98" t="str">
            <v>EMR</v>
          </cell>
          <cell r="E98" t="str">
            <v>UMC</v>
          </cell>
          <cell r="F98">
            <v>87000000</v>
          </cell>
          <cell r="G98">
            <v>9.6999999999999989E-2</v>
          </cell>
          <cell r="H98">
            <v>8400000</v>
          </cell>
          <cell r="I98">
            <v>1</v>
          </cell>
          <cell r="J98">
            <v>1.1000000000000001</v>
          </cell>
          <cell r="K98">
            <v>1</v>
          </cell>
          <cell r="L98">
            <v>6.7</v>
          </cell>
          <cell r="M98">
            <v>1</v>
          </cell>
          <cell r="N98">
            <v>0</v>
          </cell>
          <cell r="O98">
            <v>3</v>
          </cell>
          <cell r="P98">
            <v>-3.3</v>
          </cell>
          <cell r="Q98">
            <v>1</v>
          </cell>
          <cell r="R98" t="str">
            <v/>
          </cell>
          <cell r="S98">
            <v>3</v>
          </cell>
          <cell r="T98" t="str">
            <v/>
          </cell>
          <cell r="U98">
            <v>4</v>
          </cell>
          <cell r="V98" t="str">
            <v/>
          </cell>
          <cell r="W98">
            <v>1</v>
          </cell>
          <cell r="X98" t="str">
            <v/>
          </cell>
          <cell r="Y98">
            <v>1</v>
          </cell>
          <cell r="Z98" t="str">
            <v/>
          </cell>
          <cell r="AA98">
            <v>3</v>
          </cell>
          <cell r="AB98" t="str">
            <v/>
          </cell>
          <cell r="AC98">
            <v>1</v>
          </cell>
          <cell r="AD98" t="str">
            <v/>
          </cell>
          <cell r="AE98">
            <v>1</v>
          </cell>
          <cell r="AF98" t="str">
            <v/>
          </cell>
          <cell r="AG98">
            <v>1</v>
          </cell>
          <cell r="AH98" t="str">
            <v/>
          </cell>
          <cell r="AI98">
            <v>1</v>
          </cell>
          <cell r="AJ98" t="str">
            <v/>
          </cell>
          <cell r="AK98">
            <v>3</v>
          </cell>
          <cell r="AL98" t="str">
            <v/>
          </cell>
          <cell r="AM98">
            <v>1</v>
          </cell>
          <cell r="AN98" t="str">
            <v/>
          </cell>
          <cell r="AO98">
            <v>1</v>
          </cell>
          <cell r="AP98" t="str">
            <v/>
          </cell>
          <cell r="AQ98">
            <v>1</v>
          </cell>
          <cell r="AR98">
            <v>0</v>
          </cell>
          <cell r="AS98">
            <v>1</v>
          </cell>
          <cell r="AT98">
            <v>0</v>
          </cell>
          <cell r="AU98" t="str">
            <v/>
          </cell>
          <cell r="AV98" t="str">
            <v/>
          </cell>
          <cell r="AW98" t="str">
            <v/>
          </cell>
          <cell r="AX98" t="str">
            <v/>
          </cell>
          <cell r="AY98" t="str">
            <v/>
          </cell>
          <cell r="AZ98" t="str">
            <v/>
          </cell>
        </row>
        <row r="99">
          <cell r="B99" t="str">
            <v>PAK</v>
          </cell>
          <cell r="C99" t="str">
            <v>Pakistan</v>
          </cell>
          <cell r="D99" t="str">
            <v>EMR</v>
          </cell>
          <cell r="E99" t="str">
            <v>LMC</v>
          </cell>
          <cell r="F99">
            <v>230000000</v>
          </cell>
          <cell r="G99">
            <v>9.9000000000000005E-2</v>
          </cell>
          <cell r="H99">
            <v>23000000</v>
          </cell>
          <cell r="I99">
            <v>3</v>
          </cell>
          <cell r="J99">
            <v>3.5</v>
          </cell>
          <cell r="K99">
            <v>4</v>
          </cell>
          <cell r="L99">
            <v>3.1</v>
          </cell>
          <cell r="M99">
            <v>4</v>
          </cell>
          <cell r="N99">
            <v>2.8</v>
          </cell>
          <cell r="O99">
            <v>1</v>
          </cell>
          <cell r="P99">
            <v>4.4000000000000004</v>
          </cell>
          <cell r="Q99">
            <v>4</v>
          </cell>
          <cell r="R99" t="str">
            <v/>
          </cell>
          <cell r="S99">
            <v>3</v>
          </cell>
          <cell r="T99" t="str">
            <v/>
          </cell>
          <cell r="U99">
            <v>4</v>
          </cell>
          <cell r="V99" t="str">
            <v/>
          </cell>
          <cell r="W99">
            <v>4</v>
          </cell>
          <cell r="X99" t="str">
            <v/>
          </cell>
          <cell r="Y99">
            <v>4</v>
          </cell>
          <cell r="Z99" t="str">
            <v/>
          </cell>
          <cell r="AA99">
            <v>4</v>
          </cell>
          <cell r="AB99" t="str">
            <v/>
          </cell>
          <cell r="AC99">
            <v>4</v>
          </cell>
          <cell r="AD99" t="str">
            <v/>
          </cell>
          <cell r="AE99">
            <v>4</v>
          </cell>
          <cell r="AF99" t="str">
            <v/>
          </cell>
          <cell r="AG99">
            <v>4</v>
          </cell>
          <cell r="AH99" t="str">
            <v/>
          </cell>
          <cell r="AI99">
            <v>4</v>
          </cell>
          <cell r="AJ99" t="str">
            <v/>
          </cell>
          <cell r="AK99">
            <v>3</v>
          </cell>
          <cell r="AL99" t="str">
            <v/>
          </cell>
          <cell r="AM99">
            <v>3</v>
          </cell>
          <cell r="AN99" t="str">
            <v/>
          </cell>
          <cell r="AO99">
            <v>1</v>
          </cell>
          <cell r="AP99" t="str">
            <v/>
          </cell>
          <cell r="AQ99">
            <v>4</v>
          </cell>
          <cell r="AR99">
            <v>0.9</v>
          </cell>
          <cell r="AS99">
            <v>4</v>
          </cell>
          <cell r="AT99">
            <v>4.8</v>
          </cell>
          <cell r="AU99" t="str">
            <v/>
          </cell>
          <cell r="AV99" t="str">
            <v/>
          </cell>
          <cell r="AW99" t="str">
            <v/>
          </cell>
          <cell r="AX99" t="str">
            <v/>
          </cell>
          <cell r="AY99" t="str">
            <v/>
          </cell>
          <cell r="AZ99" t="str">
            <v/>
          </cell>
        </row>
        <row r="100">
          <cell r="B100" t="str">
            <v>YEM</v>
          </cell>
          <cell r="C100" t="str">
            <v>Yemen</v>
          </cell>
          <cell r="D100" t="str">
            <v>EMR</v>
          </cell>
          <cell r="E100" t="str">
            <v>LIC</v>
          </cell>
          <cell r="F100">
            <v>32000000</v>
          </cell>
          <cell r="G100">
            <v>0.10099999999999999</v>
          </cell>
          <cell r="H100">
            <v>3200000</v>
          </cell>
          <cell r="I100">
            <v>4</v>
          </cell>
          <cell r="J100">
            <v>4.9000000000000004</v>
          </cell>
          <cell r="K100">
            <v>3</v>
          </cell>
          <cell r="L100">
            <v>-8.3000000000000007</v>
          </cell>
          <cell r="M100">
            <v>3</v>
          </cell>
          <cell r="N100">
            <v>15.3</v>
          </cell>
          <cell r="O100">
            <v>4</v>
          </cell>
          <cell r="P100">
            <v>7.8</v>
          </cell>
          <cell r="Q100">
            <v>3</v>
          </cell>
          <cell r="R100" t="str">
            <v/>
          </cell>
          <cell r="S100">
            <v>4</v>
          </cell>
          <cell r="T100" t="str">
            <v/>
          </cell>
          <cell r="U100">
            <v>1</v>
          </cell>
          <cell r="V100" t="str">
            <v/>
          </cell>
          <cell r="W100">
            <v>4</v>
          </cell>
          <cell r="X100" t="str">
            <v/>
          </cell>
          <cell r="Y100">
            <v>3</v>
          </cell>
          <cell r="Z100" t="str">
            <v/>
          </cell>
          <cell r="AA100">
            <v>3</v>
          </cell>
          <cell r="AB100" t="str">
            <v/>
          </cell>
          <cell r="AC100">
            <v>1</v>
          </cell>
          <cell r="AD100" t="str">
            <v/>
          </cell>
          <cell r="AE100">
            <v>3</v>
          </cell>
          <cell r="AF100" t="str">
            <v/>
          </cell>
          <cell r="AG100">
            <v>4</v>
          </cell>
          <cell r="AH100" t="str">
            <v/>
          </cell>
          <cell r="AI100">
            <v>3</v>
          </cell>
          <cell r="AJ100" t="str">
            <v/>
          </cell>
          <cell r="AK100">
            <v>3</v>
          </cell>
          <cell r="AL100" t="str">
            <v/>
          </cell>
          <cell r="AM100">
            <v>3</v>
          </cell>
          <cell r="AN100" t="str">
            <v/>
          </cell>
          <cell r="AO100">
            <v>4</v>
          </cell>
          <cell r="AP100" t="str">
            <v/>
          </cell>
          <cell r="AQ100">
            <v>4</v>
          </cell>
          <cell r="AR100">
            <v>7.3</v>
          </cell>
          <cell r="AS100">
            <v>4</v>
          </cell>
          <cell r="AT100">
            <v>-0.4</v>
          </cell>
          <cell r="AU100" t="str">
            <v/>
          </cell>
          <cell r="AV100" t="str">
            <v/>
          </cell>
          <cell r="AW100" t="str">
            <v/>
          </cell>
          <cell r="AX100" t="str">
            <v/>
          </cell>
          <cell r="AY100">
            <v>3</v>
          </cell>
          <cell r="AZ100">
            <v>2.5</v>
          </cell>
        </row>
        <row r="101">
          <cell r="B101" t="str">
            <v>LBY</v>
          </cell>
          <cell r="C101" t="str">
            <v>Libya</v>
          </cell>
          <cell r="D101" t="str">
            <v>EMR</v>
          </cell>
          <cell r="E101" t="str">
            <v>UMC</v>
          </cell>
          <cell r="F101">
            <v>7100000</v>
          </cell>
          <cell r="G101">
            <v>0.111</v>
          </cell>
          <cell r="H101">
            <v>790000</v>
          </cell>
          <cell r="I101">
            <v>4</v>
          </cell>
          <cell r="J101">
            <v>12.1</v>
          </cell>
          <cell r="K101">
            <v>4</v>
          </cell>
          <cell r="L101">
            <v>40.9</v>
          </cell>
          <cell r="M101">
            <v>3</v>
          </cell>
          <cell r="N101">
            <v>-34.799999999999997</v>
          </cell>
          <cell r="O101" t="str">
            <v/>
          </cell>
          <cell r="P101" t="str">
            <v/>
          </cell>
          <cell r="Q101">
            <v>4</v>
          </cell>
          <cell r="R101" t="str">
            <v/>
          </cell>
          <cell r="S101">
            <v>4</v>
          </cell>
          <cell r="T101" t="str">
            <v/>
          </cell>
          <cell r="U101">
            <v>4</v>
          </cell>
          <cell r="V101" t="str">
            <v/>
          </cell>
          <cell r="W101">
            <v>4</v>
          </cell>
          <cell r="X101" t="str">
            <v/>
          </cell>
          <cell r="Y101">
            <v>4</v>
          </cell>
          <cell r="Z101" t="str">
            <v/>
          </cell>
          <cell r="AA101">
            <v>3</v>
          </cell>
          <cell r="AB101" t="str">
            <v/>
          </cell>
          <cell r="AC101">
            <v>1</v>
          </cell>
          <cell r="AD101" t="str">
            <v/>
          </cell>
          <cell r="AE101">
            <v>4</v>
          </cell>
          <cell r="AF101" t="str">
            <v/>
          </cell>
          <cell r="AG101">
            <v>4</v>
          </cell>
          <cell r="AH101" t="str">
            <v/>
          </cell>
          <cell r="AI101">
            <v>4</v>
          </cell>
          <cell r="AJ101" t="str">
            <v/>
          </cell>
          <cell r="AK101">
            <v>4</v>
          </cell>
          <cell r="AL101" t="str">
            <v/>
          </cell>
          <cell r="AM101">
            <v>3</v>
          </cell>
          <cell r="AN101" t="str">
            <v/>
          </cell>
          <cell r="AO101">
            <v>4</v>
          </cell>
          <cell r="AP101" t="str">
            <v/>
          </cell>
          <cell r="AQ101">
            <v>2</v>
          </cell>
          <cell r="AR101">
            <v>-44.4</v>
          </cell>
          <cell r="AS101">
            <v>4</v>
          </cell>
          <cell r="AT101">
            <v>-25.2</v>
          </cell>
          <cell r="AU101" t="str">
            <v/>
          </cell>
          <cell r="AV101" t="str">
            <v/>
          </cell>
          <cell r="AW101" t="str">
            <v/>
          </cell>
          <cell r="AX101" t="str">
            <v/>
          </cell>
          <cell r="AY101" t="str">
            <v/>
          </cell>
          <cell r="AZ101" t="str">
            <v/>
          </cell>
        </row>
        <row r="102">
          <cell r="B102" t="str">
            <v>EGY</v>
          </cell>
          <cell r="C102" t="str">
            <v>Egypt</v>
          </cell>
          <cell r="D102" t="str">
            <v>EMR</v>
          </cell>
          <cell r="E102" t="str">
            <v>LMC</v>
          </cell>
          <cell r="F102">
            <v>110000000</v>
          </cell>
          <cell r="G102">
            <v>0.14099999999999999</v>
          </cell>
          <cell r="H102">
            <v>15000000</v>
          </cell>
          <cell r="I102">
            <v>2</v>
          </cell>
          <cell r="J102">
            <v>4.0999999999999996</v>
          </cell>
          <cell r="K102">
            <v>1</v>
          </cell>
          <cell r="L102">
            <v>9.1</v>
          </cell>
          <cell r="M102">
            <v>2</v>
          </cell>
          <cell r="N102">
            <v>1</v>
          </cell>
          <cell r="O102">
            <v>2</v>
          </cell>
          <cell r="P102">
            <v>2.2000000000000002</v>
          </cell>
          <cell r="Q102">
            <v>1</v>
          </cell>
          <cell r="R102" t="str">
            <v/>
          </cell>
          <cell r="S102">
            <v>1</v>
          </cell>
          <cell r="T102" t="str">
            <v/>
          </cell>
          <cell r="U102">
            <v>1</v>
          </cell>
          <cell r="V102" t="str">
            <v/>
          </cell>
          <cell r="W102">
            <v>1</v>
          </cell>
          <cell r="X102" t="str">
            <v/>
          </cell>
          <cell r="Y102">
            <v>1</v>
          </cell>
          <cell r="Z102" t="str">
            <v/>
          </cell>
          <cell r="AA102">
            <v>1</v>
          </cell>
          <cell r="AB102" t="str">
            <v/>
          </cell>
          <cell r="AC102">
            <v>1</v>
          </cell>
          <cell r="AD102" t="str">
            <v/>
          </cell>
          <cell r="AE102">
            <v>1</v>
          </cell>
          <cell r="AF102" t="str">
            <v/>
          </cell>
          <cell r="AG102">
            <v>2</v>
          </cell>
          <cell r="AH102" t="str">
            <v/>
          </cell>
          <cell r="AI102">
            <v>3</v>
          </cell>
          <cell r="AJ102" t="str">
            <v/>
          </cell>
          <cell r="AK102">
            <v>1</v>
          </cell>
          <cell r="AL102" t="str">
            <v/>
          </cell>
          <cell r="AM102">
            <v>2</v>
          </cell>
          <cell r="AN102" t="str">
            <v/>
          </cell>
          <cell r="AO102">
            <v>1</v>
          </cell>
          <cell r="AP102" t="str">
            <v/>
          </cell>
          <cell r="AQ102">
            <v>3</v>
          </cell>
          <cell r="AR102">
            <v>1.3</v>
          </cell>
          <cell r="AS102">
            <v>2</v>
          </cell>
          <cell r="AT102">
            <v>0.6</v>
          </cell>
          <cell r="AU102" t="str">
            <v/>
          </cell>
          <cell r="AV102" t="str">
            <v/>
          </cell>
          <cell r="AW102" t="str">
            <v/>
          </cell>
          <cell r="AX102" t="str">
            <v/>
          </cell>
          <cell r="AY102" t="str">
            <v/>
          </cell>
          <cell r="AZ102" t="str">
            <v/>
          </cell>
        </row>
        <row r="103">
          <cell r="B103" t="str">
            <v>QAT</v>
          </cell>
          <cell r="C103" t="str">
            <v>Qatar</v>
          </cell>
          <cell r="D103" t="str">
            <v>EMR</v>
          </cell>
          <cell r="E103" t="str">
            <v>HIC</v>
          </cell>
          <cell r="F103">
            <v>3000000</v>
          </cell>
          <cell r="G103">
            <v>0.14699999999999999</v>
          </cell>
          <cell r="H103">
            <v>450000</v>
          </cell>
          <cell r="I103">
            <v>1</v>
          </cell>
          <cell r="J103">
            <v>1.5</v>
          </cell>
          <cell r="K103">
            <v>1</v>
          </cell>
          <cell r="L103">
            <v>10.6</v>
          </cell>
          <cell r="M103">
            <v>2</v>
          </cell>
          <cell r="N103">
            <v>0.1</v>
          </cell>
          <cell r="O103" t="str">
            <v/>
          </cell>
          <cell r="P103" t="str">
            <v/>
          </cell>
          <cell r="Q103">
            <v>1</v>
          </cell>
          <cell r="R103" t="str">
            <v/>
          </cell>
          <cell r="S103">
            <v>3</v>
          </cell>
          <cell r="T103" t="str">
            <v/>
          </cell>
          <cell r="U103">
            <v>1</v>
          </cell>
          <cell r="V103" t="str">
            <v/>
          </cell>
          <cell r="W103">
            <v>1</v>
          </cell>
          <cell r="X103" t="str">
            <v/>
          </cell>
          <cell r="Y103">
            <v>1</v>
          </cell>
          <cell r="Z103" t="str">
            <v/>
          </cell>
          <cell r="AA103">
            <v>1</v>
          </cell>
          <cell r="AB103" t="str">
            <v/>
          </cell>
          <cell r="AC103">
            <v>1</v>
          </cell>
          <cell r="AD103" t="str">
            <v/>
          </cell>
          <cell r="AE103">
            <v>1</v>
          </cell>
          <cell r="AF103" t="str">
            <v/>
          </cell>
          <cell r="AG103">
            <v>1</v>
          </cell>
          <cell r="AH103" t="str">
            <v/>
          </cell>
          <cell r="AI103">
            <v>1</v>
          </cell>
          <cell r="AJ103" t="str">
            <v/>
          </cell>
          <cell r="AK103">
            <v>3</v>
          </cell>
          <cell r="AL103" t="str">
            <v/>
          </cell>
          <cell r="AM103">
            <v>2</v>
          </cell>
          <cell r="AN103" t="str">
            <v/>
          </cell>
          <cell r="AO103">
            <v>1</v>
          </cell>
          <cell r="AP103" t="str">
            <v/>
          </cell>
          <cell r="AQ103">
            <v>2</v>
          </cell>
          <cell r="AR103">
            <v>0.2</v>
          </cell>
          <cell r="AS103">
            <v>1</v>
          </cell>
          <cell r="AT103">
            <v>0</v>
          </cell>
          <cell r="AU103" t="str">
            <v/>
          </cell>
          <cell r="AV103" t="str">
            <v/>
          </cell>
          <cell r="AW103" t="str">
            <v/>
          </cell>
          <cell r="AX103" t="str">
            <v/>
          </cell>
          <cell r="AY103" t="str">
            <v/>
          </cell>
          <cell r="AZ103" t="str">
            <v/>
          </cell>
        </row>
        <row r="104">
          <cell r="B104" t="str">
            <v>SAU</v>
          </cell>
          <cell r="C104" t="str">
            <v>Saudi Arabia</v>
          </cell>
          <cell r="D104" t="str">
            <v>EMR</v>
          </cell>
          <cell r="E104" t="str">
            <v>HIC</v>
          </cell>
          <cell r="F104">
            <v>36000000</v>
          </cell>
          <cell r="G104">
            <v>0.22500000000000001</v>
          </cell>
          <cell r="H104">
            <v>8200000</v>
          </cell>
          <cell r="I104">
            <v>2</v>
          </cell>
          <cell r="J104">
            <v>5</v>
          </cell>
          <cell r="K104">
            <v>2</v>
          </cell>
          <cell r="L104">
            <v>20.6</v>
          </cell>
          <cell r="M104">
            <v>2</v>
          </cell>
          <cell r="N104">
            <v>-2.2000000000000002</v>
          </cell>
          <cell r="O104" t="str">
            <v/>
          </cell>
          <cell r="P104" t="str">
            <v/>
          </cell>
          <cell r="Q104">
            <v>2</v>
          </cell>
          <cell r="R104" t="str">
            <v/>
          </cell>
          <cell r="S104">
            <v>3</v>
          </cell>
          <cell r="T104" t="str">
            <v/>
          </cell>
          <cell r="U104">
            <v>4</v>
          </cell>
          <cell r="V104" t="str">
            <v/>
          </cell>
          <cell r="W104">
            <v>1</v>
          </cell>
          <cell r="X104" t="str">
            <v/>
          </cell>
          <cell r="Y104">
            <v>4</v>
          </cell>
          <cell r="Z104" t="str">
            <v/>
          </cell>
          <cell r="AA104">
            <v>4</v>
          </cell>
          <cell r="AB104" t="str">
            <v/>
          </cell>
          <cell r="AC104">
            <v>1</v>
          </cell>
          <cell r="AD104" t="str">
            <v/>
          </cell>
          <cell r="AE104">
            <v>3</v>
          </cell>
          <cell r="AF104" t="str">
            <v/>
          </cell>
          <cell r="AG104">
            <v>3</v>
          </cell>
          <cell r="AH104" t="str">
            <v/>
          </cell>
          <cell r="AI104">
            <v>1</v>
          </cell>
          <cell r="AJ104" t="str">
            <v/>
          </cell>
          <cell r="AK104">
            <v>2</v>
          </cell>
          <cell r="AL104" t="str">
            <v/>
          </cell>
          <cell r="AM104">
            <v>1</v>
          </cell>
          <cell r="AN104" t="str">
            <v/>
          </cell>
          <cell r="AO104">
            <v>1</v>
          </cell>
          <cell r="AP104" t="str">
            <v/>
          </cell>
          <cell r="AQ104">
            <v>2</v>
          </cell>
          <cell r="AR104">
            <v>-0.3</v>
          </cell>
          <cell r="AS104">
            <v>2</v>
          </cell>
          <cell r="AT104">
            <v>-4.0999999999999996</v>
          </cell>
          <cell r="AU104" t="str">
            <v/>
          </cell>
          <cell r="AV104" t="str">
            <v/>
          </cell>
          <cell r="AW104" t="str">
            <v/>
          </cell>
          <cell r="AX104" t="str">
            <v/>
          </cell>
          <cell r="AY104" t="str">
            <v/>
          </cell>
          <cell r="AZ104" t="str">
            <v/>
          </cell>
        </row>
        <row r="105">
          <cell r="B105" t="str">
            <v>LBN</v>
          </cell>
          <cell r="C105" t="str">
            <v>Lebanon</v>
          </cell>
          <cell r="D105" t="str">
            <v>EMR</v>
          </cell>
          <cell r="E105" t="str">
            <v>UMC</v>
          </cell>
          <cell r="F105">
            <v>6600000</v>
          </cell>
          <cell r="G105">
            <v>0.29499999999999998</v>
          </cell>
          <cell r="H105">
            <v>1900000</v>
          </cell>
          <cell r="I105">
            <v>3</v>
          </cell>
          <cell r="J105">
            <v>5.9</v>
          </cell>
          <cell r="K105">
            <v>3</v>
          </cell>
          <cell r="L105">
            <v>26.5</v>
          </cell>
          <cell r="M105">
            <v>4</v>
          </cell>
          <cell r="N105">
            <v>0</v>
          </cell>
          <cell r="O105">
            <v>1</v>
          </cell>
          <cell r="P105">
            <v>-8.9</v>
          </cell>
          <cell r="Q105">
            <v>1</v>
          </cell>
          <cell r="R105" t="str">
            <v/>
          </cell>
          <cell r="S105">
            <v>1</v>
          </cell>
          <cell r="T105" t="str">
            <v/>
          </cell>
          <cell r="U105">
            <v>1</v>
          </cell>
          <cell r="V105" t="str">
            <v/>
          </cell>
          <cell r="W105">
            <v>4</v>
          </cell>
          <cell r="X105" t="str">
            <v/>
          </cell>
          <cell r="Y105">
            <v>2</v>
          </cell>
          <cell r="Z105" t="str">
            <v/>
          </cell>
          <cell r="AA105">
            <v>4</v>
          </cell>
          <cell r="AB105" t="str">
            <v/>
          </cell>
          <cell r="AC105">
            <v>4</v>
          </cell>
          <cell r="AD105" t="str">
            <v/>
          </cell>
          <cell r="AE105">
            <v>3</v>
          </cell>
          <cell r="AF105" t="str">
            <v/>
          </cell>
          <cell r="AG105">
            <v>3</v>
          </cell>
          <cell r="AH105" t="str">
            <v/>
          </cell>
          <cell r="AI105">
            <v>3</v>
          </cell>
          <cell r="AJ105" t="str">
            <v/>
          </cell>
          <cell r="AK105">
            <v>4</v>
          </cell>
          <cell r="AL105" t="str">
            <v/>
          </cell>
          <cell r="AM105">
            <v>3</v>
          </cell>
          <cell r="AN105" t="str">
            <v/>
          </cell>
          <cell r="AO105">
            <v>4</v>
          </cell>
          <cell r="AP105" t="str">
            <v/>
          </cell>
          <cell r="AQ105">
            <v>3</v>
          </cell>
          <cell r="AR105">
            <v>0</v>
          </cell>
          <cell r="AS105">
            <v>3</v>
          </cell>
          <cell r="AT105">
            <v>0</v>
          </cell>
          <cell r="AU105" t="str">
            <v/>
          </cell>
          <cell r="AV105" t="str">
            <v/>
          </cell>
          <cell r="AW105" t="str">
            <v/>
          </cell>
          <cell r="AX105" t="str">
            <v/>
          </cell>
          <cell r="AY105" t="str">
            <v/>
          </cell>
          <cell r="AZ105" t="str">
            <v/>
          </cell>
        </row>
        <row r="106">
          <cell r="B106" t="str">
            <v>AFG</v>
          </cell>
          <cell r="C106" t="str">
            <v>Afghanistan</v>
          </cell>
          <cell r="D106" t="str">
            <v>EMR</v>
          </cell>
          <cell r="E106" t="str">
            <v>LIC</v>
          </cell>
          <cell r="F106">
            <v>42000000</v>
          </cell>
          <cell r="G106">
            <v>0.32500000000000001</v>
          </cell>
          <cell r="H106">
            <v>14000000</v>
          </cell>
          <cell r="I106">
            <v>4</v>
          </cell>
          <cell r="J106">
            <v>14.8</v>
          </cell>
          <cell r="K106">
            <v>4</v>
          </cell>
          <cell r="L106">
            <v>29.4</v>
          </cell>
          <cell r="M106">
            <v>4</v>
          </cell>
          <cell r="N106">
            <v>0.1</v>
          </cell>
          <cell r="O106" t="str">
            <v/>
          </cell>
          <cell r="P106" t="str">
            <v/>
          </cell>
          <cell r="Q106">
            <v>4</v>
          </cell>
          <cell r="R106" t="str">
            <v/>
          </cell>
          <cell r="S106">
            <v>3</v>
          </cell>
          <cell r="T106" t="str">
            <v/>
          </cell>
          <cell r="U106">
            <v>1</v>
          </cell>
          <cell r="V106" t="str">
            <v/>
          </cell>
          <cell r="W106">
            <v>4</v>
          </cell>
          <cell r="X106" t="str">
            <v/>
          </cell>
          <cell r="Y106">
            <v>4</v>
          </cell>
          <cell r="Z106" t="str">
            <v/>
          </cell>
          <cell r="AA106">
            <v>3</v>
          </cell>
          <cell r="AB106" t="str">
            <v/>
          </cell>
          <cell r="AC106">
            <v>4</v>
          </cell>
          <cell r="AD106" t="str">
            <v/>
          </cell>
          <cell r="AE106">
            <v>4</v>
          </cell>
          <cell r="AF106" t="str">
            <v/>
          </cell>
          <cell r="AG106">
            <v>4</v>
          </cell>
          <cell r="AH106" t="str">
            <v/>
          </cell>
          <cell r="AI106">
            <v>4</v>
          </cell>
          <cell r="AJ106" t="str">
            <v/>
          </cell>
          <cell r="AK106">
            <v>4</v>
          </cell>
          <cell r="AL106" t="str">
            <v/>
          </cell>
          <cell r="AM106">
            <v>3</v>
          </cell>
          <cell r="AN106" t="str">
            <v/>
          </cell>
          <cell r="AO106">
            <v>4</v>
          </cell>
          <cell r="AP106" t="str">
            <v/>
          </cell>
          <cell r="AQ106">
            <v>4</v>
          </cell>
          <cell r="AR106">
            <v>0.3</v>
          </cell>
          <cell r="AS106">
            <v>4</v>
          </cell>
          <cell r="AT106">
            <v>-0.1</v>
          </cell>
          <cell r="AU106" t="str">
            <v/>
          </cell>
          <cell r="AV106" t="str">
            <v/>
          </cell>
          <cell r="AW106" t="str">
            <v/>
          </cell>
          <cell r="AX106" t="str">
            <v/>
          </cell>
          <cell r="AY106" t="str">
            <v/>
          </cell>
          <cell r="AZ106" t="str">
            <v/>
          </cell>
        </row>
        <row r="107">
          <cell r="B107" t="str">
            <v>KWT</v>
          </cell>
          <cell r="C107" t="str">
            <v>Kuwait</v>
          </cell>
          <cell r="D107" t="str">
            <v>EMR</v>
          </cell>
          <cell r="E107" t="str">
            <v>HIC</v>
          </cell>
          <cell r="F107">
            <v>4400000</v>
          </cell>
          <cell r="G107">
            <v>0.48299999999999998</v>
          </cell>
          <cell r="H107">
            <v>2100000</v>
          </cell>
          <cell r="I107">
            <v>3</v>
          </cell>
          <cell r="J107">
            <v>22</v>
          </cell>
          <cell r="K107">
            <v>3</v>
          </cell>
          <cell r="L107">
            <v>42.9</v>
          </cell>
          <cell r="M107">
            <v>1</v>
          </cell>
          <cell r="N107">
            <v>0.4</v>
          </cell>
          <cell r="O107" t="str">
            <v/>
          </cell>
          <cell r="P107" t="str">
            <v/>
          </cell>
          <cell r="Q107">
            <v>4</v>
          </cell>
          <cell r="R107" t="str">
            <v/>
          </cell>
          <cell r="S107">
            <v>3</v>
          </cell>
          <cell r="T107" t="str">
            <v/>
          </cell>
          <cell r="U107">
            <v>4</v>
          </cell>
          <cell r="V107" t="str">
            <v/>
          </cell>
          <cell r="W107">
            <v>1</v>
          </cell>
          <cell r="X107" t="str">
            <v/>
          </cell>
          <cell r="Y107">
            <v>2</v>
          </cell>
          <cell r="Z107" t="str">
            <v/>
          </cell>
          <cell r="AA107">
            <v>4</v>
          </cell>
          <cell r="AB107" t="str">
            <v/>
          </cell>
          <cell r="AC107">
            <v>4</v>
          </cell>
          <cell r="AD107" t="str">
            <v/>
          </cell>
          <cell r="AE107">
            <v>4</v>
          </cell>
          <cell r="AF107" t="str">
            <v/>
          </cell>
          <cell r="AG107">
            <v>3</v>
          </cell>
          <cell r="AH107" t="str">
            <v/>
          </cell>
          <cell r="AI107">
            <v>4</v>
          </cell>
          <cell r="AJ107" t="str">
            <v/>
          </cell>
          <cell r="AK107">
            <v>3</v>
          </cell>
          <cell r="AL107" t="str">
            <v/>
          </cell>
          <cell r="AM107">
            <v>3</v>
          </cell>
          <cell r="AN107" t="str">
            <v/>
          </cell>
          <cell r="AO107">
            <v>1</v>
          </cell>
          <cell r="AP107" t="str">
            <v/>
          </cell>
          <cell r="AQ107">
            <v>1</v>
          </cell>
          <cell r="AR107">
            <v>0</v>
          </cell>
          <cell r="AS107">
            <v>2</v>
          </cell>
          <cell r="AT107">
            <v>0.9</v>
          </cell>
          <cell r="AU107" t="str">
            <v/>
          </cell>
          <cell r="AV107" t="str">
            <v/>
          </cell>
          <cell r="AW107" t="str">
            <v/>
          </cell>
          <cell r="AX107" t="str">
            <v/>
          </cell>
          <cell r="AY107" t="str">
            <v/>
          </cell>
          <cell r="AZ107" t="str">
            <v/>
          </cell>
        </row>
        <row r="108">
          <cell r="B108" t="str">
            <v>POL</v>
          </cell>
          <cell r="C108" t="str">
            <v>Poland</v>
          </cell>
          <cell r="D108" t="str">
            <v>EUR</v>
          </cell>
          <cell r="E108" t="str">
            <v>HIC</v>
          </cell>
          <cell r="F108">
            <v>38000000</v>
          </cell>
          <cell r="G108">
            <v>-0.82299999999999995</v>
          </cell>
          <cell r="H108">
            <v>-31000000</v>
          </cell>
          <cell r="I108">
            <v>1</v>
          </cell>
          <cell r="J108">
            <v>-25</v>
          </cell>
          <cell r="K108">
            <v>1</v>
          </cell>
          <cell r="L108">
            <v>-79.5</v>
          </cell>
          <cell r="M108">
            <v>4</v>
          </cell>
          <cell r="N108">
            <v>-7.8</v>
          </cell>
          <cell r="O108" t="str">
            <v/>
          </cell>
          <cell r="P108" t="str">
            <v/>
          </cell>
          <cell r="Q108" t="str">
            <v/>
          </cell>
          <cell r="R108" t="str">
            <v/>
          </cell>
          <cell r="S108" t="str">
            <v/>
          </cell>
          <cell r="T108" t="str">
            <v/>
          </cell>
          <cell r="U108" t="str">
            <v/>
          </cell>
          <cell r="V108" t="str">
            <v/>
          </cell>
          <cell r="W108" t="str">
            <v/>
          </cell>
          <cell r="X108" t="str">
            <v/>
          </cell>
          <cell r="Y108" t="str">
            <v/>
          </cell>
          <cell r="Z108" t="str">
            <v/>
          </cell>
          <cell r="AA108" t="str">
            <v/>
          </cell>
          <cell r="AB108" t="str">
            <v/>
          </cell>
          <cell r="AC108" t="str">
            <v/>
          </cell>
          <cell r="AD108" t="str">
            <v/>
          </cell>
          <cell r="AE108" t="str">
            <v/>
          </cell>
          <cell r="AF108" t="str">
            <v/>
          </cell>
          <cell r="AG108" t="str">
            <v/>
          </cell>
          <cell r="AH108" t="str">
            <v/>
          </cell>
          <cell r="AI108" t="str">
            <v/>
          </cell>
          <cell r="AJ108" t="str">
            <v/>
          </cell>
          <cell r="AK108" t="str">
            <v/>
          </cell>
          <cell r="AL108" t="str">
            <v/>
          </cell>
          <cell r="AM108" t="str">
            <v/>
          </cell>
          <cell r="AN108" t="str">
            <v/>
          </cell>
          <cell r="AO108" t="str">
            <v/>
          </cell>
          <cell r="AP108" t="str">
            <v/>
          </cell>
          <cell r="AQ108">
            <v>4</v>
          </cell>
          <cell r="AR108">
            <v>-8.6999999999999993</v>
          </cell>
          <cell r="AS108">
            <v>3</v>
          </cell>
          <cell r="AT108">
            <v>-6.8</v>
          </cell>
          <cell r="AU108" t="str">
            <v/>
          </cell>
          <cell r="AV108" t="str">
            <v/>
          </cell>
          <cell r="AW108" t="str">
            <v/>
          </cell>
          <cell r="AX108" t="str">
            <v/>
          </cell>
          <cell r="AY108" t="str">
            <v/>
          </cell>
          <cell r="AZ108" t="str">
            <v/>
          </cell>
        </row>
        <row r="109">
          <cell r="B109" t="str">
            <v>MKD</v>
          </cell>
          <cell r="C109" t="str">
            <v>North Macedonia</v>
          </cell>
          <cell r="D109" t="str">
            <v>EUR</v>
          </cell>
          <cell r="E109" t="str">
            <v>UMC</v>
          </cell>
          <cell r="F109">
            <v>2100000</v>
          </cell>
          <cell r="G109">
            <v>-0.29899999999999999</v>
          </cell>
          <cell r="H109">
            <v>-620000</v>
          </cell>
          <cell r="I109">
            <v>4</v>
          </cell>
          <cell r="J109">
            <v>-15</v>
          </cell>
          <cell r="K109">
            <v>4</v>
          </cell>
          <cell r="L109">
            <v>-15.5</v>
          </cell>
          <cell r="M109">
            <v>4</v>
          </cell>
          <cell r="N109">
            <v>-14.4</v>
          </cell>
          <cell r="O109" t="str">
            <v/>
          </cell>
          <cell r="P109" t="str">
            <v/>
          </cell>
          <cell r="Q109">
            <v>3</v>
          </cell>
          <cell r="R109" t="str">
            <v/>
          </cell>
          <cell r="S109">
            <v>3</v>
          </cell>
          <cell r="T109" t="str">
            <v/>
          </cell>
          <cell r="U109">
            <v>3</v>
          </cell>
          <cell r="V109" t="str">
            <v/>
          </cell>
          <cell r="W109">
            <v>4</v>
          </cell>
          <cell r="X109" t="str">
            <v/>
          </cell>
          <cell r="Y109">
            <v>4</v>
          </cell>
          <cell r="Z109" t="str">
            <v/>
          </cell>
          <cell r="AA109">
            <v>3</v>
          </cell>
          <cell r="AB109" t="str">
            <v/>
          </cell>
          <cell r="AC109">
            <v>1</v>
          </cell>
          <cell r="AD109" t="str">
            <v/>
          </cell>
          <cell r="AE109">
            <v>4</v>
          </cell>
          <cell r="AF109" t="str">
            <v/>
          </cell>
          <cell r="AG109">
            <v>3</v>
          </cell>
          <cell r="AH109" t="str">
            <v/>
          </cell>
          <cell r="AI109">
            <v>3</v>
          </cell>
          <cell r="AJ109" t="str">
            <v/>
          </cell>
          <cell r="AK109">
            <v>1</v>
          </cell>
          <cell r="AL109" t="str">
            <v/>
          </cell>
          <cell r="AM109">
            <v>4</v>
          </cell>
          <cell r="AN109" t="str">
            <v/>
          </cell>
          <cell r="AO109">
            <v>4</v>
          </cell>
          <cell r="AP109" t="str">
            <v/>
          </cell>
          <cell r="AQ109">
            <v>4</v>
          </cell>
          <cell r="AR109">
            <v>-1.6</v>
          </cell>
          <cell r="AS109">
            <v>4</v>
          </cell>
          <cell r="AT109">
            <v>-27.3</v>
          </cell>
          <cell r="AU109" t="str">
            <v/>
          </cell>
          <cell r="AV109" t="str">
            <v/>
          </cell>
          <cell r="AW109" t="str">
            <v/>
          </cell>
          <cell r="AX109" t="str">
            <v/>
          </cell>
          <cell r="AY109" t="str">
            <v/>
          </cell>
          <cell r="AZ109" t="str">
            <v/>
          </cell>
        </row>
        <row r="110">
          <cell r="B110" t="str">
            <v>ISR</v>
          </cell>
          <cell r="C110" t="str">
            <v>Israel</v>
          </cell>
          <cell r="D110" t="str">
            <v>EUR</v>
          </cell>
          <cell r="E110" t="str">
            <v>HIC</v>
          </cell>
          <cell r="F110">
            <v>9100000</v>
          </cell>
          <cell r="G110">
            <v>-0.255</v>
          </cell>
          <cell r="H110">
            <v>-2300000</v>
          </cell>
          <cell r="I110">
            <v>2</v>
          </cell>
          <cell r="J110">
            <v>-5.4</v>
          </cell>
          <cell r="K110">
            <v>1</v>
          </cell>
          <cell r="L110">
            <v>-30.4</v>
          </cell>
          <cell r="M110">
            <v>1</v>
          </cell>
          <cell r="N110">
            <v>0.9</v>
          </cell>
          <cell r="O110">
            <v>2</v>
          </cell>
          <cell r="P110">
            <v>13.3</v>
          </cell>
          <cell r="Q110">
            <v>1</v>
          </cell>
          <cell r="R110" t="str">
            <v/>
          </cell>
          <cell r="S110">
            <v>3</v>
          </cell>
          <cell r="T110" t="str">
            <v/>
          </cell>
          <cell r="U110">
            <v>3</v>
          </cell>
          <cell r="V110" t="str">
            <v/>
          </cell>
          <cell r="W110">
            <v>1</v>
          </cell>
          <cell r="X110" t="str">
            <v/>
          </cell>
          <cell r="Y110">
            <v>1</v>
          </cell>
          <cell r="Z110" t="str">
            <v/>
          </cell>
          <cell r="AA110">
            <v>3</v>
          </cell>
          <cell r="AB110" t="str">
            <v/>
          </cell>
          <cell r="AC110">
            <v>1</v>
          </cell>
          <cell r="AD110" t="str">
            <v/>
          </cell>
          <cell r="AE110">
            <v>1</v>
          </cell>
          <cell r="AF110" t="str">
            <v/>
          </cell>
          <cell r="AG110">
            <v>1</v>
          </cell>
          <cell r="AH110" t="str">
            <v/>
          </cell>
          <cell r="AI110">
            <v>1</v>
          </cell>
          <cell r="AJ110" t="str">
            <v/>
          </cell>
          <cell r="AK110">
            <v>3</v>
          </cell>
          <cell r="AL110" t="str">
            <v/>
          </cell>
          <cell r="AM110">
            <v>1</v>
          </cell>
          <cell r="AN110" t="str">
            <v/>
          </cell>
          <cell r="AO110">
            <v>1</v>
          </cell>
          <cell r="AP110" t="str">
            <v/>
          </cell>
          <cell r="AQ110">
            <v>1</v>
          </cell>
          <cell r="AR110">
            <v>1.6</v>
          </cell>
          <cell r="AS110">
            <v>1</v>
          </cell>
          <cell r="AT110">
            <v>0.2</v>
          </cell>
          <cell r="AU110" t="str">
            <v/>
          </cell>
          <cell r="AV110" t="str">
            <v/>
          </cell>
          <cell r="AW110" t="str">
            <v/>
          </cell>
          <cell r="AX110" t="str">
            <v/>
          </cell>
          <cell r="AY110" t="str">
            <v/>
          </cell>
          <cell r="AZ110" t="str">
            <v/>
          </cell>
        </row>
        <row r="111">
          <cell r="B111" t="str">
            <v>CYP</v>
          </cell>
          <cell r="C111" t="str">
            <v>Cyprus</v>
          </cell>
          <cell r="D111" t="str">
            <v>EUR</v>
          </cell>
          <cell r="E111" t="str">
            <v>HIC</v>
          </cell>
          <cell r="F111">
            <v>1200000</v>
          </cell>
          <cell r="G111">
            <v>-0.22800000000000001</v>
          </cell>
          <cell r="H111">
            <v>-280000</v>
          </cell>
          <cell r="I111">
            <v>2</v>
          </cell>
          <cell r="J111">
            <v>-7.9</v>
          </cell>
          <cell r="K111">
            <v>3</v>
          </cell>
          <cell r="L111">
            <v>-18.600000000000001</v>
          </cell>
          <cell r="M111">
            <v>3</v>
          </cell>
          <cell r="N111">
            <v>-8.1999999999999993</v>
          </cell>
          <cell r="O111" t="str">
            <v/>
          </cell>
          <cell r="P111" t="str">
            <v/>
          </cell>
          <cell r="Q111">
            <v>4</v>
          </cell>
          <cell r="R111" t="str">
            <v/>
          </cell>
          <cell r="S111">
            <v>4</v>
          </cell>
          <cell r="T111" t="str">
            <v/>
          </cell>
          <cell r="U111">
            <v>3</v>
          </cell>
          <cell r="V111" t="str">
            <v/>
          </cell>
          <cell r="W111">
            <v>1</v>
          </cell>
          <cell r="X111" t="str">
            <v/>
          </cell>
          <cell r="Y111">
            <v>3</v>
          </cell>
          <cell r="Z111" t="str">
            <v/>
          </cell>
          <cell r="AA111">
            <v>4</v>
          </cell>
          <cell r="AB111" t="str">
            <v/>
          </cell>
          <cell r="AC111">
            <v>1</v>
          </cell>
          <cell r="AD111" t="str">
            <v/>
          </cell>
          <cell r="AE111">
            <v>2</v>
          </cell>
          <cell r="AF111" t="str">
            <v/>
          </cell>
          <cell r="AG111">
            <v>4</v>
          </cell>
          <cell r="AH111" t="str">
            <v/>
          </cell>
          <cell r="AI111">
            <v>3</v>
          </cell>
          <cell r="AJ111" t="str">
            <v/>
          </cell>
          <cell r="AK111">
            <v>2</v>
          </cell>
          <cell r="AL111" t="str">
            <v/>
          </cell>
          <cell r="AM111">
            <v>1</v>
          </cell>
          <cell r="AN111" t="str">
            <v/>
          </cell>
          <cell r="AO111">
            <v>4</v>
          </cell>
          <cell r="AP111" t="str">
            <v/>
          </cell>
          <cell r="AQ111">
            <v>2</v>
          </cell>
          <cell r="AR111">
            <v>-5</v>
          </cell>
          <cell r="AS111">
            <v>4</v>
          </cell>
          <cell r="AT111">
            <v>-11.4</v>
          </cell>
          <cell r="AU111" t="str">
            <v/>
          </cell>
          <cell r="AV111" t="str">
            <v/>
          </cell>
          <cell r="AW111" t="str">
            <v/>
          </cell>
          <cell r="AX111" t="str">
            <v/>
          </cell>
          <cell r="AY111" t="str">
            <v/>
          </cell>
          <cell r="AZ111" t="str">
            <v/>
          </cell>
        </row>
        <row r="112">
          <cell r="B112" t="str">
            <v>KGZ</v>
          </cell>
          <cell r="C112" t="str">
            <v>Kyrgyzstan</v>
          </cell>
          <cell r="D112" t="str">
            <v>EUR</v>
          </cell>
          <cell r="E112" t="str">
            <v>LMC</v>
          </cell>
          <cell r="F112">
            <v>6800000</v>
          </cell>
          <cell r="G112">
            <v>-0.13200000000000001</v>
          </cell>
          <cell r="H112">
            <v>-900000</v>
          </cell>
          <cell r="I112">
            <v>4</v>
          </cell>
          <cell r="J112">
            <v>2.1</v>
          </cell>
          <cell r="K112">
            <v>4</v>
          </cell>
          <cell r="L112">
            <v>-14.6</v>
          </cell>
          <cell r="M112">
            <v>3</v>
          </cell>
          <cell r="N112">
            <v>-3.6</v>
          </cell>
          <cell r="O112" t="str">
            <v/>
          </cell>
          <cell r="P112" t="str">
            <v/>
          </cell>
          <cell r="Q112">
            <v>4</v>
          </cell>
          <cell r="R112" t="str">
            <v/>
          </cell>
          <cell r="S112">
            <v>4</v>
          </cell>
          <cell r="T112" t="str">
            <v/>
          </cell>
          <cell r="U112">
            <v>3</v>
          </cell>
          <cell r="V112" t="str">
            <v/>
          </cell>
          <cell r="W112">
            <v>4</v>
          </cell>
          <cell r="X112" t="str">
            <v/>
          </cell>
          <cell r="Y112">
            <v>4</v>
          </cell>
          <cell r="Z112" t="str">
            <v/>
          </cell>
          <cell r="AA112">
            <v>3</v>
          </cell>
          <cell r="AB112" t="str">
            <v/>
          </cell>
          <cell r="AC112">
            <v>4</v>
          </cell>
          <cell r="AD112" t="str">
            <v/>
          </cell>
          <cell r="AE112">
            <v>3</v>
          </cell>
          <cell r="AF112" t="str">
            <v/>
          </cell>
          <cell r="AG112">
            <v>4</v>
          </cell>
          <cell r="AH112" t="str">
            <v/>
          </cell>
          <cell r="AI112">
            <v>3</v>
          </cell>
          <cell r="AJ112" t="str">
            <v/>
          </cell>
          <cell r="AK112">
            <v>4</v>
          </cell>
          <cell r="AL112" t="str">
            <v/>
          </cell>
          <cell r="AM112">
            <v>4</v>
          </cell>
          <cell r="AN112" t="str">
            <v/>
          </cell>
          <cell r="AO112">
            <v>4</v>
          </cell>
          <cell r="AP112" t="str">
            <v/>
          </cell>
          <cell r="AQ112">
            <v>4</v>
          </cell>
          <cell r="AR112">
            <v>-2</v>
          </cell>
          <cell r="AS112">
            <v>2</v>
          </cell>
          <cell r="AT112">
            <v>-5.3</v>
          </cell>
          <cell r="AU112" t="str">
            <v/>
          </cell>
          <cell r="AV112" t="str">
            <v/>
          </cell>
          <cell r="AW112" t="str">
            <v/>
          </cell>
          <cell r="AX112" t="str">
            <v/>
          </cell>
          <cell r="AY112" t="str">
            <v/>
          </cell>
          <cell r="AZ112" t="str">
            <v/>
          </cell>
        </row>
        <row r="113">
          <cell r="B113" t="str">
            <v>GEO</v>
          </cell>
          <cell r="C113" t="str">
            <v>Georgia</v>
          </cell>
          <cell r="D113" t="str">
            <v>EUR</v>
          </cell>
          <cell r="E113" t="str">
            <v>UMC</v>
          </cell>
          <cell r="F113">
            <v>4000000</v>
          </cell>
          <cell r="G113">
            <v>-0.11199999999999999</v>
          </cell>
          <cell r="H113">
            <v>-440000</v>
          </cell>
          <cell r="I113">
            <v>3</v>
          </cell>
          <cell r="J113">
            <v>1</v>
          </cell>
          <cell r="K113">
            <v>3</v>
          </cell>
          <cell r="L113">
            <v>-18.5</v>
          </cell>
          <cell r="M113">
            <v>2</v>
          </cell>
          <cell r="N113">
            <v>2.2999999999999998</v>
          </cell>
          <cell r="O113" t="str">
            <v/>
          </cell>
          <cell r="P113" t="str">
            <v/>
          </cell>
          <cell r="Q113">
            <v>3</v>
          </cell>
          <cell r="R113" t="str">
            <v/>
          </cell>
          <cell r="S113">
            <v>3</v>
          </cell>
          <cell r="T113" t="str">
            <v/>
          </cell>
          <cell r="U113">
            <v>3</v>
          </cell>
          <cell r="V113" t="str">
            <v/>
          </cell>
          <cell r="W113">
            <v>4</v>
          </cell>
          <cell r="X113" t="str">
            <v/>
          </cell>
          <cell r="Y113">
            <v>1</v>
          </cell>
          <cell r="Z113" t="str">
            <v/>
          </cell>
          <cell r="AA113">
            <v>3</v>
          </cell>
          <cell r="AB113" t="str">
            <v/>
          </cell>
          <cell r="AC113">
            <v>4</v>
          </cell>
          <cell r="AD113" t="str">
            <v/>
          </cell>
          <cell r="AE113">
            <v>3</v>
          </cell>
          <cell r="AF113" t="str">
            <v/>
          </cell>
          <cell r="AG113">
            <v>4</v>
          </cell>
          <cell r="AH113" t="str">
            <v/>
          </cell>
          <cell r="AI113">
            <v>3</v>
          </cell>
          <cell r="AJ113" t="str">
            <v/>
          </cell>
          <cell r="AK113">
            <v>4</v>
          </cell>
          <cell r="AL113" t="str">
            <v/>
          </cell>
          <cell r="AM113">
            <v>1</v>
          </cell>
          <cell r="AN113" t="str">
            <v/>
          </cell>
          <cell r="AO113">
            <v>4</v>
          </cell>
          <cell r="AP113" t="str">
            <v/>
          </cell>
          <cell r="AQ113">
            <v>3</v>
          </cell>
          <cell r="AR113">
            <v>3.1</v>
          </cell>
          <cell r="AS113">
            <v>1</v>
          </cell>
          <cell r="AT113">
            <v>1.5</v>
          </cell>
          <cell r="AU113" t="str">
            <v/>
          </cell>
          <cell r="AV113" t="str">
            <v/>
          </cell>
          <cell r="AW113" t="str">
            <v/>
          </cell>
          <cell r="AX113" t="str">
            <v/>
          </cell>
          <cell r="AY113" t="str">
            <v/>
          </cell>
          <cell r="AZ113" t="str">
            <v/>
          </cell>
        </row>
        <row r="114">
          <cell r="B114" t="str">
            <v>ROU</v>
          </cell>
          <cell r="C114" t="str">
            <v>Romania</v>
          </cell>
          <cell r="D114" t="str">
            <v>EUR</v>
          </cell>
          <cell r="E114" t="str">
            <v>HIC</v>
          </cell>
          <cell r="F114">
            <v>19000000</v>
          </cell>
          <cell r="G114">
            <v>-7.6999999999999999E-2</v>
          </cell>
          <cell r="H114">
            <v>-1400000</v>
          </cell>
          <cell r="I114">
            <v>3</v>
          </cell>
          <cell r="J114">
            <v>2.4</v>
          </cell>
          <cell r="K114">
            <v>3</v>
          </cell>
          <cell r="L114">
            <v>-12.6</v>
          </cell>
          <cell r="M114">
            <v>4</v>
          </cell>
          <cell r="N114">
            <v>0</v>
          </cell>
          <cell r="O114" t="str">
            <v/>
          </cell>
          <cell r="P114" t="str">
            <v/>
          </cell>
          <cell r="Q114">
            <v>3</v>
          </cell>
          <cell r="R114" t="str">
            <v/>
          </cell>
          <cell r="S114">
            <v>3</v>
          </cell>
          <cell r="T114" t="str">
            <v/>
          </cell>
          <cell r="U114">
            <v>3</v>
          </cell>
          <cell r="V114" t="str">
            <v/>
          </cell>
          <cell r="W114">
            <v>1</v>
          </cell>
          <cell r="X114" t="str">
            <v/>
          </cell>
          <cell r="Y114">
            <v>3</v>
          </cell>
          <cell r="Z114" t="str">
            <v/>
          </cell>
          <cell r="AA114">
            <v>4</v>
          </cell>
          <cell r="AB114" t="str">
            <v/>
          </cell>
          <cell r="AC114">
            <v>4</v>
          </cell>
          <cell r="AD114" t="str">
            <v/>
          </cell>
          <cell r="AE114">
            <v>1</v>
          </cell>
          <cell r="AF114" t="str">
            <v/>
          </cell>
          <cell r="AG114">
            <v>3</v>
          </cell>
          <cell r="AH114" t="str">
            <v/>
          </cell>
          <cell r="AI114">
            <v>1</v>
          </cell>
          <cell r="AJ114" t="str">
            <v/>
          </cell>
          <cell r="AK114">
            <v>4</v>
          </cell>
          <cell r="AL114" t="str">
            <v/>
          </cell>
          <cell r="AM114">
            <v>4</v>
          </cell>
          <cell r="AN114" t="str">
            <v/>
          </cell>
          <cell r="AO114">
            <v>1</v>
          </cell>
          <cell r="AP114" t="str">
            <v/>
          </cell>
          <cell r="AQ114">
            <v>4</v>
          </cell>
          <cell r="AR114">
            <v>-1.5</v>
          </cell>
          <cell r="AS114">
            <v>4</v>
          </cell>
          <cell r="AT114">
            <v>1.4</v>
          </cell>
          <cell r="AU114" t="str">
            <v/>
          </cell>
          <cell r="AV114" t="str">
            <v/>
          </cell>
          <cell r="AW114" t="str">
            <v/>
          </cell>
          <cell r="AX114" t="str">
            <v/>
          </cell>
          <cell r="AY114" t="str">
            <v/>
          </cell>
          <cell r="AZ114" t="str">
            <v/>
          </cell>
        </row>
        <row r="115">
          <cell r="B115" t="str">
            <v>EST</v>
          </cell>
          <cell r="C115" t="str">
            <v>Estonia</v>
          </cell>
          <cell r="D115" t="str">
            <v>EUR</v>
          </cell>
          <cell r="E115" t="str">
            <v>HIC</v>
          </cell>
          <cell r="F115">
            <v>1300000</v>
          </cell>
          <cell r="G115">
            <v>-0.06</v>
          </cell>
          <cell r="H115">
            <v>-79000</v>
          </cell>
          <cell r="I115">
            <v>3</v>
          </cell>
          <cell r="J115">
            <v>2.4</v>
          </cell>
          <cell r="K115">
            <v>3</v>
          </cell>
          <cell r="L115">
            <v>-5.7</v>
          </cell>
          <cell r="M115">
            <v>4</v>
          </cell>
          <cell r="N115">
            <v>-5.3</v>
          </cell>
          <cell r="O115" t="str">
            <v/>
          </cell>
          <cell r="P115" t="str">
            <v/>
          </cell>
          <cell r="Q115">
            <v>2</v>
          </cell>
          <cell r="R115" t="str">
            <v/>
          </cell>
          <cell r="S115">
            <v>4</v>
          </cell>
          <cell r="T115" t="str">
            <v/>
          </cell>
          <cell r="U115">
            <v>3</v>
          </cell>
          <cell r="V115" t="str">
            <v/>
          </cell>
          <cell r="W115">
            <v>1</v>
          </cell>
          <cell r="X115" t="str">
            <v/>
          </cell>
          <cell r="Y115">
            <v>3</v>
          </cell>
          <cell r="Z115" t="str">
            <v/>
          </cell>
          <cell r="AA115">
            <v>3</v>
          </cell>
          <cell r="AB115" t="str">
            <v/>
          </cell>
          <cell r="AC115">
            <v>4</v>
          </cell>
          <cell r="AD115" t="str">
            <v/>
          </cell>
          <cell r="AE115">
            <v>3</v>
          </cell>
          <cell r="AF115" t="str">
            <v/>
          </cell>
          <cell r="AG115">
            <v>3</v>
          </cell>
          <cell r="AH115" t="str">
            <v/>
          </cell>
          <cell r="AI115">
            <v>3</v>
          </cell>
          <cell r="AJ115" t="str">
            <v/>
          </cell>
          <cell r="AK115">
            <v>3</v>
          </cell>
          <cell r="AL115" t="str">
            <v/>
          </cell>
          <cell r="AM115">
            <v>1</v>
          </cell>
          <cell r="AN115" t="str">
            <v/>
          </cell>
          <cell r="AO115">
            <v>3</v>
          </cell>
          <cell r="AP115" t="str">
            <v/>
          </cell>
          <cell r="AQ115">
            <v>4</v>
          </cell>
          <cell r="AR115">
            <v>-5.0999999999999996</v>
          </cell>
          <cell r="AS115">
            <v>4</v>
          </cell>
          <cell r="AT115">
            <v>-5.5</v>
          </cell>
          <cell r="AU115" t="str">
            <v/>
          </cell>
          <cell r="AV115" t="str">
            <v/>
          </cell>
          <cell r="AW115" t="str">
            <v/>
          </cell>
          <cell r="AX115" t="str">
            <v/>
          </cell>
          <cell r="AY115" t="str">
            <v/>
          </cell>
          <cell r="AZ115" t="str">
            <v/>
          </cell>
        </row>
        <row r="116">
          <cell r="B116" t="str">
            <v>IRL</v>
          </cell>
          <cell r="C116" t="str">
            <v>Ireland</v>
          </cell>
          <cell r="D116" t="str">
            <v>EUR</v>
          </cell>
          <cell r="E116" t="str">
            <v>HIC</v>
          </cell>
          <cell r="F116">
            <v>5100000</v>
          </cell>
          <cell r="G116">
            <v>-0.04</v>
          </cell>
          <cell r="H116">
            <v>-200000</v>
          </cell>
          <cell r="I116">
            <v>3</v>
          </cell>
          <cell r="J116">
            <v>1.4</v>
          </cell>
          <cell r="K116">
            <v>3</v>
          </cell>
          <cell r="L116">
            <v>-6.9</v>
          </cell>
          <cell r="M116">
            <v>4</v>
          </cell>
          <cell r="N116">
            <v>-2.1</v>
          </cell>
          <cell r="O116" t="str">
            <v/>
          </cell>
          <cell r="P116" t="str">
            <v/>
          </cell>
          <cell r="Q116">
            <v>4</v>
          </cell>
          <cell r="R116" t="str">
            <v/>
          </cell>
          <cell r="S116">
            <v>4</v>
          </cell>
          <cell r="T116" t="str">
            <v/>
          </cell>
          <cell r="U116">
            <v>3</v>
          </cell>
          <cell r="V116" t="str">
            <v/>
          </cell>
          <cell r="W116">
            <v>1</v>
          </cell>
          <cell r="X116" t="str">
            <v/>
          </cell>
          <cell r="Y116">
            <v>1</v>
          </cell>
          <cell r="Z116" t="str">
            <v/>
          </cell>
          <cell r="AA116">
            <v>3</v>
          </cell>
          <cell r="AB116" t="str">
            <v/>
          </cell>
          <cell r="AC116">
            <v>4</v>
          </cell>
          <cell r="AD116" t="str">
            <v/>
          </cell>
          <cell r="AE116">
            <v>3</v>
          </cell>
          <cell r="AF116" t="str">
            <v/>
          </cell>
          <cell r="AG116">
            <v>3</v>
          </cell>
          <cell r="AH116" t="str">
            <v/>
          </cell>
          <cell r="AI116">
            <v>1</v>
          </cell>
          <cell r="AJ116" t="str">
            <v/>
          </cell>
          <cell r="AK116">
            <v>4</v>
          </cell>
          <cell r="AL116" t="str">
            <v/>
          </cell>
          <cell r="AM116">
            <v>3</v>
          </cell>
          <cell r="AN116" t="str">
            <v/>
          </cell>
          <cell r="AO116">
            <v>4</v>
          </cell>
          <cell r="AP116" t="str">
            <v/>
          </cell>
          <cell r="AQ116">
            <v>3</v>
          </cell>
          <cell r="AR116">
            <v>-1.5</v>
          </cell>
          <cell r="AS116">
            <v>4</v>
          </cell>
          <cell r="AT116">
            <v>-2.8</v>
          </cell>
          <cell r="AU116" t="str">
            <v/>
          </cell>
          <cell r="AV116" t="str">
            <v/>
          </cell>
          <cell r="AW116" t="str">
            <v/>
          </cell>
          <cell r="AX116" t="str">
            <v/>
          </cell>
          <cell r="AY116" t="str">
            <v/>
          </cell>
          <cell r="AZ116" t="str">
            <v/>
          </cell>
        </row>
        <row r="117">
          <cell r="B117" t="str">
            <v>DEU</v>
          </cell>
          <cell r="C117" t="str">
            <v>Germany</v>
          </cell>
          <cell r="D117" t="str">
            <v>EUR</v>
          </cell>
          <cell r="E117" t="str">
            <v>HIC</v>
          </cell>
          <cell r="F117">
            <v>84000000</v>
          </cell>
          <cell r="G117">
            <v>-2.7000000000000003E-2</v>
          </cell>
          <cell r="H117">
            <v>-2300000</v>
          </cell>
          <cell r="I117">
            <v>3</v>
          </cell>
          <cell r="J117">
            <v>-0.2</v>
          </cell>
          <cell r="K117">
            <v>1</v>
          </cell>
          <cell r="L117">
            <v>-5.7</v>
          </cell>
          <cell r="M117">
            <v>3</v>
          </cell>
          <cell r="N117">
            <v>0</v>
          </cell>
          <cell r="O117">
            <v>4</v>
          </cell>
          <cell r="P117">
            <v>5</v>
          </cell>
          <cell r="Q117">
            <v>1</v>
          </cell>
          <cell r="R117" t="str">
            <v/>
          </cell>
          <cell r="S117">
            <v>1</v>
          </cell>
          <cell r="T117" t="str">
            <v/>
          </cell>
          <cell r="U117">
            <v>1</v>
          </cell>
          <cell r="V117" t="str">
            <v/>
          </cell>
          <cell r="W117">
            <v>1</v>
          </cell>
          <cell r="X117" t="str">
            <v/>
          </cell>
          <cell r="Y117">
            <v>1</v>
          </cell>
          <cell r="Z117" t="str">
            <v/>
          </cell>
          <cell r="AA117">
            <v>1</v>
          </cell>
          <cell r="AB117" t="str">
            <v/>
          </cell>
          <cell r="AC117">
            <v>1</v>
          </cell>
          <cell r="AD117" t="str">
            <v/>
          </cell>
          <cell r="AE117">
            <v>1</v>
          </cell>
          <cell r="AF117" t="str">
            <v/>
          </cell>
          <cell r="AG117">
            <v>1</v>
          </cell>
          <cell r="AH117" t="str">
            <v/>
          </cell>
          <cell r="AI117">
            <v>3</v>
          </cell>
          <cell r="AJ117" t="str">
            <v/>
          </cell>
          <cell r="AK117">
            <v>1</v>
          </cell>
          <cell r="AL117" t="str">
            <v/>
          </cell>
          <cell r="AM117">
            <v>1</v>
          </cell>
          <cell r="AN117" t="str">
            <v/>
          </cell>
          <cell r="AO117">
            <v>1</v>
          </cell>
          <cell r="AP117" t="str">
            <v/>
          </cell>
          <cell r="AQ117">
            <v>3</v>
          </cell>
          <cell r="AR117">
            <v>0</v>
          </cell>
          <cell r="AS117">
            <v>1</v>
          </cell>
          <cell r="AT117">
            <v>0</v>
          </cell>
          <cell r="AU117" t="str">
            <v/>
          </cell>
          <cell r="AV117" t="str">
            <v/>
          </cell>
          <cell r="AW117" t="str">
            <v/>
          </cell>
          <cell r="AX117" t="str">
            <v/>
          </cell>
          <cell r="AY117" t="str">
            <v/>
          </cell>
          <cell r="AZ117" t="str">
            <v/>
          </cell>
        </row>
        <row r="118">
          <cell r="B118" t="str">
            <v>CZE</v>
          </cell>
          <cell r="C118" t="str">
            <v>Czechia</v>
          </cell>
          <cell r="D118" t="str">
            <v>EUR</v>
          </cell>
          <cell r="E118" t="str">
            <v>HIC</v>
          </cell>
          <cell r="F118">
            <v>11000000</v>
          </cell>
          <cell r="G118">
            <v>-9.0000000000000011E-3</v>
          </cell>
          <cell r="H118">
            <v>-95000</v>
          </cell>
          <cell r="I118">
            <v>3</v>
          </cell>
          <cell r="J118">
            <v>2.2000000000000002</v>
          </cell>
          <cell r="K118">
            <v>3</v>
          </cell>
          <cell r="L118">
            <v>4.8</v>
          </cell>
          <cell r="M118">
            <v>3</v>
          </cell>
          <cell r="N118">
            <v>-10.7</v>
          </cell>
          <cell r="O118" t="str">
            <v/>
          </cell>
          <cell r="P118" t="str">
            <v/>
          </cell>
          <cell r="Q118">
            <v>4</v>
          </cell>
          <cell r="R118" t="str">
            <v/>
          </cell>
          <cell r="S118">
            <v>4</v>
          </cell>
          <cell r="T118" t="str">
            <v/>
          </cell>
          <cell r="U118">
            <v>3</v>
          </cell>
          <cell r="V118" t="str">
            <v/>
          </cell>
          <cell r="W118">
            <v>4</v>
          </cell>
          <cell r="X118" t="str">
            <v/>
          </cell>
          <cell r="Y118">
            <v>3</v>
          </cell>
          <cell r="Z118" t="str">
            <v/>
          </cell>
          <cell r="AA118">
            <v>4</v>
          </cell>
          <cell r="AB118" t="str">
            <v/>
          </cell>
          <cell r="AC118">
            <v>1</v>
          </cell>
          <cell r="AD118" t="str">
            <v/>
          </cell>
          <cell r="AE118">
            <v>3</v>
          </cell>
          <cell r="AF118" t="str">
            <v/>
          </cell>
          <cell r="AG118">
            <v>1</v>
          </cell>
          <cell r="AH118" t="str">
            <v/>
          </cell>
          <cell r="AI118">
            <v>3</v>
          </cell>
          <cell r="AJ118" t="str">
            <v/>
          </cell>
          <cell r="AK118">
            <v>4</v>
          </cell>
          <cell r="AL118" t="str">
            <v/>
          </cell>
          <cell r="AM118">
            <v>3</v>
          </cell>
          <cell r="AN118" t="str">
            <v/>
          </cell>
          <cell r="AO118">
            <v>1</v>
          </cell>
          <cell r="AP118" t="str">
            <v/>
          </cell>
          <cell r="AQ118">
            <v>3</v>
          </cell>
          <cell r="AR118">
            <v>5.9</v>
          </cell>
          <cell r="AS118">
            <v>2</v>
          </cell>
          <cell r="AT118">
            <v>-27.3</v>
          </cell>
          <cell r="AU118" t="str">
            <v/>
          </cell>
          <cell r="AV118" t="str">
            <v/>
          </cell>
          <cell r="AW118" t="str">
            <v/>
          </cell>
          <cell r="AX118" t="str">
            <v/>
          </cell>
          <cell r="AY118" t="str">
            <v/>
          </cell>
          <cell r="AZ118" t="str">
            <v/>
          </cell>
        </row>
        <row r="119">
          <cell r="B119" t="str">
            <v>MCO</v>
          </cell>
          <cell r="C119" t="str">
            <v>Monaco</v>
          </cell>
          <cell r="D119" t="str">
            <v>EUR</v>
          </cell>
          <cell r="E119" t="str">
            <v>HIC</v>
          </cell>
          <cell r="F119">
            <v>40000</v>
          </cell>
          <cell r="G119">
            <v>-6.9999999999999993E-3</v>
          </cell>
          <cell r="H119">
            <v>-300</v>
          </cell>
          <cell r="I119">
            <v>1</v>
          </cell>
          <cell r="J119">
            <v>2.2000000000000002</v>
          </cell>
          <cell r="K119">
            <v>2</v>
          </cell>
          <cell r="L119">
            <v>-5.4</v>
          </cell>
          <cell r="M119">
            <v>3</v>
          </cell>
          <cell r="N119">
            <v>-0.4</v>
          </cell>
          <cell r="O119" t="str">
            <v/>
          </cell>
          <cell r="P119" t="str">
            <v/>
          </cell>
          <cell r="Q119">
            <v>3</v>
          </cell>
          <cell r="R119" t="str">
            <v/>
          </cell>
          <cell r="S119">
            <v>3</v>
          </cell>
          <cell r="T119" t="str">
            <v/>
          </cell>
          <cell r="U119">
            <v>1</v>
          </cell>
          <cell r="V119" t="str">
            <v/>
          </cell>
          <cell r="W119">
            <v>1</v>
          </cell>
          <cell r="X119" t="str">
            <v/>
          </cell>
          <cell r="Y119">
            <v>1</v>
          </cell>
          <cell r="Z119" t="str">
            <v/>
          </cell>
          <cell r="AA119">
            <v>3</v>
          </cell>
          <cell r="AB119" t="str">
            <v/>
          </cell>
          <cell r="AC119">
            <v>1</v>
          </cell>
          <cell r="AD119" t="str">
            <v/>
          </cell>
          <cell r="AE119">
            <v>1</v>
          </cell>
          <cell r="AF119" t="str">
            <v/>
          </cell>
          <cell r="AG119">
            <v>1</v>
          </cell>
          <cell r="AH119" t="str">
            <v/>
          </cell>
          <cell r="AI119">
            <v>3</v>
          </cell>
          <cell r="AJ119" t="str">
            <v/>
          </cell>
          <cell r="AK119">
            <v>1</v>
          </cell>
          <cell r="AL119" t="str">
            <v/>
          </cell>
          <cell r="AM119">
            <v>4</v>
          </cell>
          <cell r="AN119" t="str">
            <v/>
          </cell>
          <cell r="AO119">
            <v>3</v>
          </cell>
          <cell r="AP119" t="str">
            <v/>
          </cell>
          <cell r="AQ119">
            <v>1</v>
          </cell>
          <cell r="AR119">
            <v>0</v>
          </cell>
          <cell r="AS119">
            <v>4</v>
          </cell>
          <cell r="AT119">
            <v>-0.7</v>
          </cell>
          <cell r="AU119" t="str">
            <v/>
          </cell>
          <cell r="AV119" t="str">
            <v/>
          </cell>
          <cell r="AW119" t="str">
            <v/>
          </cell>
          <cell r="AX119" t="str">
            <v/>
          </cell>
          <cell r="AY119" t="str">
            <v/>
          </cell>
          <cell r="AZ119" t="str">
            <v/>
          </cell>
        </row>
        <row r="120">
          <cell r="B120" t="str">
            <v>DNK</v>
          </cell>
          <cell r="C120" t="str">
            <v>Denmark</v>
          </cell>
          <cell r="D120" t="str">
            <v>EUR</v>
          </cell>
          <cell r="E120" t="str">
            <v>HIC</v>
          </cell>
          <cell r="F120">
            <v>5900000</v>
          </cell>
          <cell r="G120">
            <v>-2E-3</v>
          </cell>
          <cell r="H120">
            <v>-11000</v>
          </cell>
          <cell r="I120">
            <v>1</v>
          </cell>
          <cell r="J120">
            <v>-6.7</v>
          </cell>
          <cell r="K120">
            <v>1</v>
          </cell>
          <cell r="L120">
            <v>-7.1</v>
          </cell>
          <cell r="M120">
            <v>2</v>
          </cell>
          <cell r="N120">
            <v>2.9</v>
          </cell>
          <cell r="O120" t="str">
            <v/>
          </cell>
          <cell r="P120" t="str">
            <v/>
          </cell>
          <cell r="Q120">
            <v>1</v>
          </cell>
          <cell r="R120" t="str">
            <v/>
          </cell>
          <cell r="S120">
            <v>1</v>
          </cell>
          <cell r="T120" t="str">
            <v/>
          </cell>
          <cell r="U120">
            <v>1</v>
          </cell>
          <cell r="V120" t="str">
            <v/>
          </cell>
          <cell r="W120">
            <v>1</v>
          </cell>
          <cell r="X120" t="str">
            <v/>
          </cell>
          <cell r="Y120">
            <v>1</v>
          </cell>
          <cell r="Z120" t="str">
            <v/>
          </cell>
          <cell r="AA120">
            <v>1</v>
          </cell>
          <cell r="AB120" t="str">
            <v/>
          </cell>
          <cell r="AC120">
            <v>1</v>
          </cell>
          <cell r="AD120" t="str">
            <v/>
          </cell>
          <cell r="AE120">
            <v>1</v>
          </cell>
          <cell r="AF120" t="str">
            <v/>
          </cell>
          <cell r="AG120">
            <v>1</v>
          </cell>
          <cell r="AH120" t="str">
            <v/>
          </cell>
          <cell r="AI120">
            <v>1</v>
          </cell>
          <cell r="AJ120" t="str">
            <v/>
          </cell>
          <cell r="AK120">
            <v>1</v>
          </cell>
          <cell r="AL120" t="str">
            <v/>
          </cell>
          <cell r="AM120">
            <v>1</v>
          </cell>
          <cell r="AN120" t="str">
            <v/>
          </cell>
          <cell r="AO120">
            <v>4</v>
          </cell>
          <cell r="AP120" t="str">
            <v/>
          </cell>
          <cell r="AQ120">
            <v>2</v>
          </cell>
          <cell r="AR120">
            <v>2.2000000000000002</v>
          </cell>
          <cell r="AS120">
            <v>3</v>
          </cell>
          <cell r="AT120">
            <v>3.6</v>
          </cell>
          <cell r="AU120" t="str">
            <v/>
          </cell>
          <cell r="AV120" t="str">
            <v/>
          </cell>
          <cell r="AW120" t="str">
            <v/>
          </cell>
          <cell r="AX120" t="str">
            <v/>
          </cell>
          <cell r="AY120" t="str">
            <v/>
          </cell>
          <cell r="AZ120" t="str">
            <v/>
          </cell>
        </row>
        <row r="121">
          <cell r="B121" t="str">
            <v>ISL</v>
          </cell>
          <cell r="C121" t="str">
            <v>Iceland</v>
          </cell>
          <cell r="D121" t="str">
            <v>EUR</v>
          </cell>
          <cell r="E121" t="str">
            <v>HIC</v>
          </cell>
          <cell r="F121">
            <v>350000</v>
          </cell>
          <cell r="G121">
            <v>-1E-3</v>
          </cell>
          <cell r="H121">
            <v>-210</v>
          </cell>
          <cell r="I121">
            <v>1</v>
          </cell>
          <cell r="J121">
            <v>2.2999999999999998</v>
          </cell>
          <cell r="K121">
            <v>1</v>
          </cell>
          <cell r="L121">
            <v>-5.4</v>
          </cell>
          <cell r="M121">
            <v>4</v>
          </cell>
          <cell r="N121">
            <v>0.4</v>
          </cell>
          <cell r="O121" t="str">
            <v/>
          </cell>
          <cell r="P121" t="str">
            <v/>
          </cell>
          <cell r="Q121">
            <v>2</v>
          </cell>
          <cell r="R121" t="str">
            <v/>
          </cell>
          <cell r="S121">
            <v>1</v>
          </cell>
          <cell r="T121" t="str">
            <v/>
          </cell>
          <cell r="U121">
            <v>3</v>
          </cell>
          <cell r="V121" t="str">
            <v/>
          </cell>
          <cell r="W121">
            <v>1</v>
          </cell>
          <cell r="X121" t="str">
            <v/>
          </cell>
          <cell r="Y121">
            <v>3</v>
          </cell>
          <cell r="Z121" t="str">
            <v/>
          </cell>
          <cell r="AA121">
            <v>3</v>
          </cell>
          <cell r="AB121" t="str">
            <v/>
          </cell>
          <cell r="AC121">
            <v>4</v>
          </cell>
          <cell r="AD121" t="str">
            <v/>
          </cell>
          <cell r="AE121">
            <v>1</v>
          </cell>
          <cell r="AF121" t="str">
            <v/>
          </cell>
          <cell r="AG121">
            <v>1</v>
          </cell>
          <cell r="AH121" t="str">
            <v/>
          </cell>
          <cell r="AI121">
            <v>1</v>
          </cell>
          <cell r="AJ121" t="str">
            <v/>
          </cell>
          <cell r="AK121">
            <v>1</v>
          </cell>
          <cell r="AL121" t="str">
            <v/>
          </cell>
          <cell r="AM121">
            <v>3</v>
          </cell>
          <cell r="AN121" t="str">
            <v/>
          </cell>
          <cell r="AO121">
            <v>3</v>
          </cell>
          <cell r="AP121" t="str">
            <v/>
          </cell>
          <cell r="AQ121">
            <v>4</v>
          </cell>
          <cell r="AR121">
            <v>-0.6</v>
          </cell>
          <cell r="AS121">
            <v>3</v>
          </cell>
          <cell r="AT121">
            <v>1.3</v>
          </cell>
          <cell r="AU121" t="str">
            <v/>
          </cell>
          <cell r="AV121" t="str">
            <v/>
          </cell>
          <cell r="AW121" t="str">
            <v/>
          </cell>
          <cell r="AX121" t="str">
            <v/>
          </cell>
          <cell r="AY121" t="str">
            <v/>
          </cell>
          <cell r="AZ121" t="str">
            <v/>
          </cell>
        </row>
        <row r="122">
          <cell r="B122" t="str">
            <v>SWE</v>
          </cell>
          <cell r="C122" t="str">
            <v>Sweden</v>
          </cell>
          <cell r="D122" t="str">
            <v>EUR</v>
          </cell>
          <cell r="E122" t="str">
            <v>HIC</v>
          </cell>
          <cell r="F122">
            <v>10000000</v>
          </cell>
          <cell r="G122">
            <v>2E-3</v>
          </cell>
          <cell r="H122">
            <v>21000</v>
          </cell>
          <cell r="I122">
            <v>3</v>
          </cell>
          <cell r="J122">
            <v>1.3</v>
          </cell>
          <cell r="K122">
            <v>1</v>
          </cell>
          <cell r="L122">
            <v>-3</v>
          </cell>
          <cell r="M122">
            <v>1</v>
          </cell>
          <cell r="N122">
            <v>0.2</v>
          </cell>
          <cell r="O122">
            <v>4</v>
          </cell>
          <cell r="P122">
            <v>6.7</v>
          </cell>
          <cell r="Q122">
            <v>1</v>
          </cell>
          <cell r="R122" t="str">
            <v/>
          </cell>
          <cell r="S122">
            <v>1</v>
          </cell>
          <cell r="T122" t="str">
            <v/>
          </cell>
          <cell r="U122">
            <v>1</v>
          </cell>
          <cell r="V122" t="str">
            <v/>
          </cell>
          <cell r="W122">
            <v>1</v>
          </cell>
          <cell r="X122" t="str">
            <v/>
          </cell>
          <cell r="Y122">
            <v>1</v>
          </cell>
          <cell r="Z122" t="str">
            <v/>
          </cell>
          <cell r="AA122">
            <v>1</v>
          </cell>
          <cell r="AB122" t="str">
            <v/>
          </cell>
          <cell r="AC122">
            <v>1</v>
          </cell>
          <cell r="AD122" t="str">
            <v/>
          </cell>
          <cell r="AE122">
            <v>3</v>
          </cell>
          <cell r="AF122" t="str">
            <v/>
          </cell>
          <cell r="AG122">
            <v>1</v>
          </cell>
          <cell r="AH122" t="str">
            <v/>
          </cell>
          <cell r="AI122">
            <v>1</v>
          </cell>
          <cell r="AJ122" t="str">
            <v/>
          </cell>
          <cell r="AK122">
            <v>1</v>
          </cell>
          <cell r="AL122" t="str">
            <v/>
          </cell>
          <cell r="AM122">
            <v>1</v>
          </cell>
          <cell r="AN122" t="str">
            <v/>
          </cell>
          <cell r="AO122">
            <v>1</v>
          </cell>
          <cell r="AP122" t="str">
            <v/>
          </cell>
          <cell r="AQ122">
            <v>2</v>
          </cell>
          <cell r="AR122">
            <v>0.6</v>
          </cell>
          <cell r="AS122">
            <v>1</v>
          </cell>
          <cell r="AT122">
            <v>-0.2</v>
          </cell>
          <cell r="AU122" t="str">
            <v/>
          </cell>
          <cell r="AV122" t="str">
            <v/>
          </cell>
          <cell r="AW122" t="str">
            <v/>
          </cell>
          <cell r="AX122" t="str">
            <v/>
          </cell>
          <cell r="AY122" t="str">
            <v/>
          </cell>
          <cell r="AZ122" t="str">
            <v/>
          </cell>
        </row>
        <row r="123">
          <cell r="B123" t="str">
            <v>HUN</v>
          </cell>
          <cell r="C123" t="str">
            <v>Hungary</v>
          </cell>
          <cell r="D123" t="str">
            <v>EUR</v>
          </cell>
          <cell r="E123" t="str">
            <v>HIC</v>
          </cell>
          <cell r="F123">
            <v>9600000</v>
          </cell>
          <cell r="G123">
            <v>6.9999999999999993E-3</v>
          </cell>
          <cell r="H123">
            <v>67000</v>
          </cell>
          <cell r="I123">
            <v>2</v>
          </cell>
          <cell r="J123">
            <v>0.1</v>
          </cell>
          <cell r="K123">
            <v>3</v>
          </cell>
          <cell r="L123">
            <v>-3.3</v>
          </cell>
          <cell r="M123">
            <v>1</v>
          </cell>
          <cell r="N123">
            <v>0</v>
          </cell>
          <cell r="O123" t="str">
            <v/>
          </cell>
          <cell r="P123" t="str">
            <v/>
          </cell>
          <cell r="Q123">
            <v>2</v>
          </cell>
          <cell r="R123" t="str">
            <v/>
          </cell>
          <cell r="S123">
            <v>3</v>
          </cell>
          <cell r="T123" t="str">
            <v/>
          </cell>
          <cell r="U123">
            <v>3</v>
          </cell>
          <cell r="V123" t="str">
            <v/>
          </cell>
          <cell r="W123">
            <v>1</v>
          </cell>
          <cell r="X123" t="str">
            <v/>
          </cell>
          <cell r="Y123">
            <v>4</v>
          </cell>
          <cell r="Z123" t="str">
            <v/>
          </cell>
          <cell r="AA123">
            <v>1</v>
          </cell>
          <cell r="AB123" t="str">
            <v/>
          </cell>
          <cell r="AC123">
            <v>4</v>
          </cell>
          <cell r="AD123" t="str">
            <v/>
          </cell>
          <cell r="AE123">
            <v>4</v>
          </cell>
          <cell r="AF123" t="str">
            <v/>
          </cell>
          <cell r="AG123">
            <v>4</v>
          </cell>
          <cell r="AH123" t="str">
            <v/>
          </cell>
          <cell r="AI123">
            <v>3</v>
          </cell>
          <cell r="AJ123" t="str">
            <v/>
          </cell>
          <cell r="AK123">
            <v>3</v>
          </cell>
          <cell r="AL123" t="str">
            <v/>
          </cell>
          <cell r="AM123">
            <v>3</v>
          </cell>
          <cell r="AN123" t="str">
            <v/>
          </cell>
          <cell r="AO123">
            <v>1</v>
          </cell>
          <cell r="AP123" t="str">
            <v/>
          </cell>
          <cell r="AQ123">
            <v>1</v>
          </cell>
          <cell r="AR123">
            <v>0</v>
          </cell>
          <cell r="AS123">
            <v>1</v>
          </cell>
          <cell r="AT123">
            <v>0</v>
          </cell>
          <cell r="AU123" t="str">
            <v/>
          </cell>
          <cell r="AV123" t="str">
            <v/>
          </cell>
          <cell r="AW123" t="str">
            <v/>
          </cell>
          <cell r="AX123" t="str">
            <v/>
          </cell>
          <cell r="AY123" t="str">
            <v/>
          </cell>
          <cell r="AZ123" t="str">
            <v/>
          </cell>
        </row>
        <row r="124">
          <cell r="B124" t="str">
            <v>TKM</v>
          </cell>
          <cell r="C124" t="str">
            <v>Turkmenistan</v>
          </cell>
          <cell r="D124" t="str">
            <v>EUR</v>
          </cell>
          <cell r="E124" t="str">
            <v>UMC</v>
          </cell>
          <cell r="F124">
            <v>6300000</v>
          </cell>
          <cell r="G124">
            <v>1.9E-2</v>
          </cell>
          <cell r="H124">
            <v>120000</v>
          </cell>
          <cell r="I124">
            <v>2</v>
          </cell>
          <cell r="J124">
            <v>0.9</v>
          </cell>
          <cell r="K124">
            <v>3</v>
          </cell>
          <cell r="L124">
            <v>1.7</v>
          </cell>
          <cell r="M124">
            <v>1</v>
          </cell>
          <cell r="N124">
            <v>0.1</v>
          </cell>
          <cell r="O124" t="str">
            <v/>
          </cell>
          <cell r="P124" t="str">
            <v/>
          </cell>
          <cell r="Q124">
            <v>4</v>
          </cell>
          <cell r="R124" t="str">
            <v/>
          </cell>
          <cell r="S124">
            <v>4</v>
          </cell>
          <cell r="T124" t="str">
            <v/>
          </cell>
          <cell r="U124">
            <v>1</v>
          </cell>
          <cell r="V124" t="str">
            <v/>
          </cell>
          <cell r="W124">
            <v>4</v>
          </cell>
          <cell r="X124" t="str">
            <v/>
          </cell>
          <cell r="Y124">
            <v>3</v>
          </cell>
          <cell r="Z124" t="str">
            <v/>
          </cell>
          <cell r="AA124">
            <v>4</v>
          </cell>
          <cell r="AB124" t="str">
            <v/>
          </cell>
          <cell r="AC124">
            <v>4</v>
          </cell>
          <cell r="AD124" t="str">
            <v/>
          </cell>
          <cell r="AE124">
            <v>3</v>
          </cell>
          <cell r="AF124" t="str">
            <v/>
          </cell>
          <cell r="AG124">
            <v>3</v>
          </cell>
          <cell r="AH124" t="str">
            <v/>
          </cell>
          <cell r="AI124">
            <v>3</v>
          </cell>
          <cell r="AJ124" t="str">
            <v/>
          </cell>
          <cell r="AK124">
            <v>1</v>
          </cell>
          <cell r="AL124" t="str">
            <v/>
          </cell>
          <cell r="AM124">
            <v>3</v>
          </cell>
          <cell r="AN124" t="str">
            <v/>
          </cell>
          <cell r="AO124">
            <v>4</v>
          </cell>
          <cell r="AP124" t="str">
            <v/>
          </cell>
          <cell r="AQ124">
            <v>1</v>
          </cell>
          <cell r="AR124">
            <v>0.3</v>
          </cell>
          <cell r="AS124">
            <v>1</v>
          </cell>
          <cell r="AT124">
            <v>0</v>
          </cell>
          <cell r="AU124" t="str">
            <v/>
          </cell>
          <cell r="AV124" t="str">
            <v/>
          </cell>
          <cell r="AW124" t="str">
            <v/>
          </cell>
          <cell r="AX124" t="str">
            <v/>
          </cell>
          <cell r="AY124" t="str">
            <v/>
          </cell>
          <cell r="AZ124" t="str">
            <v/>
          </cell>
        </row>
        <row r="125">
          <cell r="B125" t="str">
            <v>ITA</v>
          </cell>
          <cell r="C125" t="str">
            <v>Italy</v>
          </cell>
          <cell r="D125" t="str">
            <v>EUR</v>
          </cell>
          <cell r="E125" t="str">
            <v>HIC</v>
          </cell>
          <cell r="F125">
            <v>60000000</v>
          </cell>
          <cell r="G125">
            <v>2.4E-2</v>
          </cell>
          <cell r="H125">
            <v>1400000</v>
          </cell>
          <cell r="I125">
            <v>2</v>
          </cell>
          <cell r="J125">
            <v>8</v>
          </cell>
          <cell r="K125">
            <v>1</v>
          </cell>
          <cell r="L125">
            <v>-5.5</v>
          </cell>
          <cell r="M125">
            <v>3</v>
          </cell>
          <cell r="N125">
            <v>2.8</v>
          </cell>
          <cell r="O125">
            <v>3</v>
          </cell>
          <cell r="P125">
            <v>26.7</v>
          </cell>
          <cell r="Q125">
            <v>2</v>
          </cell>
          <cell r="R125" t="str">
            <v/>
          </cell>
          <cell r="S125">
            <v>3</v>
          </cell>
          <cell r="T125" t="str">
            <v/>
          </cell>
          <cell r="U125">
            <v>1</v>
          </cell>
          <cell r="V125" t="str">
            <v/>
          </cell>
          <cell r="W125">
            <v>1</v>
          </cell>
          <cell r="X125" t="str">
            <v/>
          </cell>
          <cell r="Y125">
            <v>1</v>
          </cell>
          <cell r="Z125" t="str">
            <v/>
          </cell>
          <cell r="AA125">
            <v>1</v>
          </cell>
          <cell r="AB125" t="str">
            <v/>
          </cell>
          <cell r="AC125">
            <v>1</v>
          </cell>
          <cell r="AD125" t="str">
            <v/>
          </cell>
          <cell r="AE125">
            <v>1</v>
          </cell>
          <cell r="AF125" t="str">
            <v/>
          </cell>
          <cell r="AG125">
            <v>1</v>
          </cell>
          <cell r="AH125" t="str">
            <v/>
          </cell>
          <cell r="AI125">
            <v>3</v>
          </cell>
          <cell r="AJ125" t="str">
            <v/>
          </cell>
          <cell r="AK125">
            <v>1</v>
          </cell>
          <cell r="AL125" t="str">
            <v/>
          </cell>
          <cell r="AM125">
            <v>3</v>
          </cell>
          <cell r="AN125" t="str">
            <v/>
          </cell>
          <cell r="AO125">
            <v>3</v>
          </cell>
          <cell r="AP125" t="str">
            <v/>
          </cell>
          <cell r="AQ125">
            <v>3</v>
          </cell>
          <cell r="AR125">
            <v>1.8</v>
          </cell>
          <cell r="AS125">
            <v>3</v>
          </cell>
          <cell r="AT125">
            <v>3.9</v>
          </cell>
          <cell r="AU125" t="str">
            <v/>
          </cell>
          <cell r="AV125" t="str">
            <v/>
          </cell>
          <cell r="AW125" t="str">
            <v/>
          </cell>
          <cell r="AX125" t="str">
            <v/>
          </cell>
          <cell r="AY125" t="str">
            <v/>
          </cell>
          <cell r="AZ125" t="str">
            <v/>
          </cell>
        </row>
        <row r="126">
          <cell r="B126" t="str">
            <v>FRA</v>
          </cell>
          <cell r="C126" t="str">
            <v>France</v>
          </cell>
          <cell r="D126" t="str">
            <v>EUR</v>
          </cell>
          <cell r="E126" t="str">
            <v>HIC</v>
          </cell>
          <cell r="F126">
            <v>66000000</v>
          </cell>
          <cell r="G126">
            <v>2.7999999999999997E-2</v>
          </cell>
          <cell r="H126">
            <v>1800000</v>
          </cell>
          <cell r="I126">
            <v>4</v>
          </cell>
          <cell r="J126">
            <v>-0.3</v>
          </cell>
          <cell r="K126">
            <v>2</v>
          </cell>
          <cell r="L126">
            <v>0</v>
          </cell>
          <cell r="M126">
            <v>4</v>
          </cell>
          <cell r="N126">
            <v>-0.2</v>
          </cell>
          <cell r="O126">
            <v>4</v>
          </cell>
          <cell r="P126">
            <v>-0.8</v>
          </cell>
          <cell r="Q126">
            <v>4</v>
          </cell>
          <cell r="R126" t="str">
            <v/>
          </cell>
          <cell r="S126">
            <v>1</v>
          </cell>
          <cell r="T126" t="str">
            <v/>
          </cell>
          <cell r="U126">
            <v>3</v>
          </cell>
          <cell r="V126" t="str">
            <v/>
          </cell>
          <cell r="W126">
            <v>1</v>
          </cell>
          <cell r="X126" t="str">
            <v/>
          </cell>
          <cell r="Y126">
            <v>3</v>
          </cell>
          <cell r="Z126" t="str">
            <v/>
          </cell>
          <cell r="AA126">
            <v>1</v>
          </cell>
          <cell r="AB126" t="str">
            <v/>
          </cell>
          <cell r="AC126">
            <v>1</v>
          </cell>
          <cell r="AD126" t="str">
            <v/>
          </cell>
          <cell r="AE126">
            <v>3</v>
          </cell>
          <cell r="AF126" t="str">
            <v/>
          </cell>
          <cell r="AG126">
            <v>1</v>
          </cell>
          <cell r="AH126" t="str">
            <v/>
          </cell>
          <cell r="AI126">
            <v>1</v>
          </cell>
          <cell r="AJ126" t="str">
            <v/>
          </cell>
          <cell r="AK126">
            <v>4</v>
          </cell>
          <cell r="AL126" t="str">
            <v/>
          </cell>
          <cell r="AM126">
            <v>1</v>
          </cell>
          <cell r="AN126" t="str">
            <v/>
          </cell>
          <cell r="AO126">
            <v>1</v>
          </cell>
          <cell r="AP126" t="str">
            <v/>
          </cell>
          <cell r="AQ126">
            <v>2</v>
          </cell>
          <cell r="AR126">
            <v>-0.2</v>
          </cell>
          <cell r="AS126">
            <v>4</v>
          </cell>
          <cell r="AT126">
            <v>-0.2</v>
          </cell>
          <cell r="AU126" t="str">
            <v/>
          </cell>
          <cell r="AV126" t="str">
            <v/>
          </cell>
          <cell r="AW126" t="str">
            <v/>
          </cell>
          <cell r="AX126" t="str">
            <v/>
          </cell>
          <cell r="AY126" t="str">
            <v/>
          </cell>
          <cell r="AZ126" t="str">
            <v/>
          </cell>
        </row>
        <row r="127">
          <cell r="B127" t="str">
            <v>RUS</v>
          </cell>
          <cell r="C127" t="str">
            <v>Russian Federation</v>
          </cell>
          <cell r="D127" t="str">
            <v>EUR</v>
          </cell>
          <cell r="E127" t="str">
            <v>UMC</v>
          </cell>
          <cell r="F127">
            <v>150000000</v>
          </cell>
          <cell r="G127">
            <v>3.2000000000000001E-2</v>
          </cell>
          <cell r="H127">
            <v>4600000</v>
          </cell>
          <cell r="I127">
            <v>1</v>
          </cell>
          <cell r="J127">
            <v>-6.4</v>
          </cell>
          <cell r="K127">
            <v>1</v>
          </cell>
          <cell r="L127">
            <v>-0.1</v>
          </cell>
          <cell r="M127">
            <v>1</v>
          </cell>
          <cell r="N127">
            <v>-0.7</v>
          </cell>
          <cell r="O127" t="str">
            <v/>
          </cell>
          <cell r="P127" t="str">
            <v/>
          </cell>
          <cell r="Q127">
            <v>1</v>
          </cell>
          <cell r="R127" t="str">
            <v/>
          </cell>
          <cell r="S127">
            <v>1</v>
          </cell>
          <cell r="T127" t="str">
            <v/>
          </cell>
          <cell r="U127">
            <v>1</v>
          </cell>
          <cell r="V127" t="str">
            <v/>
          </cell>
          <cell r="W127">
            <v>1</v>
          </cell>
          <cell r="X127" t="str">
            <v/>
          </cell>
          <cell r="Y127">
            <v>1</v>
          </cell>
          <cell r="Z127" t="str">
            <v/>
          </cell>
          <cell r="AA127">
            <v>1</v>
          </cell>
          <cell r="AB127" t="str">
            <v/>
          </cell>
          <cell r="AC127">
            <v>1</v>
          </cell>
          <cell r="AD127" t="str">
            <v/>
          </cell>
          <cell r="AE127">
            <v>1</v>
          </cell>
          <cell r="AF127" t="str">
            <v/>
          </cell>
          <cell r="AG127">
            <v>1</v>
          </cell>
          <cell r="AH127" t="str">
            <v/>
          </cell>
          <cell r="AI127">
            <v>1</v>
          </cell>
          <cell r="AJ127" t="str">
            <v/>
          </cell>
          <cell r="AK127">
            <v>1</v>
          </cell>
          <cell r="AL127" t="str">
            <v/>
          </cell>
          <cell r="AM127">
            <v>1</v>
          </cell>
          <cell r="AN127" t="str">
            <v/>
          </cell>
          <cell r="AO127">
            <v>1</v>
          </cell>
          <cell r="AP127" t="str">
            <v/>
          </cell>
          <cell r="AQ127">
            <v>2</v>
          </cell>
          <cell r="AR127">
            <v>-1.4</v>
          </cell>
          <cell r="AS127">
            <v>1</v>
          </cell>
          <cell r="AT127">
            <v>0</v>
          </cell>
          <cell r="AU127" t="str">
            <v/>
          </cell>
          <cell r="AV127" t="str">
            <v/>
          </cell>
          <cell r="AW127" t="str">
            <v/>
          </cell>
          <cell r="AX127" t="str">
            <v/>
          </cell>
          <cell r="AY127" t="str">
            <v/>
          </cell>
          <cell r="AZ127" t="str">
            <v/>
          </cell>
        </row>
        <row r="128">
          <cell r="B128" t="str">
            <v>MLT</v>
          </cell>
          <cell r="C128" t="str">
            <v>Malta</v>
          </cell>
          <cell r="D128" t="str">
            <v>EUR</v>
          </cell>
          <cell r="E128" t="str">
            <v>HIC</v>
          </cell>
          <cell r="F128">
            <v>450000</v>
          </cell>
          <cell r="G128">
            <v>4.4999999999999998E-2</v>
          </cell>
          <cell r="H128">
            <v>20000</v>
          </cell>
          <cell r="I128">
            <v>4</v>
          </cell>
          <cell r="J128">
            <v>4.9000000000000004</v>
          </cell>
          <cell r="K128">
            <v>4</v>
          </cell>
          <cell r="L128">
            <v>2.7</v>
          </cell>
          <cell r="M128">
            <v>2</v>
          </cell>
          <cell r="N128">
            <v>-3.2</v>
          </cell>
          <cell r="O128" t="str">
            <v/>
          </cell>
          <cell r="P128" t="str">
            <v/>
          </cell>
          <cell r="Q128">
            <v>1</v>
          </cell>
          <cell r="R128" t="str">
            <v/>
          </cell>
          <cell r="S128">
            <v>4</v>
          </cell>
          <cell r="T128" t="str">
            <v/>
          </cell>
          <cell r="U128">
            <v>3</v>
          </cell>
          <cell r="V128" t="str">
            <v/>
          </cell>
          <cell r="W128">
            <v>1</v>
          </cell>
          <cell r="X128" t="str">
            <v/>
          </cell>
          <cell r="Y128">
            <v>3</v>
          </cell>
          <cell r="Z128" t="str">
            <v/>
          </cell>
          <cell r="AA128">
            <v>4</v>
          </cell>
          <cell r="AB128" t="str">
            <v/>
          </cell>
          <cell r="AC128">
            <v>1</v>
          </cell>
          <cell r="AD128" t="str">
            <v/>
          </cell>
          <cell r="AE128">
            <v>4</v>
          </cell>
          <cell r="AF128" t="str">
            <v/>
          </cell>
          <cell r="AG128">
            <v>4</v>
          </cell>
          <cell r="AH128" t="str">
            <v/>
          </cell>
          <cell r="AI128">
            <v>3</v>
          </cell>
          <cell r="AJ128" t="str">
            <v/>
          </cell>
          <cell r="AK128">
            <v>3</v>
          </cell>
          <cell r="AL128" t="str">
            <v/>
          </cell>
          <cell r="AM128">
            <v>4</v>
          </cell>
          <cell r="AN128" t="str">
            <v/>
          </cell>
          <cell r="AO128">
            <v>4</v>
          </cell>
          <cell r="AP128" t="str">
            <v/>
          </cell>
          <cell r="AQ128">
            <v>2</v>
          </cell>
          <cell r="AR128">
            <v>0.1</v>
          </cell>
          <cell r="AS128">
            <v>2</v>
          </cell>
          <cell r="AT128">
            <v>-6.4</v>
          </cell>
          <cell r="AU128" t="str">
            <v/>
          </cell>
          <cell r="AV128" t="str">
            <v/>
          </cell>
          <cell r="AW128" t="str">
            <v/>
          </cell>
          <cell r="AX128" t="str">
            <v/>
          </cell>
          <cell r="AY128" t="str">
            <v/>
          </cell>
          <cell r="AZ128" t="str">
            <v/>
          </cell>
        </row>
        <row r="129">
          <cell r="B129" t="str">
            <v>BLR</v>
          </cell>
          <cell r="C129" t="str">
            <v>Belarus</v>
          </cell>
          <cell r="D129" t="str">
            <v>EUR</v>
          </cell>
          <cell r="E129" t="str">
            <v>UMC</v>
          </cell>
          <cell r="F129">
            <v>9400000</v>
          </cell>
          <cell r="G129">
            <v>4.4999999999999998E-2</v>
          </cell>
          <cell r="H129">
            <v>420000</v>
          </cell>
          <cell r="I129">
            <v>1</v>
          </cell>
          <cell r="J129">
            <v>0.8</v>
          </cell>
          <cell r="K129">
            <v>1</v>
          </cell>
          <cell r="L129">
            <v>0.5</v>
          </cell>
          <cell r="M129">
            <v>1</v>
          </cell>
          <cell r="N129">
            <v>-1</v>
          </cell>
          <cell r="O129" t="str">
            <v/>
          </cell>
          <cell r="P129" t="str">
            <v/>
          </cell>
          <cell r="Q129">
            <v>1</v>
          </cell>
          <cell r="R129" t="str">
            <v/>
          </cell>
          <cell r="S129">
            <v>1</v>
          </cell>
          <cell r="T129" t="str">
            <v/>
          </cell>
          <cell r="U129">
            <v>3</v>
          </cell>
          <cell r="V129" t="str">
            <v/>
          </cell>
          <cell r="W129">
            <v>1</v>
          </cell>
          <cell r="X129" t="str">
            <v/>
          </cell>
          <cell r="Y129">
            <v>1</v>
          </cell>
          <cell r="Z129" t="str">
            <v/>
          </cell>
          <cell r="AA129">
            <v>1</v>
          </cell>
          <cell r="AB129" t="str">
            <v/>
          </cell>
          <cell r="AC129">
            <v>1</v>
          </cell>
          <cell r="AD129" t="str">
            <v/>
          </cell>
          <cell r="AE129">
            <v>2</v>
          </cell>
          <cell r="AF129" t="str">
            <v/>
          </cell>
          <cell r="AG129">
            <v>1</v>
          </cell>
          <cell r="AH129" t="str">
            <v/>
          </cell>
          <cell r="AI129">
            <v>1</v>
          </cell>
          <cell r="AJ129" t="str">
            <v/>
          </cell>
          <cell r="AK129">
            <v>1</v>
          </cell>
          <cell r="AL129" t="str">
            <v/>
          </cell>
          <cell r="AM129">
            <v>1</v>
          </cell>
          <cell r="AN129" t="str">
            <v/>
          </cell>
          <cell r="AO129">
            <v>1</v>
          </cell>
          <cell r="AP129" t="str">
            <v/>
          </cell>
          <cell r="AQ129">
            <v>1</v>
          </cell>
          <cell r="AR129">
            <v>0</v>
          </cell>
          <cell r="AS129">
            <v>1</v>
          </cell>
          <cell r="AT129">
            <v>-2</v>
          </cell>
          <cell r="AU129" t="str">
            <v/>
          </cell>
          <cell r="AV129" t="str">
            <v/>
          </cell>
          <cell r="AW129" t="str">
            <v/>
          </cell>
          <cell r="AX129" t="str">
            <v/>
          </cell>
          <cell r="AY129" t="str">
            <v/>
          </cell>
          <cell r="AZ129" t="str">
            <v/>
          </cell>
        </row>
        <row r="130">
          <cell r="B130" t="str">
            <v>CHE</v>
          </cell>
          <cell r="C130" t="str">
            <v>Switzerland</v>
          </cell>
          <cell r="D130" t="str">
            <v>EUR</v>
          </cell>
          <cell r="E130" t="str">
            <v>HIC</v>
          </cell>
          <cell r="F130">
            <v>8800000</v>
          </cell>
          <cell r="G130">
            <v>4.5999999999999999E-2</v>
          </cell>
          <cell r="H130">
            <v>410000</v>
          </cell>
          <cell r="I130">
            <v>3</v>
          </cell>
          <cell r="J130">
            <v>6.9</v>
          </cell>
          <cell r="K130">
            <v>1</v>
          </cell>
          <cell r="L130">
            <v>0.2</v>
          </cell>
          <cell r="M130">
            <v>2</v>
          </cell>
          <cell r="N130">
            <v>0.5</v>
          </cell>
          <cell r="O130">
            <v>4</v>
          </cell>
          <cell r="P130">
            <v>20</v>
          </cell>
          <cell r="Q130" t="str">
            <v/>
          </cell>
          <cell r="R130" t="str">
            <v/>
          </cell>
          <cell r="S130" t="str">
            <v/>
          </cell>
          <cell r="T130" t="str">
            <v/>
          </cell>
          <cell r="U130" t="str">
            <v/>
          </cell>
          <cell r="V130" t="str">
            <v/>
          </cell>
          <cell r="W130" t="str">
            <v/>
          </cell>
          <cell r="X130" t="str">
            <v/>
          </cell>
          <cell r="Y130" t="str">
            <v/>
          </cell>
          <cell r="Z130" t="str">
            <v/>
          </cell>
          <cell r="AA130" t="str">
            <v/>
          </cell>
          <cell r="AB130" t="str">
            <v/>
          </cell>
          <cell r="AC130" t="str">
            <v/>
          </cell>
          <cell r="AD130" t="str">
            <v/>
          </cell>
          <cell r="AE130" t="str">
            <v/>
          </cell>
          <cell r="AF130" t="str">
            <v/>
          </cell>
          <cell r="AG130" t="str">
            <v/>
          </cell>
          <cell r="AH130" t="str">
            <v/>
          </cell>
          <cell r="AI130" t="str">
            <v/>
          </cell>
          <cell r="AJ130" t="str">
            <v/>
          </cell>
          <cell r="AK130" t="str">
            <v/>
          </cell>
          <cell r="AL130" t="str">
            <v/>
          </cell>
          <cell r="AM130" t="str">
            <v/>
          </cell>
          <cell r="AN130" t="str">
            <v/>
          </cell>
          <cell r="AO130" t="str">
            <v/>
          </cell>
          <cell r="AP130" t="str">
            <v/>
          </cell>
          <cell r="AQ130">
            <v>2</v>
          </cell>
          <cell r="AR130">
            <v>0</v>
          </cell>
          <cell r="AS130">
            <v>3</v>
          </cell>
          <cell r="AT130">
            <v>0.9</v>
          </cell>
          <cell r="AU130" t="str">
            <v/>
          </cell>
          <cell r="AV130" t="str">
            <v/>
          </cell>
          <cell r="AW130" t="str">
            <v/>
          </cell>
          <cell r="AX130" t="str">
            <v/>
          </cell>
          <cell r="AY130" t="str">
            <v/>
          </cell>
          <cell r="AZ130" t="str">
            <v/>
          </cell>
        </row>
        <row r="131">
          <cell r="B131" t="str">
            <v>GBR</v>
          </cell>
          <cell r="C131" t="str">
            <v>United Kingdom of Great Britain and Northern Ireland</v>
          </cell>
          <cell r="D131" t="str">
            <v>EUR</v>
          </cell>
          <cell r="E131" t="str">
            <v>HIC</v>
          </cell>
          <cell r="F131">
            <v>69000000</v>
          </cell>
          <cell r="G131">
            <v>5.2000000000000005E-2</v>
          </cell>
          <cell r="H131">
            <v>3600000</v>
          </cell>
          <cell r="I131">
            <v>1</v>
          </cell>
          <cell r="J131">
            <v>1.3</v>
          </cell>
          <cell r="K131">
            <v>1</v>
          </cell>
          <cell r="L131">
            <v>4.2</v>
          </cell>
          <cell r="M131">
            <v>4</v>
          </cell>
          <cell r="N131">
            <v>-3</v>
          </cell>
          <cell r="O131">
            <v>1</v>
          </cell>
          <cell r="P131">
            <v>2.6</v>
          </cell>
          <cell r="Q131">
            <v>1</v>
          </cell>
          <cell r="R131" t="str">
            <v/>
          </cell>
          <cell r="S131">
            <v>3</v>
          </cell>
          <cell r="T131" t="str">
            <v/>
          </cell>
          <cell r="U131">
            <v>1</v>
          </cell>
          <cell r="V131" t="str">
            <v/>
          </cell>
          <cell r="W131">
            <v>1</v>
          </cell>
          <cell r="X131" t="str">
            <v/>
          </cell>
          <cell r="Y131">
            <v>1</v>
          </cell>
          <cell r="Z131" t="str">
            <v/>
          </cell>
          <cell r="AA131">
            <v>1</v>
          </cell>
          <cell r="AB131" t="str">
            <v/>
          </cell>
          <cell r="AC131">
            <v>1</v>
          </cell>
          <cell r="AD131" t="str">
            <v/>
          </cell>
          <cell r="AE131">
            <v>1</v>
          </cell>
          <cell r="AF131" t="str">
            <v/>
          </cell>
          <cell r="AG131">
            <v>1</v>
          </cell>
          <cell r="AH131" t="str">
            <v/>
          </cell>
          <cell r="AI131">
            <v>1</v>
          </cell>
          <cell r="AJ131" t="str">
            <v/>
          </cell>
          <cell r="AK131">
            <v>4</v>
          </cell>
          <cell r="AL131" t="str">
            <v/>
          </cell>
          <cell r="AM131">
            <v>1</v>
          </cell>
          <cell r="AN131" t="str">
            <v/>
          </cell>
          <cell r="AO131">
            <v>1</v>
          </cell>
          <cell r="AP131" t="str">
            <v/>
          </cell>
          <cell r="AQ131">
            <v>3</v>
          </cell>
          <cell r="AR131">
            <v>-3.1</v>
          </cell>
          <cell r="AS131">
            <v>4</v>
          </cell>
          <cell r="AT131">
            <v>-2.8</v>
          </cell>
          <cell r="AU131" t="str">
            <v/>
          </cell>
          <cell r="AV131" t="str">
            <v/>
          </cell>
          <cell r="AW131" t="str">
            <v/>
          </cell>
          <cell r="AX131" t="str">
            <v/>
          </cell>
          <cell r="AY131" t="str">
            <v/>
          </cell>
          <cell r="AZ131" t="str">
            <v/>
          </cell>
        </row>
        <row r="132">
          <cell r="B132" t="str">
            <v>FIN</v>
          </cell>
          <cell r="C132" t="str">
            <v>Finland</v>
          </cell>
          <cell r="D132" t="str">
            <v>EUR</v>
          </cell>
          <cell r="E132" t="str">
            <v>HIC</v>
          </cell>
          <cell r="F132">
            <v>5600000</v>
          </cell>
          <cell r="G132">
            <v>5.5E-2</v>
          </cell>
          <cell r="H132">
            <v>300000</v>
          </cell>
          <cell r="I132">
            <v>1</v>
          </cell>
          <cell r="J132">
            <v>0</v>
          </cell>
          <cell r="K132">
            <v>1</v>
          </cell>
          <cell r="L132">
            <v>0</v>
          </cell>
          <cell r="M132">
            <v>3</v>
          </cell>
          <cell r="N132">
            <v>0.5</v>
          </cell>
          <cell r="O132" t="str">
            <v/>
          </cell>
          <cell r="P132" t="str">
            <v/>
          </cell>
          <cell r="Q132">
            <v>1</v>
          </cell>
          <cell r="R132" t="str">
            <v/>
          </cell>
          <cell r="S132">
            <v>1</v>
          </cell>
          <cell r="T132" t="str">
            <v/>
          </cell>
          <cell r="U132">
            <v>1</v>
          </cell>
          <cell r="V132" t="str">
            <v/>
          </cell>
          <cell r="W132">
            <v>1</v>
          </cell>
          <cell r="X132" t="str">
            <v/>
          </cell>
          <cell r="Y132">
            <v>3</v>
          </cell>
          <cell r="Z132" t="str">
            <v/>
          </cell>
          <cell r="AA132">
            <v>3</v>
          </cell>
          <cell r="AB132" t="str">
            <v/>
          </cell>
          <cell r="AC132">
            <v>1</v>
          </cell>
          <cell r="AD132" t="str">
            <v/>
          </cell>
          <cell r="AE132">
            <v>1</v>
          </cell>
          <cell r="AF132" t="str">
            <v/>
          </cell>
          <cell r="AG132">
            <v>1</v>
          </cell>
          <cell r="AH132" t="str">
            <v/>
          </cell>
          <cell r="AI132">
            <v>1</v>
          </cell>
          <cell r="AJ132" t="str">
            <v/>
          </cell>
          <cell r="AK132">
            <v>1</v>
          </cell>
          <cell r="AL132" t="str">
            <v/>
          </cell>
          <cell r="AM132">
            <v>1</v>
          </cell>
          <cell r="AN132" t="str">
            <v/>
          </cell>
          <cell r="AO132">
            <v>1</v>
          </cell>
          <cell r="AP132" t="str">
            <v/>
          </cell>
          <cell r="AQ132">
            <v>4</v>
          </cell>
          <cell r="AR132">
            <v>0.3</v>
          </cell>
          <cell r="AS132">
            <v>2</v>
          </cell>
          <cell r="AT132">
            <v>0.7</v>
          </cell>
          <cell r="AU132" t="str">
            <v/>
          </cell>
          <cell r="AV132" t="str">
            <v/>
          </cell>
          <cell r="AW132" t="str">
            <v/>
          </cell>
          <cell r="AX132" t="str">
            <v/>
          </cell>
          <cell r="AY132" t="str">
            <v/>
          </cell>
          <cell r="AZ132" t="str">
            <v/>
          </cell>
        </row>
        <row r="133">
          <cell r="B133" t="str">
            <v>BEL</v>
          </cell>
          <cell r="C133" t="str">
            <v>Belgium</v>
          </cell>
          <cell r="D133" t="str">
            <v>EUR</v>
          </cell>
          <cell r="E133" t="str">
            <v>HIC</v>
          </cell>
          <cell r="F133">
            <v>12000000</v>
          </cell>
          <cell r="G133">
            <v>5.9000000000000004E-2</v>
          </cell>
          <cell r="H133">
            <v>690000</v>
          </cell>
          <cell r="I133">
            <v>1</v>
          </cell>
          <cell r="J133">
            <v>-9.6</v>
          </cell>
          <cell r="K133">
            <v>2</v>
          </cell>
          <cell r="L133">
            <v>2.9</v>
          </cell>
          <cell r="M133">
            <v>1</v>
          </cell>
          <cell r="N133">
            <v>0</v>
          </cell>
          <cell r="O133" t="str">
            <v/>
          </cell>
          <cell r="P133" t="str">
            <v/>
          </cell>
          <cell r="Q133">
            <v>4</v>
          </cell>
          <cell r="R133" t="str">
            <v/>
          </cell>
          <cell r="S133">
            <v>3</v>
          </cell>
          <cell r="T133" t="str">
            <v/>
          </cell>
          <cell r="U133">
            <v>1</v>
          </cell>
          <cell r="V133" t="str">
            <v/>
          </cell>
          <cell r="W133">
            <v>1</v>
          </cell>
          <cell r="X133" t="str">
            <v/>
          </cell>
          <cell r="Y133">
            <v>1</v>
          </cell>
          <cell r="Z133" t="str">
            <v/>
          </cell>
          <cell r="AA133">
            <v>1</v>
          </cell>
          <cell r="AB133" t="str">
            <v/>
          </cell>
          <cell r="AC133">
            <v>4</v>
          </cell>
          <cell r="AD133" t="str">
            <v/>
          </cell>
          <cell r="AE133">
            <v>2</v>
          </cell>
          <cell r="AF133" t="str">
            <v/>
          </cell>
          <cell r="AG133">
            <v>3</v>
          </cell>
          <cell r="AH133" t="str">
            <v/>
          </cell>
          <cell r="AI133">
            <v>1</v>
          </cell>
          <cell r="AJ133" t="str">
            <v/>
          </cell>
          <cell r="AK133">
            <v>2</v>
          </cell>
          <cell r="AL133" t="str">
            <v/>
          </cell>
          <cell r="AM133">
            <v>3</v>
          </cell>
          <cell r="AN133" t="str">
            <v/>
          </cell>
          <cell r="AO133">
            <v>1</v>
          </cell>
          <cell r="AP133" t="str">
            <v/>
          </cell>
          <cell r="AQ133">
            <v>1</v>
          </cell>
          <cell r="AR133">
            <v>0</v>
          </cell>
          <cell r="AS133">
            <v>2</v>
          </cell>
          <cell r="AT133">
            <v>0</v>
          </cell>
          <cell r="AU133" t="str">
            <v/>
          </cell>
          <cell r="AV133" t="str">
            <v/>
          </cell>
          <cell r="AW133" t="str">
            <v/>
          </cell>
          <cell r="AX133" t="str">
            <v/>
          </cell>
          <cell r="AY133" t="str">
            <v/>
          </cell>
          <cell r="AZ133" t="str">
            <v/>
          </cell>
        </row>
        <row r="134">
          <cell r="B134" t="str">
            <v>NLD</v>
          </cell>
          <cell r="C134" t="str">
            <v>Netherlands</v>
          </cell>
          <cell r="D134" t="str">
            <v>EUR</v>
          </cell>
          <cell r="E134" t="str">
            <v>HIC</v>
          </cell>
          <cell r="F134">
            <v>17000000</v>
          </cell>
          <cell r="G134">
            <v>6.6000000000000003E-2</v>
          </cell>
          <cell r="H134">
            <v>1100000</v>
          </cell>
          <cell r="I134">
            <v>2</v>
          </cell>
          <cell r="J134">
            <v>-2.1</v>
          </cell>
          <cell r="K134">
            <v>1</v>
          </cell>
          <cell r="L134">
            <v>2.2000000000000002</v>
          </cell>
          <cell r="M134">
            <v>4</v>
          </cell>
          <cell r="N134">
            <v>1.5</v>
          </cell>
          <cell r="O134">
            <v>2</v>
          </cell>
          <cell r="P134">
            <v>-10</v>
          </cell>
          <cell r="Q134">
            <v>1</v>
          </cell>
          <cell r="R134" t="str">
            <v/>
          </cell>
          <cell r="S134">
            <v>1</v>
          </cell>
          <cell r="T134" t="str">
            <v/>
          </cell>
          <cell r="U134">
            <v>1</v>
          </cell>
          <cell r="V134" t="str">
            <v/>
          </cell>
          <cell r="W134">
            <v>1</v>
          </cell>
          <cell r="X134" t="str">
            <v/>
          </cell>
          <cell r="Y134">
            <v>1</v>
          </cell>
          <cell r="Z134" t="str">
            <v/>
          </cell>
          <cell r="AA134">
            <v>3</v>
          </cell>
          <cell r="AB134" t="str">
            <v/>
          </cell>
          <cell r="AC134">
            <v>1</v>
          </cell>
          <cell r="AD134" t="str">
            <v/>
          </cell>
          <cell r="AE134">
            <v>1</v>
          </cell>
          <cell r="AF134" t="str">
            <v/>
          </cell>
          <cell r="AG134">
            <v>1</v>
          </cell>
          <cell r="AH134" t="str">
            <v/>
          </cell>
          <cell r="AI134">
            <v>1</v>
          </cell>
          <cell r="AJ134" t="str">
            <v/>
          </cell>
          <cell r="AK134">
            <v>3</v>
          </cell>
          <cell r="AL134" t="str">
            <v/>
          </cell>
          <cell r="AM134">
            <v>1</v>
          </cell>
          <cell r="AN134" t="str">
            <v/>
          </cell>
          <cell r="AO134">
            <v>1</v>
          </cell>
          <cell r="AP134" t="str">
            <v/>
          </cell>
          <cell r="AQ134">
            <v>3</v>
          </cell>
          <cell r="AR134">
            <v>-0.7</v>
          </cell>
          <cell r="AS134">
            <v>3</v>
          </cell>
          <cell r="AT134">
            <v>3.6</v>
          </cell>
          <cell r="AU134" t="str">
            <v/>
          </cell>
          <cell r="AV134" t="str">
            <v/>
          </cell>
          <cell r="AW134" t="str">
            <v/>
          </cell>
          <cell r="AX134" t="str">
            <v/>
          </cell>
          <cell r="AY134" t="str">
            <v/>
          </cell>
          <cell r="AZ134" t="str">
            <v/>
          </cell>
        </row>
        <row r="135">
          <cell r="B135" t="str">
            <v>SMR</v>
          </cell>
          <cell r="C135" t="str">
            <v>San Marino</v>
          </cell>
          <cell r="D135" t="str">
            <v>EUR</v>
          </cell>
          <cell r="E135" t="str">
            <v>HIC</v>
          </cell>
          <cell r="F135">
            <v>34000</v>
          </cell>
          <cell r="G135">
            <v>6.8000000000000005E-2</v>
          </cell>
          <cell r="H135">
            <v>2300</v>
          </cell>
          <cell r="I135">
            <v>4</v>
          </cell>
          <cell r="J135">
            <v>11</v>
          </cell>
          <cell r="K135">
            <v>4</v>
          </cell>
          <cell r="L135">
            <v>0.3</v>
          </cell>
          <cell r="M135">
            <v>4</v>
          </cell>
          <cell r="N135">
            <v>1.4</v>
          </cell>
          <cell r="O135" t="str">
            <v/>
          </cell>
          <cell r="P135" t="str">
            <v/>
          </cell>
          <cell r="Q135">
            <v>4</v>
          </cell>
          <cell r="R135" t="str">
            <v/>
          </cell>
          <cell r="S135">
            <v>4</v>
          </cell>
          <cell r="T135" t="str">
            <v/>
          </cell>
          <cell r="U135">
            <v>3</v>
          </cell>
          <cell r="V135" t="str">
            <v/>
          </cell>
          <cell r="W135">
            <v>4</v>
          </cell>
          <cell r="X135" t="str">
            <v/>
          </cell>
          <cell r="Y135">
            <v>4</v>
          </cell>
          <cell r="Z135" t="str">
            <v/>
          </cell>
          <cell r="AA135">
            <v>4</v>
          </cell>
          <cell r="AB135" t="str">
            <v/>
          </cell>
          <cell r="AC135">
            <v>4</v>
          </cell>
          <cell r="AD135" t="str">
            <v/>
          </cell>
          <cell r="AE135">
            <v>4</v>
          </cell>
          <cell r="AF135" t="str">
            <v/>
          </cell>
          <cell r="AG135">
            <v>4</v>
          </cell>
          <cell r="AH135" t="str">
            <v/>
          </cell>
          <cell r="AI135">
            <v>3</v>
          </cell>
          <cell r="AJ135" t="str">
            <v/>
          </cell>
          <cell r="AK135">
            <v>4</v>
          </cell>
          <cell r="AL135" t="str">
            <v/>
          </cell>
          <cell r="AM135">
            <v>4</v>
          </cell>
          <cell r="AN135" t="str">
            <v/>
          </cell>
          <cell r="AO135">
            <v>4</v>
          </cell>
          <cell r="AP135" t="str">
            <v/>
          </cell>
          <cell r="AQ135">
            <v>3</v>
          </cell>
          <cell r="AR135">
            <v>1.2</v>
          </cell>
          <cell r="AS135">
            <v>4</v>
          </cell>
          <cell r="AT135">
            <v>1.7</v>
          </cell>
          <cell r="AU135" t="str">
            <v/>
          </cell>
          <cell r="AV135" t="str">
            <v/>
          </cell>
          <cell r="AW135" t="str">
            <v/>
          </cell>
          <cell r="AX135" t="str">
            <v/>
          </cell>
          <cell r="AY135" t="str">
            <v/>
          </cell>
          <cell r="AZ135" t="str">
            <v/>
          </cell>
        </row>
        <row r="136">
          <cell r="B136" t="str">
            <v>BIH</v>
          </cell>
          <cell r="C136" t="str">
            <v>Bosnia and Herzegovina</v>
          </cell>
          <cell r="D136" t="str">
            <v>EUR</v>
          </cell>
          <cell r="E136" t="str">
            <v>UMC</v>
          </cell>
          <cell r="F136">
            <v>3200000</v>
          </cell>
          <cell r="G136">
            <v>7.5999999999999998E-2</v>
          </cell>
          <cell r="H136">
            <v>250000</v>
          </cell>
          <cell r="I136">
            <v>4</v>
          </cell>
          <cell r="J136">
            <v>12.8</v>
          </cell>
          <cell r="K136">
            <v>4</v>
          </cell>
          <cell r="L136">
            <v>10.3</v>
          </cell>
          <cell r="M136">
            <v>4</v>
          </cell>
          <cell r="N136">
            <v>-6.7</v>
          </cell>
          <cell r="O136" t="str">
            <v/>
          </cell>
          <cell r="P136" t="str">
            <v/>
          </cell>
          <cell r="Q136">
            <v>4</v>
          </cell>
          <cell r="R136" t="str">
            <v/>
          </cell>
          <cell r="S136">
            <v>4</v>
          </cell>
          <cell r="T136" t="str">
            <v/>
          </cell>
          <cell r="U136">
            <v>3</v>
          </cell>
          <cell r="V136" t="str">
            <v/>
          </cell>
          <cell r="W136">
            <v>1</v>
          </cell>
          <cell r="X136" t="str">
            <v/>
          </cell>
          <cell r="Y136">
            <v>4</v>
          </cell>
          <cell r="Z136" t="str">
            <v/>
          </cell>
          <cell r="AA136">
            <v>4</v>
          </cell>
          <cell r="AB136" t="str">
            <v/>
          </cell>
          <cell r="AC136">
            <v>4</v>
          </cell>
          <cell r="AD136" t="str">
            <v/>
          </cell>
          <cell r="AE136">
            <v>4</v>
          </cell>
          <cell r="AF136" t="str">
            <v/>
          </cell>
          <cell r="AG136">
            <v>4</v>
          </cell>
          <cell r="AH136" t="str">
            <v/>
          </cell>
          <cell r="AI136">
            <v>3</v>
          </cell>
          <cell r="AJ136" t="str">
            <v/>
          </cell>
          <cell r="AK136">
            <v>4</v>
          </cell>
          <cell r="AL136" t="str">
            <v/>
          </cell>
          <cell r="AM136">
            <v>4</v>
          </cell>
          <cell r="AN136" t="str">
            <v/>
          </cell>
          <cell r="AO136">
            <v>4</v>
          </cell>
          <cell r="AP136" t="str">
            <v/>
          </cell>
          <cell r="AQ136">
            <v>4</v>
          </cell>
          <cell r="AR136">
            <v>-3.5</v>
          </cell>
          <cell r="AS136">
            <v>4</v>
          </cell>
          <cell r="AT136">
            <v>-9.9</v>
          </cell>
          <cell r="AU136" t="str">
            <v/>
          </cell>
          <cell r="AV136" t="str">
            <v/>
          </cell>
          <cell r="AW136" t="str">
            <v/>
          </cell>
          <cell r="AX136" t="str">
            <v/>
          </cell>
          <cell r="AY136" t="str">
            <v/>
          </cell>
          <cell r="AZ136" t="str">
            <v/>
          </cell>
        </row>
        <row r="137">
          <cell r="B137" t="str">
            <v>SRB</v>
          </cell>
          <cell r="C137" t="str">
            <v>Serbia</v>
          </cell>
          <cell r="D137" t="str">
            <v>EUR</v>
          </cell>
          <cell r="E137" t="str">
            <v>UMC</v>
          </cell>
          <cell r="F137">
            <v>8600000</v>
          </cell>
          <cell r="G137">
            <v>8.199999999999999E-2</v>
          </cell>
          <cell r="H137">
            <v>700000</v>
          </cell>
          <cell r="I137">
            <v>3</v>
          </cell>
          <cell r="J137">
            <v>3.1</v>
          </cell>
          <cell r="K137">
            <v>3</v>
          </cell>
          <cell r="L137">
            <v>5.3</v>
          </cell>
          <cell r="M137">
            <v>3</v>
          </cell>
          <cell r="N137">
            <v>-1.1000000000000001</v>
          </cell>
          <cell r="O137" t="str">
            <v/>
          </cell>
          <cell r="P137" t="str">
            <v/>
          </cell>
          <cell r="Q137">
            <v>2</v>
          </cell>
          <cell r="R137" t="str">
            <v/>
          </cell>
          <cell r="S137">
            <v>3</v>
          </cell>
          <cell r="T137" t="str">
            <v/>
          </cell>
          <cell r="U137">
            <v>3</v>
          </cell>
          <cell r="V137" t="str">
            <v/>
          </cell>
          <cell r="W137">
            <v>1</v>
          </cell>
          <cell r="X137" t="str">
            <v/>
          </cell>
          <cell r="Y137">
            <v>4</v>
          </cell>
          <cell r="Z137" t="str">
            <v/>
          </cell>
          <cell r="AA137">
            <v>4</v>
          </cell>
          <cell r="AB137" t="str">
            <v/>
          </cell>
          <cell r="AC137">
            <v>1</v>
          </cell>
          <cell r="AD137" t="str">
            <v/>
          </cell>
          <cell r="AE137">
            <v>3</v>
          </cell>
          <cell r="AF137" t="str">
            <v/>
          </cell>
          <cell r="AG137">
            <v>3</v>
          </cell>
          <cell r="AH137" t="str">
            <v/>
          </cell>
          <cell r="AI137">
            <v>1</v>
          </cell>
          <cell r="AJ137" t="str">
            <v/>
          </cell>
          <cell r="AK137">
            <v>4</v>
          </cell>
          <cell r="AL137" t="str">
            <v/>
          </cell>
          <cell r="AM137">
            <v>1</v>
          </cell>
          <cell r="AN137" t="str">
            <v/>
          </cell>
          <cell r="AO137">
            <v>4</v>
          </cell>
          <cell r="AP137" t="str">
            <v/>
          </cell>
          <cell r="AQ137">
            <v>3</v>
          </cell>
          <cell r="AR137">
            <v>2.5</v>
          </cell>
          <cell r="AS137">
            <v>4</v>
          </cell>
          <cell r="AT137">
            <v>-4.8</v>
          </cell>
          <cell r="AU137" t="str">
            <v/>
          </cell>
          <cell r="AV137" t="str">
            <v/>
          </cell>
          <cell r="AW137" t="str">
            <v/>
          </cell>
          <cell r="AX137" t="str">
            <v/>
          </cell>
          <cell r="AY137" t="str">
            <v/>
          </cell>
          <cell r="AZ137" t="str">
            <v/>
          </cell>
        </row>
        <row r="138">
          <cell r="B138" t="str">
            <v>UKR</v>
          </cell>
          <cell r="C138" t="str">
            <v>Ukraine</v>
          </cell>
          <cell r="D138" t="str">
            <v>EUR</v>
          </cell>
          <cell r="E138" t="str">
            <v>LMC</v>
          </cell>
          <cell r="F138">
            <v>43000000</v>
          </cell>
          <cell r="G138">
            <v>8.4000000000000005E-2</v>
          </cell>
          <cell r="H138">
            <v>3600000</v>
          </cell>
          <cell r="I138">
            <v>4</v>
          </cell>
          <cell r="J138">
            <v>13.4</v>
          </cell>
          <cell r="K138">
            <v>2</v>
          </cell>
          <cell r="L138">
            <v>-17.8</v>
          </cell>
          <cell r="M138">
            <v>4</v>
          </cell>
          <cell r="N138">
            <v>21.2</v>
          </cell>
          <cell r="O138">
            <v>4</v>
          </cell>
          <cell r="P138">
            <v>36.700000000000003</v>
          </cell>
          <cell r="Q138">
            <v>1</v>
          </cell>
          <cell r="R138" t="str">
            <v/>
          </cell>
          <cell r="S138">
            <v>3</v>
          </cell>
          <cell r="T138" t="str">
            <v/>
          </cell>
          <cell r="U138">
            <v>3</v>
          </cell>
          <cell r="V138" t="str">
            <v/>
          </cell>
          <cell r="W138">
            <v>1</v>
          </cell>
          <cell r="X138" t="str">
            <v/>
          </cell>
          <cell r="Y138">
            <v>1</v>
          </cell>
          <cell r="Z138" t="str">
            <v/>
          </cell>
          <cell r="AA138">
            <v>3</v>
          </cell>
          <cell r="AB138" t="str">
            <v/>
          </cell>
          <cell r="AC138">
            <v>1</v>
          </cell>
          <cell r="AD138" t="str">
            <v/>
          </cell>
          <cell r="AE138">
            <v>4</v>
          </cell>
          <cell r="AF138" t="str">
            <v/>
          </cell>
          <cell r="AG138">
            <v>4</v>
          </cell>
          <cell r="AH138" t="str">
            <v/>
          </cell>
          <cell r="AI138">
            <v>3</v>
          </cell>
          <cell r="AJ138" t="str">
            <v/>
          </cell>
          <cell r="AK138">
            <v>4</v>
          </cell>
          <cell r="AL138" t="str">
            <v/>
          </cell>
          <cell r="AM138">
            <v>1</v>
          </cell>
          <cell r="AN138" t="str">
            <v/>
          </cell>
          <cell r="AO138">
            <v>3</v>
          </cell>
          <cell r="AP138" t="str">
            <v/>
          </cell>
          <cell r="AQ138">
            <v>4</v>
          </cell>
          <cell r="AR138">
            <v>35.4</v>
          </cell>
          <cell r="AS138">
            <v>4</v>
          </cell>
          <cell r="AT138">
            <v>7</v>
          </cell>
          <cell r="AU138" t="str">
            <v/>
          </cell>
          <cell r="AV138" t="str">
            <v/>
          </cell>
          <cell r="AW138" t="str">
            <v/>
          </cell>
          <cell r="AX138" t="str">
            <v/>
          </cell>
          <cell r="AY138" t="str">
            <v/>
          </cell>
          <cell r="AZ138" t="str">
            <v/>
          </cell>
        </row>
        <row r="139">
          <cell r="B139" t="str">
            <v>ARM</v>
          </cell>
          <cell r="C139" t="str">
            <v>Armenia</v>
          </cell>
          <cell r="D139" t="str">
            <v>EUR</v>
          </cell>
          <cell r="E139" t="str">
            <v>UMC</v>
          </cell>
          <cell r="F139">
            <v>3000000</v>
          </cell>
          <cell r="G139">
            <v>9.6999999999999989E-2</v>
          </cell>
          <cell r="H139">
            <v>290000</v>
          </cell>
          <cell r="I139">
            <v>1</v>
          </cell>
          <cell r="J139">
            <v>5.5</v>
          </cell>
          <cell r="K139">
            <v>2</v>
          </cell>
          <cell r="L139">
            <v>2.6</v>
          </cell>
          <cell r="M139">
            <v>3</v>
          </cell>
          <cell r="N139">
            <v>2.1</v>
          </cell>
          <cell r="O139" t="str">
            <v/>
          </cell>
          <cell r="P139" t="str">
            <v/>
          </cell>
          <cell r="Q139">
            <v>3</v>
          </cell>
          <cell r="R139" t="str">
            <v/>
          </cell>
          <cell r="S139">
            <v>1</v>
          </cell>
          <cell r="T139" t="str">
            <v/>
          </cell>
          <cell r="U139">
            <v>1</v>
          </cell>
          <cell r="V139" t="str">
            <v/>
          </cell>
          <cell r="W139">
            <v>4</v>
          </cell>
          <cell r="X139" t="str">
            <v/>
          </cell>
          <cell r="Y139">
            <v>4</v>
          </cell>
          <cell r="Z139" t="str">
            <v/>
          </cell>
          <cell r="AA139">
            <v>1</v>
          </cell>
          <cell r="AB139" t="str">
            <v/>
          </cell>
          <cell r="AC139">
            <v>1</v>
          </cell>
          <cell r="AD139" t="str">
            <v/>
          </cell>
          <cell r="AE139">
            <v>3</v>
          </cell>
          <cell r="AF139" t="str">
            <v/>
          </cell>
          <cell r="AG139">
            <v>3</v>
          </cell>
          <cell r="AH139" t="str">
            <v/>
          </cell>
          <cell r="AI139">
            <v>1</v>
          </cell>
          <cell r="AJ139" t="str">
            <v/>
          </cell>
          <cell r="AK139">
            <v>1</v>
          </cell>
          <cell r="AL139" t="str">
            <v/>
          </cell>
          <cell r="AM139">
            <v>1</v>
          </cell>
          <cell r="AN139" t="str">
            <v/>
          </cell>
          <cell r="AO139">
            <v>1</v>
          </cell>
          <cell r="AP139" t="str">
            <v/>
          </cell>
          <cell r="AQ139">
            <v>4</v>
          </cell>
          <cell r="AR139">
            <v>5.3</v>
          </cell>
          <cell r="AS139">
            <v>3</v>
          </cell>
          <cell r="AT139">
            <v>-1</v>
          </cell>
          <cell r="AU139" t="str">
            <v/>
          </cell>
          <cell r="AV139" t="str">
            <v/>
          </cell>
          <cell r="AW139" t="str">
            <v/>
          </cell>
          <cell r="AX139" t="str">
            <v/>
          </cell>
          <cell r="AY139" t="str">
            <v/>
          </cell>
          <cell r="AZ139" t="str">
            <v/>
          </cell>
        </row>
        <row r="140">
          <cell r="B140" t="str">
            <v>LTU</v>
          </cell>
          <cell r="C140" t="str">
            <v>Lithuania</v>
          </cell>
          <cell r="D140" t="str">
            <v>EUR</v>
          </cell>
          <cell r="E140" t="str">
            <v>HIC</v>
          </cell>
          <cell r="F140">
            <v>2600000</v>
          </cell>
          <cell r="G140">
            <v>0.111</v>
          </cell>
          <cell r="H140">
            <v>290000</v>
          </cell>
          <cell r="I140">
            <v>2</v>
          </cell>
          <cell r="J140">
            <v>4.2</v>
          </cell>
          <cell r="K140">
            <v>2</v>
          </cell>
          <cell r="L140">
            <v>7</v>
          </cell>
          <cell r="M140">
            <v>4</v>
          </cell>
          <cell r="N140">
            <v>-0.9</v>
          </cell>
          <cell r="O140" t="str">
            <v/>
          </cell>
          <cell r="P140" t="str">
            <v/>
          </cell>
          <cell r="Q140">
            <v>2</v>
          </cell>
          <cell r="R140" t="str">
            <v/>
          </cell>
          <cell r="S140">
            <v>3</v>
          </cell>
          <cell r="T140" t="str">
            <v/>
          </cell>
          <cell r="U140">
            <v>3</v>
          </cell>
          <cell r="V140" t="str">
            <v/>
          </cell>
          <cell r="W140">
            <v>1</v>
          </cell>
          <cell r="X140" t="str">
            <v/>
          </cell>
          <cell r="Y140">
            <v>3</v>
          </cell>
          <cell r="Z140" t="str">
            <v/>
          </cell>
          <cell r="AA140">
            <v>4</v>
          </cell>
          <cell r="AB140" t="str">
            <v/>
          </cell>
          <cell r="AC140">
            <v>1</v>
          </cell>
          <cell r="AD140" t="str">
            <v/>
          </cell>
          <cell r="AE140">
            <v>1</v>
          </cell>
          <cell r="AF140" t="str">
            <v/>
          </cell>
          <cell r="AG140">
            <v>1</v>
          </cell>
          <cell r="AH140" t="str">
            <v/>
          </cell>
          <cell r="AI140">
            <v>3</v>
          </cell>
          <cell r="AJ140" t="str">
            <v/>
          </cell>
          <cell r="AK140">
            <v>3</v>
          </cell>
          <cell r="AL140" t="str">
            <v/>
          </cell>
          <cell r="AM140">
            <v>1</v>
          </cell>
          <cell r="AN140" t="str">
            <v/>
          </cell>
          <cell r="AO140">
            <v>1</v>
          </cell>
          <cell r="AP140" t="str">
            <v/>
          </cell>
          <cell r="AQ140">
            <v>4</v>
          </cell>
          <cell r="AR140">
            <v>-2.1</v>
          </cell>
          <cell r="AS140">
            <v>4</v>
          </cell>
          <cell r="AT140">
            <v>0.3</v>
          </cell>
          <cell r="AU140" t="str">
            <v/>
          </cell>
          <cell r="AV140" t="str">
            <v/>
          </cell>
          <cell r="AW140" t="str">
            <v/>
          </cell>
          <cell r="AX140" t="str">
            <v/>
          </cell>
          <cell r="AY140" t="str">
            <v/>
          </cell>
          <cell r="AZ140" t="str">
            <v/>
          </cell>
        </row>
        <row r="141">
          <cell r="B141" t="str">
            <v>NOR</v>
          </cell>
          <cell r="C141" t="str">
            <v>Norway</v>
          </cell>
          <cell r="D141" t="str">
            <v>EUR</v>
          </cell>
          <cell r="E141" t="str">
            <v>HIC</v>
          </cell>
          <cell r="F141">
            <v>5600000</v>
          </cell>
          <cell r="G141">
            <v>0.114</v>
          </cell>
          <cell r="H141">
            <v>640000</v>
          </cell>
          <cell r="I141">
            <v>1</v>
          </cell>
          <cell r="J141">
            <v>1.9</v>
          </cell>
          <cell r="K141">
            <v>1</v>
          </cell>
          <cell r="L141">
            <v>4.3</v>
          </cell>
          <cell r="M141">
            <v>2</v>
          </cell>
          <cell r="N141">
            <v>2.2000000000000002</v>
          </cell>
          <cell r="O141" t="str">
            <v/>
          </cell>
          <cell r="P141" t="str">
            <v/>
          </cell>
          <cell r="Q141">
            <v>1</v>
          </cell>
          <cell r="R141" t="str">
            <v/>
          </cell>
          <cell r="S141">
            <v>1</v>
          </cell>
          <cell r="T141" t="str">
            <v/>
          </cell>
          <cell r="U141">
            <v>1</v>
          </cell>
          <cell r="V141" t="str">
            <v/>
          </cell>
          <cell r="W141">
            <v>1</v>
          </cell>
          <cell r="X141" t="str">
            <v/>
          </cell>
          <cell r="Y141">
            <v>3</v>
          </cell>
          <cell r="Z141" t="str">
            <v/>
          </cell>
          <cell r="AA141">
            <v>1</v>
          </cell>
          <cell r="AB141" t="str">
            <v/>
          </cell>
          <cell r="AC141">
            <v>1</v>
          </cell>
          <cell r="AD141" t="str">
            <v/>
          </cell>
          <cell r="AE141">
            <v>1</v>
          </cell>
          <cell r="AF141" t="str">
            <v/>
          </cell>
          <cell r="AG141">
            <v>1</v>
          </cell>
          <cell r="AH141" t="str">
            <v/>
          </cell>
          <cell r="AI141">
            <v>1</v>
          </cell>
          <cell r="AJ141" t="str">
            <v/>
          </cell>
          <cell r="AK141">
            <v>3</v>
          </cell>
          <cell r="AL141" t="str">
            <v/>
          </cell>
          <cell r="AM141">
            <v>1</v>
          </cell>
          <cell r="AN141" t="str">
            <v/>
          </cell>
          <cell r="AO141">
            <v>3</v>
          </cell>
          <cell r="AP141" t="str">
            <v/>
          </cell>
          <cell r="AQ141">
            <v>2</v>
          </cell>
          <cell r="AR141">
            <v>2.1</v>
          </cell>
          <cell r="AS141">
            <v>2</v>
          </cell>
          <cell r="AT141">
            <v>2.2999999999999998</v>
          </cell>
          <cell r="AU141" t="str">
            <v/>
          </cell>
          <cell r="AV141" t="str">
            <v/>
          </cell>
          <cell r="AW141" t="str">
            <v/>
          </cell>
          <cell r="AX141" t="str">
            <v/>
          </cell>
          <cell r="AY141" t="str">
            <v/>
          </cell>
          <cell r="AZ141" t="str">
            <v/>
          </cell>
        </row>
        <row r="142">
          <cell r="B142" t="str">
            <v>LVA</v>
          </cell>
          <cell r="C142" t="str">
            <v>Latvia</v>
          </cell>
          <cell r="D142" t="str">
            <v>EUR</v>
          </cell>
          <cell r="E142" t="str">
            <v>HIC</v>
          </cell>
          <cell r="F142">
            <v>1800000</v>
          </cell>
          <cell r="G142">
            <v>0.121</v>
          </cell>
          <cell r="H142">
            <v>220000</v>
          </cell>
          <cell r="I142">
            <v>2</v>
          </cell>
          <cell r="J142">
            <v>4.8</v>
          </cell>
          <cell r="K142">
            <v>2</v>
          </cell>
          <cell r="L142">
            <v>4.4000000000000004</v>
          </cell>
          <cell r="M142">
            <v>1</v>
          </cell>
          <cell r="N142">
            <v>2.7</v>
          </cell>
          <cell r="O142" t="str">
            <v/>
          </cell>
          <cell r="P142" t="str">
            <v/>
          </cell>
          <cell r="Q142">
            <v>3</v>
          </cell>
          <cell r="R142" t="str">
            <v/>
          </cell>
          <cell r="S142">
            <v>3</v>
          </cell>
          <cell r="T142" t="str">
            <v/>
          </cell>
          <cell r="U142">
            <v>3</v>
          </cell>
          <cell r="V142" t="str">
            <v/>
          </cell>
          <cell r="W142">
            <v>1</v>
          </cell>
          <cell r="X142" t="str">
            <v/>
          </cell>
          <cell r="Y142">
            <v>3</v>
          </cell>
          <cell r="Z142" t="str">
            <v/>
          </cell>
          <cell r="AA142">
            <v>3</v>
          </cell>
          <cell r="AB142" t="str">
            <v/>
          </cell>
          <cell r="AC142">
            <v>1</v>
          </cell>
          <cell r="AD142" t="str">
            <v/>
          </cell>
          <cell r="AE142">
            <v>3</v>
          </cell>
          <cell r="AF142" t="str">
            <v/>
          </cell>
          <cell r="AG142">
            <v>2</v>
          </cell>
          <cell r="AH142" t="str">
            <v/>
          </cell>
          <cell r="AI142">
            <v>3</v>
          </cell>
          <cell r="AJ142" t="str">
            <v/>
          </cell>
          <cell r="AK142">
            <v>1</v>
          </cell>
          <cell r="AL142" t="str">
            <v/>
          </cell>
          <cell r="AM142">
            <v>4</v>
          </cell>
          <cell r="AN142" t="str">
            <v/>
          </cell>
          <cell r="AO142">
            <v>4</v>
          </cell>
          <cell r="AP142" t="str">
            <v/>
          </cell>
          <cell r="AQ142">
            <v>2</v>
          </cell>
          <cell r="AR142">
            <v>3.6</v>
          </cell>
          <cell r="AS142">
            <v>1</v>
          </cell>
          <cell r="AT142">
            <v>1.8</v>
          </cell>
          <cell r="AU142" t="str">
            <v/>
          </cell>
          <cell r="AV142" t="str">
            <v/>
          </cell>
          <cell r="AW142" t="str">
            <v/>
          </cell>
          <cell r="AX142" t="str">
            <v/>
          </cell>
          <cell r="AY142" t="str">
            <v/>
          </cell>
          <cell r="AZ142" t="str">
            <v/>
          </cell>
        </row>
        <row r="143">
          <cell r="B143" t="str">
            <v>ESP</v>
          </cell>
          <cell r="C143" t="str">
            <v>Spain</v>
          </cell>
          <cell r="D143" t="str">
            <v>EUR</v>
          </cell>
          <cell r="E143" t="str">
            <v>HIC</v>
          </cell>
          <cell r="F143">
            <v>47000000</v>
          </cell>
          <cell r="G143">
            <v>0.13100000000000001</v>
          </cell>
          <cell r="H143">
            <v>6100000</v>
          </cell>
          <cell r="I143">
            <v>2</v>
          </cell>
          <cell r="J143">
            <v>3.8</v>
          </cell>
          <cell r="K143">
            <v>1</v>
          </cell>
          <cell r="L143">
            <v>8.9</v>
          </cell>
          <cell r="M143">
            <v>3</v>
          </cell>
          <cell r="N143">
            <v>0.2</v>
          </cell>
          <cell r="O143">
            <v>1</v>
          </cell>
          <cell r="P143">
            <v>2.2000000000000002</v>
          </cell>
          <cell r="Q143">
            <v>1</v>
          </cell>
          <cell r="R143" t="str">
            <v/>
          </cell>
          <cell r="S143">
            <v>1</v>
          </cell>
          <cell r="T143" t="str">
            <v/>
          </cell>
          <cell r="U143">
            <v>3</v>
          </cell>
          <cell r="V143" t="str">
            <v/>
          </cell>
          <cell r="W143">
            <v>1</v>
          </cell>
          <cell r="X143" t="str">
            <v/>
          </cell>
          <cell r="Y143">
            <v>1</v>
          </cell>
          <cell r="Z143" t="str">
            <v/>
          </cell>
          <cell r="AA143">
            <v>3</v>
          </cell>
          <cell r="AB143" t="str">
            <v/>
          </cell>
          <cell r="AC143">
            <v>1</v>
          </cell>
          <cell r="AD143" t="str">
            <v/>
          </cell>
          <cell r="AE143">
            <v>2</v>
          </cell>
          <cell r="AF143" t="str">
            <v/>
          </cell>
          <cell r="AG143">
            <v>1</v>
          </cell>
          <cell r="AH143" t="str">
            <v/>
          </cell>
          <cell r="AI143">
            <v>3</v>
          </cell>
          <cell r="AJ143" t="str">
            <v/>
          </cell>
          <cell r="AK143">
            <v>1</v>
          </cell>
          <cell r="AL143" t="str">
            <v/>
          </cell>
          <cell r="AM143">
            <v>1</v>
          </cell>
          <cell r="AN143" t="str">
            <v/>
          </cell>
          <cell r="AO143">
            <v>3</v>
          </cell>
          <cell r="AP143" t="str">
            <v/>
          </cell>
          <cell r="AQ143">
            <v>3</v>
          </cell>
          <cell r="AR143">
            <v>-1.5</v>
          </cell>
          <cell r="AS143">
            <v>1</v>
          </cell>
          <cell r="AT143">
            <v>1.9</v>
          </cell>
          <cell r="AU143" t="str">
            <v/>
          </cell>
          <cell r="AV143" t="str">
            <v/>
          </cell>
          <cell r="AW143" t="str">
            <v/>
          </cell>
          <cell r="AX143" t="str">
            <v/>
          </cell>
          <cell r="AY143" t="str">
            <v/>
          </cell>
          <cell r="AZ143" t="str">
            <v/>
          </cell>
        </row>
        <row r="144">
          <cell r="B144" t="str">
            <v>SVK</v>
          </cell>
          <cell r="C144" t="str">
            <v>Slovakia</v>
          </cell>
          <cell r="D144" t="str">
            <v>EUR</v>
          </cell>
          <cell r="E144" t="str">
            <v>HIC</v>
          </cell>
          <cell r="F144">
            <v>5500000</v>
          </cell>
          <cell r="G144">
            <v>0.13200000000000001</v>
          </cell>
          <cell r="H144">
            <v>720000</v>
          </cell>
          <cell r="I144">
            <v>2</v>
          </cell>
          <cell r="J144">
            <v>6.3</v>
          </cell>
          <cell r="K144">
            <v>3</v>
          </cell>
          <cell r="L144">
            <v>6.8</v>
          </cell>
          <cell r="M144">
            <v>2</v>
          </cell>
          <cell r="N144">
            <v>1.4</v>
          </cell>
          <cell r="O144" t="str">
            <v/>
          </cell>
          <cell r="P144" t="str">
            <v/>
          </cell>
          <cell r="Q144">
            <v>1</v>
          </cell>
          <cell r="R144" t="str">
            <v/>
          </cell>
          <cell r="S144">
            <v>4</v>
          </cell>
          <cell r="T144" t="str">
            <v/>
          </cell>
          <cell r="U144">
            <v>3</v>
          </cell>
          <cell r="V144" t="str">
            <v/>
          </cell>
          <cell r="W144">
            <v>4</v>
          </cell>
          <cell r="X144" t="str">
            <v/>
          </cell>
          <cell r="Y144">
            <v>4</v>
          </cell>
          <cell r="Z144" t="str">
            <v/>
          </cell>
          <cell r="AA144">
            <v>3</v>
          </cell>
          <cell r="AB144" t="str">
            <v/>
          </cell>
          <cell r="AC144">
            <v>4</v>
          </cell>
          <cell r="AD144" t="str">
            <v/>
          </cell>
          <cell r="AE144">
            <v>3</v>
          </cell>
          <cell r="AF144" t="str">
            <v/>
          </cell>
          <cell r="AG144">
            <v>3</v>
          </cell>
          <cell r="AH144" t="str">
            <v/>
          </cell>
          <cell r="AI144">
            <v>3</v>
          </cell>
          <cell r="AJ144" t="str">
            <v/>
          </cell>
          <cell r="AK144">
            <v>1</v>
          </cell>
          <cell r="AL144" t="str">
            <v/>
          </cell>
          <cell r="AM144">
            <v>3</v>
          </cell>
          <cell r="AN144" t="str">
            <v/>
          </cell>
          <cell r="AO144">
            <v>4</v>
          </cell>
          <cell r="AP144" t="str">
            <v/>
          </cell>
          <cell r="AQ144">
            <v>2</v>
          </cell>
          <cell r="AR144">
            <v>2.7</v>
          </cell>
          <cell r="AS144">
            <v>2</v>
          </cell>
          <cell r="AT144">
            <v>0</v>
          </cell>
          <cell r="AU144" t="str">
            <v/>
          </cell>
          <cell r="AV144" t="str">
            <v/>
          </cell>
          <cell r="AW144" t="str">
            <v/>
          </cell>
          <cell r="AX144" t="str">
            <v/>
          </cell>
          <cell r="AY144" t="str">
            <v/>
          </cell>
          <cell r="AZ144" t="str">
            <v/>
          </cell>
        </row>
        <row r="145">
          <cell r="B145" t="str">
            <v>AZE</v>
          </cell>
          <cell r="C145" t="str">
            <v>Azerbaijan</v>
          </cell>
          <cell r="D145" t="str">
            <v>EUR</v>
          </cell>
          <cell r="E145" t="str">
            <v>UMC</v>
          </cell>
          <cell r="F145">
            <v>10000000</v>
          </cell>
          <cell r="G145">
            <v>0.13200000000000001</v>
          </cell>
          <cell r="H145">
            <v>1400000</v>
          </cell>
          <cell r="I145">
            <v>1</v>
          </cell>
          <cell r="J145">
            <v>6.2</v>
          </cell>
          <cell r="K145">
            <v>2</v>
          </cell>
          <cell r="L145">
            <v>6.9</v>
          </cell>
          <cell r="M145">
            <v>2</v>
          </cell>
          <cell r="N145">
            <v>1.3</v>
          </cell>
          <cell r="O145" t="str">
            <v/>
          </cell>
          <cell r="P145" t="str">
            <v/>
          </cell>
          <cell r="Q145">
            <v>3</v>
          </cell>
          <cell r="R145" t="str">
            <v/>
          </cell>
          <cell r="S145">
            <v>3</v>
          </cell>
          <cell r="T145" t="str">
            <v/>
          </cell>
          <cell r="U145">
            <v>3</v>
          </cell>
          <cell r="V145" t="str">
            <v/>
          </cell>
          <cell r="W145">
            <v>4</v>
          </cell>
          <cell r="X145" t="str">
            <v/>
          </cell>
          <cell r="Y145">
            <v>3</v>
          </cell>
          <cell r="Z145" t="str">
            <v/>
          </cell>
          <cell r="AA145">
            <v>1</v>
          </cell>
          <cell r="AB145" t="str">
            <v/>
          </cell>
          <cell r="AC145">
            <v>1</v>
          </cell>
          <cell r="AD145" t="str">
            <v/>
          </cell>
          <cell r="AE145">
            <v>3</v>
          </cell>
          <cell r="AF145" t="str">
            <v/>
          </cell>
          <cell r="AG145">
            <v>1</v>
          </cell>
          <cell r="AH145" t="str">
            <v/>
          </cell>
          <cell r="AI145">
            <v>1</v>
          </cell>
          <cell r="AJ145" t="str">
            <v/>
          </cell>
          <cell r="AK145">
            <v>2</v>
          </cell>
          <cell r="AL145" t="str">
            <v/>
          </cell>
          <cell r="AM145">
            <v>1</v>
          </cell>
          <cell r="AN145" t="str">
            <v/>
          </cell>
          <cell r="AO145">
            <v>3</v>
          </cell>
          <cell r="AP145" t="str">
            <v/>
          </cell>
          <cell r="AQ145">
            <v>2</v>
          </cell>
          <cell r="AR145">
            <v>1.7</v>
          </cell>
          <cell r="AS145">
            <v>2</v>
          </cell>
          <cell r="AT145">
            <v>0.9</v>
          </cell>
          <cell r="AU145" t="str">
            <v/>
          </cell>
          <cell r="AV145" t="str">
            <v/>
          </cell>
          <cell r="AW145" t="str">
            <v/>
          </cell>
          <cell r="AX145" t="str">
            <v/>
          </cell>
          <cell r="AY145" t="str">
            <v/>
          </cell>
          <cell r="AZ145" t="str">
            <v/>
          </cell>
        </row>
        <row r="146">
          <cell r="B146" t="str">
            <v>MDA</v>
          </cell>
          <cell r="C146" t="str">
            <v>Republic of Moldova</v>
          </cell>
          <cell r="D146" t="str">
            <v>EUR</v>
          </cell>
          <cell r="E146" t="str">
            <v>LMC</v>
          </cell>
          <cell r="F146">
            <v>4000000</v>
          </cell>
          <cell r="G146">
            <v>0.14199999999999999</v>
          </cell>
          <cell r="H146">
            <v>570000</v>
          </cell>
          <cell r="I146">
            <v>4</v>
          </cell>
          <cell r="J146">
            <v>6.7</v>
          </cell>
          <cell r="K146">
            <v>4</v>
          </cell>
          <cell r="L146">
            <v>5.4</v>
          </cell>
          <cell r="M146">
            <v>3</v>
          </cell>
          <cell r="N146">
            <v>4.8</v>
          </cell>
          <cell r="O146" t="str">
            <v/>
          </cell>
          <cell r="P146" t="str">
            <v/>
          </cell>
          <cell r="Q146">
            <v>3</v>
          </cell>
          <cell r="R146" t="str">
            <v/>
          </cell>
          <cell r="S146">
            <v>4</v>
          </cell>
          <cell r="T146" t="str">
            <v/>
          </cell>
          <cell r="U146">
            <v>3</v>
          </cell>
          <cell r="V146" t="str">
            <v/>
          </cell>
          <cell r="W146">
            <v>1</v>
          </cell>
          <cell r="X146" t="str">
            <v/>
          </cell>
          <cell r="Y146">
            <v>4</v>
          </cell>
          <cell r="Z146" t="str">
            <v/>
          </cell>
          <cell r="AA146">
            <v>3</v>
          </cell>
          <cell r="AB146" t="str">
            <v/>
          </cell>
          <cell r="AC146">
            <v>4</v>
          </cell>
          <cell r="AD146" t="str">
            <v/>
          </cell>
          <cell r="AE146">
            <v>4</v>
          </cell>
          <cell r="AF146" t="str">
            <v/>
          </cell>
          <cell r="AG146">
            <v>4</v>
          </cell>
          <cell r="AH146" t="str">
            <v/>
          </cell>
          <cell r="AI146">
            <v>3</v>
          </cell>
          <cell r="AJ146" t="str">
            <v/>
          </cell>
          <cell r="AK146">
            <v>3</v>
          </cell>
          <cell r="AL146" t="str">
            <v/>
          </cell>
          <cell r="AM146">
            <v>4</v>
          </cell>
          <cell r="AN146" t="str">
            <v/>
          </cell>
          <cell r="AO146">
            <v>4</v>
          </cell>
          <cell r="AP146" t="str">
            <v/>
          </cell>
          <cell r="AQ146">
            <v>3</v>
          </cell>
          <cell r="AR146">
            <v>3.5</v>
          </cell>
          <cell r="AS146">
            <v>3</v>
          </cell>
          <cell r="AT146">
            <v>6.1</v>
          </cell>
          <cell r="AU146" t="str">
            <v/>
          </cell>
          <cell r="AV146" t="str">
            <v/>
          </cell>
          <cell r="AW146" t="str">
            <v/>
          </cell>
          <cell r="AX146" t="str">
            <v/>
          </cell>
          <cell r="AY146" t="str">
            <v/>
          </cell>
          <cell r="AZ146" t="str">
            <v/>
          </cell>
        </row>
        <row r="147">
          <cell r="B147" t="str">
            <v>HRV</v>
          </cell>
          <cell r="C147" t="str">
            <v>Croatia</v>
          </cell>
          <cell r="D147" t="str">
            <v>EUR</v>
          </cell>
          <cell r="E147" t="str">
            <v>HIC</v>
          </cell>
          <cell r="F147">
            <v>4000000</v>
          </cell>
          <cell r="G147">
            <v>0.159</v>
          </cell>
          <cell r="H147">
            <v>640000</v>
          </cell>
          <cell r="I147">
            <v>2</v>
          </cell>
          <cell r="J147">
            <v>9.1999999999999993</v>
          </cell>
          <cell r="K147">
            <v>3</v>
          </cell>
          <cell r="L147">
            <v>11.2</v>
          </cell>
          <cell r="M147">
            <v>3</v>
          </cell>
          <cell r="N147">
            <v>-0.3</v>
          </cell>
          <cell r="O147" t="str">
            <v/>
          </cell>
          <cell r="P147" t="str">
            <v/>
          </cell>
          <cell r="Q147">
            <v>3</v>
          </cell>
          <cell r="R147" t="str">
            <v/>
          </cell>
          <cell r="S147">
            <v>4</v>
          </cell>
          <cell r="T147" t="str">
            <v/>
          </cell>
          <cell r="U147">
            <v>3</v>
          </cell>
          <cell r="V147" t="str">
            <v/>
          </cell>
          <cell r="W147">
            <v>1</v>
          </cell>
          <cell r="X147" t="str">
            <v/>
          </cell>
          <cell r="Y147">
            <v>3</v>
          </cell>
          <cell r="Z147" t="str">
            <v/>
          </cell>
          <cell r="AA147">
            <v>3</v>
          </cell>
          <cell r="AB147" t="str">
            <v/>
          </cell>
          <cell r="AC147">
            <v>1</v>
          </cell>
          <cell r="AD147" t="str">
            <v/>
          </cell>
          <cell r="AE147">
            <v>4</v>
          </cell>
          <cell r="AF147" t="str">
            <v/>
          </cell>
          <cell r="AG147">
            <v>3</v>
          </cell>
          <cell r="AH147" t="str">
            <v/>
          </cell>
          <cell r="AI147">
            <v>3</v>
          </cell>
          <cell r="AJ147" t="str">
            <v/>
          </cell>
          <cell r="AK147">
            <v>1</v>
          </cell>
          <cell r="AL147" t="str">
            <v/>
          </cell>
          <cell r="AM147">
            <v>3</v>
          </cell>
          <cell r="AN147" t="str">
            <v/>
          </cell>
          <cell r="AO147">
            <v>3</v>
          </cell>
          <cell r="AP147" t="str">
            <v/>
          </cell>
          <cell r="AQ147">
            <v>3</v>
          </cell>
          <cell r="AR147">
            <v>0.5</v>
          </cell>
          <cell r="AS147">
            <v>3</v>
          </cell>
          <cell r="AT147">
            <v>-1</v>
          </cell>
          <cell r="AU147" t="str">
            <v/>
          </cell>
          <cell r="AV147" t="str">
            <v/>
          </cell>
          <cell r="AW147" t="str">
            <v/>
          </cell>
          <cell r="AX147" t="str">
            <v/>
          </cell>
          <cell r="AY147" t="str">
            <v/>
          </cell>
          <cell r="AZ147" t="str">
            <v/>
          </cell>
        </row>
        <row r="148">
          <cell r="B148" t="str">
            <v>PRT</v>
          </cell>
          <cell r="C148" t="str">
            <v>Portugal</v>
          </cell>
          <cell r="D148" t="str">
            <v>EUR</v>
          </cell>
          <cell r="E148" t="str">
            <v>HIC</v>
          </cell>
          <cell r="F148">
            <v>10000000</v>
          </cell>
          <cell r="G148">
            <v>0.16500000000000001</v>
          </cell>
          <cell r="H148">
            <v>1700000</v>
          </cell>
          <cell r="I148">
            <v>3</v>
          </cell>
          <cell r="J148">
            <v>12.7</v>
          </cell>
          <cell r="K148">
            <v>2</v>
          </cell>
          <cell r="L148">
            <v>11</v>
          </cell>
          <cell r="M148">
            <v>1</v>
          </cell>
          <cell r="N148">
            <v>0.5</v>
          </cell>
          <cell r="O148">
            <v>3</v>
          </cell>
          <cell r="P148">
            <v>26.7</v>
          </cell>
          <cell r="Q148">
            <v>2</v>
          </cell>
          <cell r="R148" t="str">
            <v/>
          </cell>
          <cell r="S148">
            <v>1</v>
          </cell>
          <cell r="T148" t="str">
            <v/>
          </cell>
          <cell r="U148">
            <v>3</v>
          </cell>
          <cell r="V148" t="str">
            <v/>
          </cell>
          <cell r="W148">
            <v>1</v>
          </cell>
          <cell r="X148" t="str">
            <v/>
          </cell>
          <cell r="Y148">
            <v>1</v>
          </cell>
          <cell r="Z148" t="str">
            <v/>
          </cell>
          <cell r="AA148">
            <v>3</v>
          </cell>
          <cell r="AB148" t="str">
            <v/>
          </cell>
          <cell r="AC148">
            <v>1</v>
          </cell>
          <cell r="AD148" t="str">
            <v/>
          </cell>
          <cell r="AE148">
            <v>3</v>
          </cell>
          <cell r="AF148" t="str">
            <v/>
          </cell>
          <cell r="AG148">
            <v>1</v>
          </cell>
          <cell r="AH148" t="str">
            <v/>
          </cell>
          <cell r="AI148">
            <v>1</v>
          </cell>
          <cell r="AJ148" t="str">
            <v/>
          </cell>
          <cell r="AK148">
            <v>1</v>
          </cell>
          <cell r="AL148" t="str">
            <v/>
          </cell>
          <cell r="AM148">
            <v>1</v>
          </cell>
          <cell r="AN148" t="str">
            <v/>
          </cell>
          <cell r="AO148">
            <v>4</v>
          </cell>
          <cell r="AP148" t="str">
            <v/>
          </cell>
          <cell r="AQ148">
            <v>1</v>
          </cell>
          <cell r="AR148">
            <v>0.6</v>
          </cell>
          <cell r="AS148">
            <v>1</v>
          </cell>
          <cell r="AT148">
            <v>0.5</v>
          </cell>
          <cell r="AU148" t="str">
            <v/>
          </cell>
          <cell r="AV148" t="str">
            <v/>
          </cell>
          <cell r="AW148" t="str">
            <v/>
          </cell>
          <cell r="AX148" t="str">
            <v/>
          </cell>
          <cell r="AY148" t="str">
            <v/>
          </cell>
          <cell r="AZ148" t="str">
            <v/>
          </cell>
        </row>
        <row r="149">
          <cell r="B149" t="str">
            <v>GRC</v>
          </cell>
          <cell r="C149" t="str">
            <v>Greece</v>
          </cell>
          <cell r="D149" t="str">
            <v>EUR</v>
          </cell>
          <cell r="E149" t="str">
            <v>HIC</v>
          </cell>
          <cell r="F149">
            <v>10000000</v>
          </cell>
          <cell r="G149">
            <v>0.19600000000000001</v>
          </cell>
          <cell r="H149">
            <v>2000000</v>
          </cell>
          <cell r="I149">
            <v>3</v>
          </cell>
          <cell r="J149">
            <v>9.3000000000000007</v>
          </cell>
          <cell r="K149">
            <v>4</v>
          </cell>
          <cell r="L149">
            <v>14.6</v>
          </cell>
          <cell r="M149">
            <v>1</v>
          </cell>
          <cell r="N149">
            <v>0</v>
          </cell>
          <cell r="O149">
            <v>1</v>
          </cell>
          <cell r="P149">
            <v>13.3</v>
          </cell>
          <cell r="Q149" t="str">
            <v/>
          </cell>
          <cell r="R149" t="str">
            <v/>
          </cell>
          <cell r="S149" t="str">
            <v/>
          </cell>
          <cell r="T149" t="str">
            <v/>
          </cell>
          <cell r="U149" t="str">
            <v/>
          </cell>
          <cell r="V149" t="str">
            <v/>
          </cell>
          <cell r="W149" t="str">
            <v/>
          </cell>
          <cell r="X149" t="str">
            <v/>
          </cell>
          <cell r="Y149" t="str">
            <v/>
          </cell>
          <cell r="Z149" t="str">
            <v/>
          </cell>
          <cell r="AA149" t="str">
            <v/>
          </cell>
          <cell r="AB149" t="str">
            <v/>
          </cell>
          <cell r="AC149" t="str">
            <v/>
          </cell>
          <cell r="AD149" t="str">
            <v/>
          </cell>
          <cell r="AE149" t="str">
            <v/>
          </cell>
          <cell r="AF149" t="str">
            <v/>
          </cell>
          <cell r="AG149" t="str">
            <v/>
          </cell>
          <cell r="AH149" t="str">
            <v/>
          </cell>
          <cell r="AI149" t="str">
            <v/>
          </cell>
          <cell r="AJ149" t="str">
            <v/>
          </cell>
          <cell r="AK149" t="str">
            <v/>
          </cell>
          <cell r="AL149" t="str">
            <v/>
          </cell>
          <cell r="AM149" t="str">
            <v/>
          </cell>
          <cell r="AN149" t="str">
            <v/>
          </cell>
          <cell r="AO149" t="str">
            <v/>
          </cell>
          <cell r="AP149" t="str">
            <v/>
          </cell>
          <cell r="AQ149">
            <v>1</v>
          </cell>
          <cell r="AR149">
            <v>0</v>
          </cell>
          <cell r="AS149">
            <v>1</v>
          </cell>
          <cell r="AT149">
            <v>0</v>
          </cell>
          <cell r="AU149" t="str">
            <v/>
          </cell>
          <cell r="AV149" t="str">
            <v/>
          </cell>
          <cell r="AW149" t="str">
            <v/>
          </cell>
          <cell r="AX149" t="str">
            <v/>
          </cell>
          <cell r="AY149" t="str">
            <v/>
          </cell>
          <cell r="AZ149" t="str">
            <v/>
          </cell>
        </row>
        <row r="150">
          <cell r="B150" t="str">
            <v>AND</v>
          </cell>
          <cell r="C150" t="str">
            <v>Andorra</v>
          </cell>
          <cell r="D150" t="str">
            <v>EUR</v>
          </cell>
          <cell r="E150" t="str">
            <v>HIC</v>
          </cell>
          <cell r="F150">
            <v>78000</v>
          </cell>
          <cell r="G150">
            <v>0.20199999999999999</v>
          </cell>
          <cell r="H150">
            <v>16000</v>
          </cell>
          <cell r="I150">
            <v>4</v>
          </cell>
          <cell r="J150">
            <v>13.5</v>
          </cell>
          <cell r="K150">
            <v>4</v>
          </cell>
          <cell r="L150">
            <v>14.3</v>
          </cell>
          <cell r="M150">
            <v>1</v>
          </cell>
          <cell r="N150">
            <v>0.9</v>
          </cell>
          <cell r="O150" t="str">
            <v/>
          </cell>
          <cell r="P150" t="str">
            <v/>
          </cell>
          <cell r="Q150">
            <v>4</v>
          </cell>
          <cell r="R150" t="str">
            <v/>
          </cell>
          <cell r="S150">
            <v>4</v>
          </cell>
          <cell r="T150" t="str">
            <v/>
          </cell>
          <cell r="U150">
            <v>3</v>
          </cell>
          <cell r="V150" t="str">
            <v/>
          </cell>
          <cell r="W150">
            <v>1</v>
          </cell>
          <cell r="X150" t="str">
            <v/>
          </cell>
          <cell r="Y150">
            <v>4</v>
          </cell>
          <cell r="Z150" t="str">
            <v/>
          </cell>
          <cell r="AA150">
            <v>4</v>
          </cell>
          <cell r="AB150" t="str">
            <v/>
          </cell>
          <cell r="AC150">
            <v>4</v>
          </cell>
          <cell r="AD150" t="str">
            <v/>
          </cell>
          <cell r="AE150">
            <v>4</v>
          </cell>
          <cell r="AF150" t="str">
            <v/>
          </cell>
          <cell r="AG150">
            <v>4</v>
          </cell>
          <cell r="AH150" t="str">
            <v/>
          </cell>
          <cell r="AI150">
            <v>3</v>
          </cell>
          <cell r="AJ150" t="str">
            <v/>
          </cell>
          <cell r="AK150">
            <v>4</v>
          </cell>
          <cell r="AL150" t="str">
            <v/>
          </cell>
          <cell r="AM150">
            <v>4</v>
          </cell>
          <cell r="AN150" t="str">
            <v/>
          </cell>
          <cell r="AO150">
            <v>4</v>
          </cell>
          <cell r="AP150" t="str">
            <v/>
          </cell>
          <cell r="AQ150">
            <v>1</v>
          </cell>
          <cell r="AR150">
            <v>0.9</v>
          </cell>
          <cell r="AS150">
            <v>1</v>
          </cell>
          <cell r="AT150">
            <v>0.8</v>
          </cell>
          <cell r="AU150" t="str">
            <v/>
          </cell>
          <cell r="AV150" t="str">
            <v/>
          </cell>
          <cell r="AW150" t="str">
            <v/>
          </cell>
          <cell r="AX150" t="str">
            <v/>
          </cell>
          <cell r="AY150" t="str">
            <v/>
          </cell>
          <cell r="AZ150" t="str">
            <v/>
          </cell>
        </row>
        <row r="151">
          <cell r="B151" t="str">
            <v>SVN</v>
          </cell>
          <cell r="C151" t="str">
            <v>Slovenia</v>
          </cell>
          <cell r="D151" t="str">
            <v>EUR</v>
          </cell>
          <cell r="E151" t="str">
            <v>HIC</v>
          </cell>
          <cell r="F151">
            <v>2100000</v>
          </cell>
          <cell r="G151">
            <v>0.20300000000000001</v>
          </cell>
          <cell r="H151">
            <v>420000</v>
          </cell>
          <cell r="I151">
            <v>1</v>
          </cell>
          <cell r="J151">
            <v>7</v>
          </cell>
          <cell r="K151">
            <v>2</v>
          </cell>
          <cell r="L151">
            <v>13.9</v>
          </cell>
          <cell r="M151">
            <v>4</v>
          </cell>
          <cell r="N151">
            <v>1.4</v>
          </cell>
          <cell r="O151" t="str">
            <v/>
          </cell>
          <cell r="P151" t="str">
            <v/>
          </cell>
          <cell r="Q151">
            <v>2</v>
          </cell>
          <cell r="R151" t="str">
            <v/>
          </cell>
          <cell r="S151">
            <v>3</v>
          </cell>
          <cell r="T151" t="str">
            <v/>
          </cell>
          <cell r="U151">
            <v>3</v>
          </cell>
          <cell r="V151" t="str">
            <v/>
          </cell>
          <cell r="W151">
            <v>1</v>
          </cell>
          <cell r="X151" t="str">
            <v/>
          </cell>
          <cell r="Y151">
            <v>1</v>
          </cell>
          <cell r="Z151" t="str">
            <v/>
          </cell>
          <cell r="AA151">
            <v>3</v>
          </cell>
          <cell r="AB151" t="str">
            <v/>
          </cell>
          <cell r="AC151">
            <v>4</v>
          </cell>
          <cell r="AD151" t="str">
            <v/>
          </cell>
          <cell r="AE151">
            <v>3</v>
          </cell>
          <cell r="AF151" t="str">
            <v/>
          </cell>
          <cell r="AG151">
            <v>2</v>
          </cell>
          <cell r="AH151" t="str">
            <v/>
          </cell>
          <cell r="AI151">
            <v>3</v>
          </cell>
          <cell r="AJ151" t="str">
            <v/>
          </cell>
          <cell r="AK151">
            <v>2</v>
          </cell>
          <cell r="AL151" t="str">
            <v/>
          </cell>
          <cell r="AM151">
            <v>1</v>
          </cell>
          <cell r="AN151" t="str">
            <v/>
          </cell>
          <cell r="AO151">
            <v>1</v>
          </cell>
          <cell r="AP151" t="str">
            <v/>
          </cell>
          <cell r="AQ151">
            <v>3</v>
          </cell>
          <cell r="AR151">
            <v>1.8</v>
          </cell>
          <cell r="AS151">
            <v>3</v>
          </cell>
          <cell r="AT151">
            <v>1</v>
          </cell>
          <cell r="AU151" t="str">
            <v/>
          </cell>
          <cell r="AV151" t="str">
            <v/>
          </cell>
          <cell r="AW151" t="str">
            <v/>
          </cell>
          <cell r="AX151" t="str">
            <v/>
          </cell>
          <cell r="AY151" t="str">
            <v/>
          </cell>
          <cell r="AZ151" t="str">
            <v/>
          </cell>
        </row>
        <row r="152">
          <cell r="B152" t="str">
            <v>AUT</v>
          </cell>
          <cell r="C152" t="str">
            <v>Austria</v>
          </cell>
          <cell r="D152" t="str">
            <v>EUR</v>
          </cell>
          <cell r="E152" t="str">
            <v>HIC</v>
          </cell>
          <cell r="F152">
            <v>9100000</v>
          </cell>
          <cell r="G152">
            <v>0.21</v>
          </cell>
          <cell r="H152">
            <v>1900000</v>
          </cell>
          <cell r="I152">
            <v>3</v>
          </cell>
          <cell r="J152">
            <v>7.6</v>
          </cell>
          <cell r="K152">
            <v>4</v>
          </cell>
          <cell r="L152">
            <v>19.5</v>
          </cell>
          <cell r="M152">
            <v>4</v>
          </cell>
          <cell r="N152">
            <v>-3.5</v>
          </cell>
          <cell r="O152">
            <v>1</v>
          </cell>
          <cell r="P152">
            <v>6.7</v>
          </cell>
          <cell r="Q152">
            <v>4</v>
          </cell>
          <cell r="R152" t="str">
            <v/>
          </cell>
          <cell r="S152">
            <v>3</v>
          </cell>
          <cell r="T152" t="str">
            <v/>
          </cell>
          <cell r="U152">
            <v>1</v>
          </cell>
          <cell r="V152" t="str">
            <v/>
          </cell>
          <cell r="W152">
            <v>1</v>
          </cell>
          <cell r="X152" t="str">
            <v/>
          </cell>
          <cell r="Y152">
            <v>4</v>
          </cell>
          <cell r="Z152" t="str">
            <v/>
          </cell>
          <cell r="AA152">
            <v>3</v>
          </cell>
          <cell r="AB152" t="str">
            <v/>
          </cell>
          <cell r="AC152">
            <v>4</v>
          </cell>
          <cell r="AD152" t="str">
            <v/>
          </cell>
          <cell r="AE152">
            <v>4</v>
          </cell>
          <cell r="AF152" t="str">
            <v/>
          </cell>
          <cell r="AG152">
            <v>4</v>
          </cell>
          <cell r="AH152" t="str">
            <v/>
          </cell>
          <cell r="AI152">
            <v>3</v>
          </cell>
          <cell r="AJ152" t="str">
            <v/>
          </cell>
          <cell r="AK152">
            <v>4</v>
          </cell>
          <cell r="AL152" t="str">
            <v/>
          </cell>
          <cell r="AM152">
            <v>3</v>
          </cell>
          <cell r="AN152" t="str">
            <v/>
          </cell>
          <cell r="AO152">
            <v>1</v>
          </cell>
          <cell r="AP152" t="str">
            <v/>
          </cell>
          <cell r="AQ152">
            <v>4</v>
          </cell>
          <cell r="AR152">
            <v>-7.1</v>
          </cell>
          <cell r="AS152">
            <v>3</v>
          </cell>
          <cell r="AT152">
            <v>0.1</v>
          </cell>
          <cell r="AU152" t="str">
            <v/>
          </cell>
          <cell r="AV152" t="str">
            <v/>
          </cell>
          <cell r="AW152" t="str">
            <v/>
          </cell>
          <cell r="AX152" t="str">
            <v/>
          </cell>
          <cell r="AY152" t="str">
            <v/>
          </cell>
          <cell r="AZ152" t="str">
            <v/>
          </cell>
        </row>
        <row r="153">
          <cell r="B153" t="str">
            <v>TJK</v>
          </cell>
          <cell r="C153" t="str">
            <v>Tajikistan</v>
          </cell>
          <cell r="D153" t="str">
            <v>EUR</v>
          </cell>
          <cell r="E153" t="str">
            <v>LIC</v>
          </cell>
          <cell r="F153">
            <v>10000000</v>
          </cell>
          <cell r="G153">
            <v>0.24600000000000002</v>
          </cell>
          <cell r="H153">
            <v>2500000</v>
          </cell>
          <cell r="I153">
            <v>4</v>
          </cell>
          <cell r="J153">
            <v>14</v>
          </cell>
          <cell r="K153">
            <v>4</v>
          </cell>
          <cell r="L153">
            <v>18.399999999999999</v>
          </cell>
          <cell r="M153">
            <v>1</v>
          </cell>
          <cell r="N153">
            <v>1.2</v>
          </cell>
          <cell r="O153" t="str">
            <v/>
          </cell>
          <cell r="P153" t="str">
            <v/>
          </cell>
          <cell r="Q153">
            <v>4</v>
          </cell>
          <cell r="R153" t="str">
            <v/>
          </cell>
          <cell r="S153">
            <v>4</v>
          </cell>
          <cell r="T153" t="str">
            <v/>
          </cell>
          <cell r="U153">
            <v>3</v>
          </cell>
          <cell r="V153" t="str">
            <v/>
          </cell>
          <cell r="W153">
            <v>4</v>
          </cell>
          <cell r="X153" t="str">
            <v/>
          </cell>
          <cell r="Y153">
            <v>4</v>
          </cell>
          <cell r="Z153" t="str">
            <v/>
          </cell>
          <cell r="AA153">
            <v>4</v>
          </cell>
          <cell r="AB153" t="str">
            <v/>
          </cell>
          <cell r="AC153">
            <v>4</v>
          </cell>
          <cell r="AD153" t="str">
            <v/>
          </cell>
          <cell r="AE153">
            <v>3</v>
          </cell>
          <cell r="AF153" t="str">
            <v/>
          </cell>
          <cell r="AG153">
            <v>4</v>
          </cell>
          <cell r="AH153" t="str">
            <v/>
          </cell>
          <cell r="AI153">
            <v>3</v>
          </cell>
          <cell r="AJ153" t="str">
            <v/>
          </cell>
          <cell r="AK153">
            <v>4</v>
          </cell>
          <cell r="AL153" t="str">
            <v/>
          </cell>
          <cell r="AM153">
            <v>4</v>
          </cell>
          <cell r="AN153" t="str">
            <v/>
          </cell>
          <cell r="AO153">
            <v>4</v>
          </cell>
          <cell r="AP153" t="str">
            <v/>
          </cell>
          <cell r="AQ153">
            <v>2</v>
          </cell>
          <cell r="AR153">
            <v>1.2</v>
          </cell>
          <cell r="AS153">
            <v>1</v>
          </cell>
          <cell r="AT153">
            <v>1.2</v>
          </cell>
          <cell r="AU153" t="str">
            <v/>
          </cell>
          <cell r="AV153" t="str">
            <v/>
          </cell>
          <cell r="AW153" t="str">
            <v/>
          </cell>
          <cell r="AX153" t="str">
            <v/>
          </cell>
          <cell r="AY153" t="str">
            <v/>
          </cell>
          <cell r="AZ153" t="str">
            <v/>
          </cell>
        </row>
        <row r="154">
          <cell r="B154" t="str">
            <v>MNE</v>
          </cell>
          <cell r="C154" t="str">
            <v>Montenegro</v>
          </cell>
          <cell r="D154" t="str">
            <v>EUR</v>
          </cell>
          <cell r="E154" t="str">
            <v>UMC</v>
          </cell>
          <cell r="F154">
            <v>630000</v>
          </cell>
          <cell r="G154">
            <v>0.26100000000000001</v>
          </cell>
          <cell r="H154">
            <v>160000</v>
          </cell>
          <cell r="I154">
            <v>4</v>
          </cell>
          <cell r="J154">
            <v>19.5</v>
          </cell>
          <cell r="K154">
            <v>4</v>
          </cell>
          <cell r="L154">
            <v>38.4</v>
          </cell>
          <cell r="M154">
            <v>4</v>
          </cell>
          <cell r="N154">
            <v>-17.399999999999999</v>
          </cell>
          <cell r="O154" t="str">
            <v/>
          </cell>
          <cell r="P154" t="str">
            <v/>
          </cell>
          <cell r="Q154">
            <v>4</v>
          </cell>
          <cell r="R154" t="str">
            <v/>
          </cell>
          <cell r="S154">
            <v>4</v>
          </cell>
          <cell r="T154" t="str">
            <v/>
          </cell>
          <cell r="U154">
            <v>3</v>
          </cell>
          <cell r="V154" t="str">
            <v/>
          </cell>
          <cell r="W154">
            <v>4</v>
          </cell>
          <cell r="X154" t="str">
            <v/>
          </cell>
          <cell r="Y154">
            <v>4</v>
          </cell>
          <cell r="Z154" t="str">
            <v/>
          </cell>
          <cell r="AA154">
            <v>4</v>
          </cell>
          <cell r="AB154" t="str">
            <v/>
          </cell>
          <cell r="AC154">
            <v>1</v>
          </cell>
          <cell r="AD154" t="str">
            <v/>
          </cell>
          <cell r="AE154">
            <v>4</v>
          </cell>
          <cell r="AF154" t="str">
            <v/>
          </cell>
          <cell r="AG154">
            <v>4</v>
          </cell>
          <cell r="AH154" t="str">
            <v/>
          </cell>
          <cell r="AI154">
            <v>1</v>
          </cell>
          <cell r="AJ154" t="str">
            <v/>
          </cell>
          <cell r="AK154">
            <v>4</v>
          </cell>
          <cell r="AL154" t="str">
            <v/>
          </cell>
          <cell r="AM154">
            <v>4</v>
          </cell>
          <cell r="AN154" t="str">
            <v/>
          </cell>
          <cell r="AO154">
            <v>3</v>
          </cell>
          <cell r="AP154" t="str">
            <v/>
          </cell>
          <cell r="AQ154">
            <v>4</v>
          </cell>
          <cell r="AR154">
            <v>-4.7</v>
          </cell>
          <cell r="AS154">
            <v>4</v>
          </cell>
          <cell r="AT154">
            <v>-30</v>
          </cell>
          <cell r="AU154" t="str">
            <v/>
          </cell>
          <cell r="AV154" t="str">
            <v/>
          </cell>
          <cell r="AW154" t="str">
            <v/>
          </cell>
          <cell r="AX154" t="str">
            <v/>
          </cell>
          <cell r="AY154" t="str">
            <v/>
          </cell>
          <cell r="AZ154" t="str">
            <v/>
          </cell>
        </row>
        <row r="155">
          <cell r="B155" t="str">
            <v>KAZ</v>
          </cell>
          <cell r="C155" t="str">
            <v>Kazakhstan</v>
          </cell>
          <cell r="D155" t="str">
            <v>EUR</v>
          </cell>
          <cell r="E155" t="str">
            <v>UMC</v>
          </cell>
          <cell r="F155">
            <v>19000000</v>
          </cell>
          <cell r="G155">
            <v>0.26700000000000002</v>
          </cell>
          <cell r="H155">
            <v>5200000</v>
          </cell>
          <cell r="I155">
            <v>2</v>
          </cell>
          <cell r="J155">
            <v>10.1</v>
          </cell>
          <cell r="K155">
            <v>3</v>
          </cell>
          <cell r="L155">
            <v>21.2</v>
          </cell>
          <cell r="M155">
            <v>1</v>
          </cell>
          <cell r="N155">
            <v>0.5</v>
          </cell>
          <cell r="O155" t="str">
            <v/>
          </cell>
          <cell r="P155" t="str">
            <v/>
          </cell>
          <cell r="Q155">
            <v>4</v>
          </cell>
          <cell r="R155" t="str">
            <v/>
          </cell>
          <cell r="S155">
            <v>4</v>
          </cell>
          <cell r="T155" t="str">
            <v/>
          </cell>
          <cell r="U155">
            <v>3</v>
          </cell>
          <cell r="V155" t="str">
            <v/>
          </cell>
          <cell r="W155">
            <v>4</v>
          </cell>
          <cell r="X155" t="str">
            <v/>
          </cell>
          <cell r="Y155">
            <v>4</v>
          </cell>
          <cell r="Z155" t="str">
            <v/>
          </cell>
          <cell r="AA155">
            <v>1</v>
          </cell>
          <cell r="AB155" t="str">
            <v/>
          </cell>
          <cell r="AC155">
            <v>1</v>
          </cell>
          <cell r="AD155" t="str">
            <v/>
          </cell>
          <cell r="AE155">
            <v>4</v>
          </cell>
          <cell r="AF155" t="str">
            <v/>
          </cell>
          <cell r="AG155">
            <v>3</v>
          </cell>
          <cell r="AH155" t="str">
            <v/>
          </cell>
          <cell r="AI155">
            <v>1</v>
          </cell>
          <cell r="AJ155" t="str">
            <v/>
          </cell>
          <cell r="AK155">
            <v>1</v>
          </cell>
          <cell r="AL155" t="str">
            <v/>
          </cell>
          <cell r="AM155">
            <v>1</v>
          </cell>
          <cell r="AN155" t="str">
            <v/>
          </cell>
          <cell r="AO155">
            <v>1</v>
          </cell>
          <cell r="AP155" t="str">
            <v/>
          </cell>
          <cell r="AQ155">
            <v>1</v>
          </cell>
          <cell r="AR155">
            <v>1</v>
          </cell>
          <cell r="AS155">
            <v>1</v>
          </cell>
          <cell r="AT155">
            <v>0</v>
          </cell>
          <cell r="AU155" t="str">
            <v/>
          </cell>
          <cell r="AV155" t="str">
            <v/>
          </cell>
          <cell r="AW155" t="str">
            <v/>
          </cell>
          <cell r="AX155" t="str">
            <v/>
          </cell>
          <cell r="AY155" t="str">
            <v/>
          </cell>
          <cell r="AZ155" t="str">
            <v/>
          </cell>
        </row>
        <row r="156">
          <cell r="B156" t="str">
            <v>LUX</v>
          </cell>
          <cell r="C156" t="str">
            <v>Luxembourg</v>
          </cell>
          <cell r="D156" t="str">
            <v>EUR</v>
          </cell>
          <cell r="E156" t="str">
            <v>HIC</v>
          </cell>
          <cell r="F156">
            <v>650000</v>
          </cell>
          <cell r="G156">
            <v>0.28999999999999998</v>
          </cell>
          <cell r="H156">
            <v>190000</v>
          </cell>
          <cell r="I156">
            <v>1</v>
          </cell>
          <cell r="J156">
            <v>12.2</v>
          </cell>
          <cell r="K156">
            <v>2</v>
          </cell>
          <cell r="L156">
            <v>24</v>
          </cell>
          <cell r="M156">
            <v>1</v>
          </cell>
          <cell r="N156">
            <v>0</v>
          </cell>
          <cell r="O156" t="str">
            <v/>
          </cell>
          <cell r="P156" t="str">
            <v/>
          </cell>
          <cell r="Q156">
            <v>1</v>
          </cell>
          <cell r="R156" t="str">
            <v/>
          </cell>
          <cell r="S156">
            <v>3</v>
          </cell>
          <cell r="T156" t="str">
            <v/>
          </cell>
          <cell r="U156">
            <v>3</v>
          </cell>
          <cell r="V156" t="str">
            <v/>
          </cell>
          <cell r="W156">
            <v>1</v>
          </cell>
          <cell r="X156" t="str">
            <v/>
          </cell>
          <cell r="Y156">
            <v>3</v>
          </cell>
          <cell r="Z156" t="str">
            <v/>
          </cell>
          <cell r="AA156">
            <v>4</v>
          </cell>
          <cell r="AB156" t="str">
            <v/>
          </cell>
          <cell r="AC156">
            <v>1</v>
          </cell>
          <cell r="AD156" t="str">
            <v/>
          </cell>
          <cell r="AE156">
            <v>3</v>
          </cell>
          <cell r="AF156" t="str">
            <v/>
          </cell>
          <cell r="AG156">
            <v>4</v>
          </cell>
          <cell r="AH156" t="str">
            <v/>
          </cell>
          <cell r="AI156">
            <v>1</v>
          </cell>
          <cell r="AJ156" t="str">
            <v/>
          </cell>
          <cell r="AK156">
            <v>3</v>
          </cell>
          <cell r="AL156" t="str">
            <v/>
          </cell>
          <cell r="AM156">
            <v>4</v>
          </cell>
          <cell r="AN156" t="str">
            <v/>
          </cell>
          <cell r="AO156">
            <v>3</v>
          </cell>
          <cell r="AP156" t="str">
            <v/>
          </cell>
          <cell r="AQ156">
            <v>1</v>
          </cell>
          <cell r="AR156">
            <v>0</v>
          </cell>
          <cell r="AS156">
            <v>1</v>
          </cell>
          <cell r="AT156">
            <v>0</v>
          </cell>
          <cell r="AU156" t="str">
            <v/>
          </cell>
          <cell r="AV156" t="str">
            <v/>
          </cell>
          <cell r="AW156" t="str">
            <v/>
          </cell>
          <cell r="AX156" t="str">
            <v/>
          </cell>
          <cell r="AY156" t="str">
            <v/>
          </cell>
          <cell r="AZ156" t="str">
            <v/>
          </cell>
        </row>
        <row r="157">
          <cell r="B157" t="str">
            <v>TUR</v>
          </cell>
          <cell r="C157" t="str">
            <v>Turkey</v>
          </cell>
          <cell r="D157" t="str">
            <v>EUR</v>
          </cell>
          <cell r="E157" t="str">
            <v>UMC</v>
          </cell>
          <cell r="F157">
            <v>86000000</v>
          </cell>
          <cell r="G157">
            <v>0.30599999999999999</v>
          </cell>
          <cell r="H157">
            <v>26000000</v>
          </cell>
          <cell r="I157">
            <v>3</v>
          </cell>
          <cell r="J157">
            <v>17.399999999999999</v>
          </cell>
          <cell r="K157">
            <v>3</v>
          </cell>
          <cell r="L157">
            <v>24.7</v>
          </cell>
          <cell r="M157">
            <v>2</v>
          </cell>
          <cell r="N157">
            <v>0.9</v>
          </cell>
          <cell r="O157">
            <v>2</v>
          </cell>
          <cell r="P157">
            <v>26.7</v>
          </cell>
          <cell r="Q157">
            <v>1</v>
          </cell>
          <cell r="R157" t="str">
            <v/>
          </cell>
          <cell r="S157">
            <v>4</v>
          </cell>
          <cell r="T157" t="str">
            <v/>
          </cell>
          <cell r="U157">
            <v>3</v>
          </cell>
          <cell r="V157" t="str">
            <v/>
          </cell>
          <cell r="W157">
            <v>4</v>
          </cell>
          <cell r="X157" t="str">
            <v/>
          </cell>
          <cell r="Y157">
            <v>1</v>
          </cell>
          <cell r="Z157" t="str">
            <v/>
          </cell>
          <cell r="AA157">
            <v>1</v>
          </cell>
          <cell r="AB157" t="str">
            <v/>
          </cell>
          <cell r="AC157">
            <v>4</v>
          </cell>
          <cell r="AD157" t="str">
            <v/>
          </cell>
          <cell r="AE157">
            <v>4</v>
          </cell>
          <cell r="AF157" t="str">
            <v/>
          </cell>
          <cell r="AG157">
            <v>2</v>
          </cell>
          <cell r="AH157" t="str">
            <v/>
          </cell>
          <cell r="AI157">
            <v>3</v>
          </cell>
          <cell r="AJ157" t="str">
            <v/>
          </cell>
          <cell r="AK157">
            <v>1</v>
          </cell>
          <cell r="AL157" t="str">
            <v/>
          </cell>
          <cell r="AM157">
            <v>3</v>
          </cell>
          <cell r="AN157" t="str">
            <v/>
          </cell>
          <cell r="AO157">
            <v>4</v>
          </cell>
          <cell r="AP157" t="str">
            <v/>
          </cell>
          <cell r="AQ157">
            <v>1</v>
          </cell>
          <cell r="AR157">
            <v>1.5</v>
          </cell>
          <cell r="AS157">
            <v>2</v>
          </cell>
          <cell r="AT157">
            <v>0.3</v>
          </cell>
          <cell r="AU157" t="str">
            <v/>
          </cell>
          <cell r="AV157" t="str">
            <v/>
          </cell>
          <cell r="AW157" t="str">
            <v/>
          </cell>
          <cell r="AX157" t="str">
            <v/>
          </cell>
          <cell r="AY157" t="str">
            <v/>
          </cell>
          <cell r="AZ157" t="str">
            <v/>
          </cell>
        </row>
        <row r="158">
          <cell r="B158" t="str">
            <v>UZB</v>
          </cell>
          <cell r="C158" t="str">
            <v>Uzbekistan</v>
          </cell>
          <cell r="D158" t="str">
            <v>EUR</v>
          </cell>
          <cell r="E158" t="str">
            <v>LMC</v>
          </cell>
          <cell r="F158">
            <v>35000000</v>
          </cell>
          <cell r="G158">
            <v>0.32899999999999996</v>
          </cell>
          <cell r="H158">
            <v>11000000</v>
          </cell>
          <cell r="I158">
            <v>4</v>
          </cell>
          <cell r="J158">
            <v>19.100000000000001</v>
          </cell>
          <cell r="K158">
            <v>4</v>
          </cell>
          <cell r="L158">
            <v>28.3</v>
          </cell>
          <cell r="M158">
            <v>2</v>
          </cell>
          <cell r="N158">
            <v>-0.4</v>
          </cell>
          <cell r="O158" t="str">
            <v/>
          </cell>
          <cell r="P158" t="str">
            <v/>
          </cell>
          <cell r="Q158">
            <v>4</v>
          </cell>
          <cell r="R158" t="str">
            <v/>
          </cell>
          <cell r="S158">
            <v>4</v>
          </cell>
          <cell r="T158" t="str">
            <v/>
          </cell>
          <cell r="U158">
            <v>3</v>
          </cell>
          <cell r="V158" t="str">
            <v/>
          </cell>
          <cell r="W158">
            <v>4</v>
          </cell>
          <cell r="X158" t="str">
            <v/>
          </cell>
          <cell r="Y158">
            <v>4</v>
          </cell>
          <cell r="Z158" t="str">
            <v/>
          </cell>
          <cell r="AA158">
            <v>4</v>
          </cell>
          <cell r="AB158" t="str">
            <v/>
          </cell>
          <cell r="AC158">
            <v>4</v>
          </cell>
          <cell r="AD158" t="str">
            <v/>
          </cell>
          <cell r="AE158">
            <v>4</v>
          </cell>
          <cell r="AF158" t="str">
            <v/>
          </cell>
          <cell r="AG158">
            <v>3</v>
          </cell>
          <cell r="AH158" t="str">
            <v/>
          </cell>
          <cell r="AI158">
            <v>3</v>
          </cell>
          <cell r="AJ158" t="str">
            <v/>
          </cell>
          <cell r="AK158">
            <v>4</v>
          </cell>
          <cell r="AL158" t="str">
            <v/>
          </cell>
          <cell r="AM158">
            <v>4</v>
          </cell>
          <cell r="AN158" t="str">
            <v/>
          </cell>
          <cell r="AO158">
            <v>4</v>
          </cell>
          <cell r="AP158" t="str">
            <v/>
          </cell>
          <cell r="AQ158">
            <v>1</v>
          </cell>
          <cell r="AR158">
            <v>-2.2999999999999998</v>
          </cell>
          <cell r="AS158">
            <v>2</v>
          </cell>
          <cell r="AT158">
            <v>1.4</v>
          </cell>
          <cell r="AU158" t="str">
            <v/>
          </cell>
          <cell r="AV158" t="str">
            <v/>
          </cell>
          <cell r="AW158" t="str">
            <v/>
          </cell>
          <cell r="AX158" t="str">
            <v/>
          </cell>
          <cell r="AY158" t="str">
            <v/>
          </cell>
          <cell r="AZ158" t="str">
            <v/>
          </cell>
        </row>
        <row r="159">
          <cell r="B159" t="str">
            <v>BGR</v>
          </cell>
          <cell r="C159" t="str">
            <v>Bulgaria</v>
          </cell>
          <cell r="D159" t="str">
            <v>EUR</v>
          </cell>
          <cell r="E159" t="str">
            <v>UMC</v>
          </cell>
          <cell r="F159">
            <v>6800000</v>
          </cell>
          <cell r="G159">
            <v>0.34</v>
          </cell>
          <cell r="H159">
            <v>2300000</v>
          </cell>
          <cell r="I159">
            <v>4</v>
          </cell>
          <cell r="J159">
            <v>14.7</v>
          </cell>
          <cell r="K159">
            <v>4</v>
          </cell>
          <cell r="L159">
            <v>29</v>
          </cell>
          <cell r="M159">
            <v>4</v>
          </cell>
          <cell r="N159">
            <v>0</v>
          </cell>
          <cell r="O159" t="str">
            <v/>
          </cell>
          <cell r="P159" t="str">
            <v/>
          </cell>
          <cell r="Q159">
            <v>4</v>
          </cell>
          <cell r="R159" t="str">
            <v/>
          </cell>
          <cell r="S159">
            <v>4</v>
          </cell>
          <cell r="T159" t="str">
            <v/>
          </cell>
          <cell r="U159">
            <v>3</v>
          </cell>
          <cell r="V159" t="str">
            <v/>
          </cell>
          <cell r="W159">
            <v>1</v>
          </cell>
          <cell r="X159" t="str">
            <v/>
          </cell>
          <cell r="Y159">
            <v>3</v>
          </cell>
          <cell r="Z159" t="str">
            <v/>
          </cell>
          <cell r="AA159">
            <v>4</v>
          </cell>
          <cell r="AB159" t="str">
            <v/>
          </cell>
          <cell r="AC159">
            <v>4</v>
          </cell>
          <cell r="AD159" t="str">
            <v/>
          </cell>
          <cell r="AE159">
            <v>4</v>
          </cell>
          <cell r="AF159" t="str">
            <v/>
          </cell>
          <cell r="AG159">
            <v>3</v>
          </cell>
          <cell r="AH159" t="str">
            <v/>
          </cell>
          <cell r="AI159">
            <v>3</v>
          </cell>
          <cell r="AJ159" t="str">
            <v/>
          </cell>
          <cell r="AK159">
            <v>3</v>
          </cell>
          <cell r="AL159" t="str">
            <v/>
          </cell>
          <cell r="AM159">
            <v>4</v>
          </cell>
          <cell r="AN159" t="str">
            <v/>
          </cell>
          <cell r="AO159">
            <v>3</v>
          </cell>
          <cell r="AP159" t="str">
            <v/>
          </cell>
          <cell r="AQ159">
            <v>4</v>
          </cell>
          <cell r="AR159">
            <v>0.2</v>
          </cell>
          <cell r="AS159">
            <v>3</v>
          </cell>
          <cell r="AT159">
            <v>-0.3</v>
          </cell>
          <cell r="AU159" t="str">
            <v/>
          </cell>
          <cell r="AV159" t="str">
            <v/>
          </cell>
          <cell r="AW159" t="str">
            <v/>
          </cell>
          <cell r="AX159" t="str">
            <v/>
          </cell>
          <cell r="AY159" t="str">
            <v/>
          </cell>
          <cell r="AZ159" t="str">
            <v/>
          </cell>
        </row>
        <row r="160">
          <cell r="B160" t="str">
            <v>ALB</v>
          </cell>
          <cell r="C160" t="str">
            <v>Albania</v>
          </cell>
          <cell r="D160" t="str">
            <v>EUR</v>
          </cell>
          <cell r="E160" t="str">
            <v>UMC</v>
          </cell>
          <cell r="F160">
            <v>2900000</v>
          </cell>
          <cell r="G160">
            <v>0.47700000000000004</v>
          </cell>
          <cell r="H160">
            <v>1400000</v>
          </cell>
          <cell r="I160">
            <v>4</v>
          </cell>
          <cell r="J160">
            <v>20.9</v>
          </cell>
          <cell r="K160">
            <v>4</v>
          </cell>
          <cell r="L160">
            <v>43.8</v>
          </cell>
          <cell r="M160">
            <v>2</v>
          </cell>
          <cell r="N160">
            <v>-1.2</v>
          </cell>
          <cell r="O160" t="str">
            <v/>
          </cell>
          <cell r="P160" t="str">
            <v/>
          </cell>
          <cell r="Q160" t="str">
            <v/>
          </cell>
          <cell r="R160" t="str">
            <v/>
          </cell>
          <cell r="S160" t="str">
            <v/>
          </cell>
          <cell r="T160" t="str">
            <v/>
          </cell>
          <cell r="U160" t="str">
            <v/>
          </cell>
          <cell r="V160" t="str">
            <v/>
          </cell>
          <cell r="W160" t="str">
            <v/>
          </cell>
          <cell r="X160" t="str">
            <v/>
          </cell>
          <cell r="Y160" t="str">
            <v/>
          </cell>
          <cell r="Z160" t="str">
            <v/>
          </cell>
          <cell r="AA160" t="str">
            <v/>
          </cell>
          <cell r="AB160" t="str">
            <v/>
          </cell>
          <cell r="AC160" t="str">
            <v/>
          </cell>
          <cell r="AD160" t="str">
            <v/>
          </cell>
          <cell r="AE160" t="str">
            <v/>
          </cell>
          <cell r="AF160" t="str">
            <v/>
          </cell>
          <cell r="AG160" t="str">
            <v/>
          </cell>
          <cell r="AH160" t="str">
            <v/>
          </cell>
          <cell r="AI160" t="str">
            <v/>
          </cell>
          <cell r="AJ160" t="str">
            <v/>
          </cell>
          <cell r="AK160" t="str">
            <v/>
          </cell>
          <cell r="AL160" t="str">
            <v/>
          </cell>
          <cell r="AM160" t="str">
            <v/>
          </cell>
          <cell r="AN160" t="str">
            <v/>
          </cell>
          <cell r="AO160" t="str">
            <v/>
          </cell>
          <cell r="AP160" t="str">
            <v/>
          </cell>
          <cell r="AQ160">
            <v>1</v>
          </cell>
          <cell r="AR160">
            <v>1</v>
          </cell>
          <cell r="AS160">
            <v>3</v>
          </cell>
          <cell r="AT160">
            <v>-3.4</v>
          </cell>
          <cell r="AU160" t="str">
            <v/>
          </cell>
          <cell r="AV160" t="str">
            <v/>
          </cell>
          <cell r="AW160" t="str">
            <v/>
          </cell>
          <cell r="AX160" t="str">
            <v/>
          </cell>
          <cell r="AY160" t="str">
            <v/>
          </cell>
          <cell r="AZ160" t="str">
            <v/>
          </cell>
        </row>
        <row r="161">
          <cell r="B161" t="str">
            <v>MMR</v>
          </cell>
          <cell r="C161" t="str">
            <v>Myanmar</v>
          </cell>
          <cell r="D161" t="str">
            <v>SEAR</v>
          </cell>
          <cell r="E161" t="str">
            <v>LMC</v>
          </cell>
          <cell r="F161">
            <v>56000000</v>
          </cell>
          <cell r="G161">
            <v>-5.2999999999999999E-2</v>
          </cell>
          <cell r="H161">
            <v>-2900000</v>
          </cell>
          <cell r="I161">
            <v>3</v>
          </cell>
          <cell r="J161">
            <v>9.1</v>
          </cell>
          <cell r="K161">
            <v>1</v>
          </cell>
          <cell r="L161">
            <v>-7.4</v>
          </cell>
          <cell r="M161">
            <v>3</v>
          </cell>
          <cell r="N161">
            <v>-1.8</v>
          </cell>
          <cell r="O161">
            <v>4</v>
          </cell>
          <cell r="P161">
            <v>36.700000000000003</v>
          </cell>
          <cell r="Q161">
            <v>4</v>
          </cell>
          <cell r="R161" t="str">
            <v/>
          </cell>
          <cell r="S161">
            <v>3</v>
          </cell>
          <cell r="T161" t="str">
            <v/>
          </cell>
          <cell r="U161">
            <v>1</v>
          </cell>
          <cell r="V161" t="str">
            <v/>
          </cell>
          <cell r="W161">
            <v>3</v>
          </cell>
          <cell r="X161" t="str">
            <v/>
          </cell>
          <cell r="Y161">
            <v>3</v>
          </cell>
          <cell r="Z161" t="str">
            <v/>
          </cell>
          <cell r="AA161">
            <v>1</v>
          </cell>
          <cell r="AB161" t="str">
            <v/>
          </cell>
          <cell r="AC161">
            <v>3</v>
          </cell>
          <cell r="AD161" t="str">
            <v/>
          </cell>
          <cell r="AE161">
            <v>1</v>
          </cell>
          <cell r="AF161" t="str">
            <v/>
          </cell>
          <cell r="AG161">
            <v>1</v>
          </cell>
          <cell r="AH161" t="str">
            <v/>
          </cell>
          <cell r="AI161">
            <v>3</v>
          </cell>
          <cell r="AJ161" t="str">
            <v/>
          </cell>
          <cell r="AK161">
            <v>3</v>
          </cell>
          <cell r="AL161" t="str">
            <v/>
          </cell>
          <cell r="AM161">
            <v>1</v>
          </cell>
          <cell r="AN161" t="str">
            <v/>
          </cell>
          <cell r="AO161">
            <v>1</v>
          </cell>
          <cell r="AP161" t="str">
            <v/>
          </cell>
          <cell r="AQ161">
            <v>3</v>
          </cell>
          <cell r="AR161">
            <v>0.6</v>
          </cell>
          <cell r="AS161">
            <v>3</v>
          </cell>
          <cell r="AT161">
            <v>-4.3</v>
          </cell>
          <cell r="AU161" t="str">
            <v/>
          </cell>
          <cell r="AV161" t="str">
            <v/>
          </cell>
          <cell r="AW161" t="str">
            <v/>
          </cell>
          <cell r="AX161" t="str">
            <v/>
          </cell>
          <cell r="AY161" t="str">
            <v/>
          </cell>
          <cell r="AZ161" t="str">
            <v/>
          </cell>
        </row>
        <row r="162">
          <cell r="B162" t="str">
            <v>PRK</v>
          </cell>
          <cell r="C162" t="str">
            <v>Democratic People's Republic of Korea</v>
          </cell>
          <cell r="D162" t="str">
            <v>SEAR</v>
          </cell>
          <cell r="E162" t="str">
            <v>LIC</v>
          </cell>
          <cell r="F162">
            <v>26000000</v>
          </cell>
          <cell r="G162">
            <v>0.09</v>
          </cell>
          <cell r="H162">
            <v>2400000</v>
          </cell>
          <cell r="I162">
            <v>1</v>
          </cell>
          <cell r="J162">
            <v>4.5</v>
          </cell>
          <cell r="K162">
            <v>2</v>
          </cell>
          <cell r="L162">
            <v>15.8</v>
          </cell>
          <cell r="M162">
            <v>1</v>
          </cell>
          <cell r="N162">
            <v>-6.8</v>
          </cell>
          <cell r="O162" t="str">
            <v/>
          </cell>
          <cell r="P162" t="str">
            <v/>
          </cell>
          <cell r="Q162">
            <v>3</v>
          </cell>
          <cell r="R162" t="str">
            <v/>
          </cell>
          <cell r="S162">
            <v>4</v>
          </cell>
          <cell r="T162" t="str">
            <v/>
          </cell>
          <cell r="U162">
            <v>3</v>
          </cell>
          <cell r="V162" t="str">
            <v/>
          </cell>
          <cell r="W162">
            <v>3</v>
          </cell>
          <cell r="X162" t="str">
            <v/>
          </cell>
          <cell r="Y162">
            <v>1</v>
          </cell>
          <cell r="Z162" t="str">
            <v/>
          </cell>
          <cell r="AA162">
            <v>3</v>
          </cell>
          <cell r="AB162" t="str">
            <v/>
          </cell>
          <cell r="AC162">
            <v>1</v>
          </cell>
          <cell r="AD162" t="str">
            <v/>
          </cell>
          <cell r="AE162">
            <v>1</v>
          </cell>
          <cell r="AF162" t="str">
            <v/>
          </cell>
          <cell r="AG162">
            <v>1</v>
          </cell>
          <cell r="AH162" t="str">
            <v/>
          </cell>
          <cell r="AI162">
            <v>1</v>
          </cell>
          <cell r="AJ162" t="str">
            <v/>
          </cell>
          <cell r="AK162">
            <v>3</v>
          </cell>
          <cell r="AL162" t="str">
            <v/>
          </cell>
          <cell r="AM162">
            <v>2</v>
          </cell>
          <cell r="AN162" t="str">
            <v/>
          </cell>
          <cell r="AO162">
            <v>3</v>
          </cell>
          <cell r="AP162" t="str">
            <v/>
          </cell>
          <cell r="AQ162">
            <v>1</v>
          </cell>
          <cell r="AR162">
            <v>-12.8</v>
          </cell>
          <cell r="AS162">
            <v>1</v>
          </cell>
          <cell r="AT162">
            <v>-0.7</v>
          </cell>
          <cell r="AU162" t="str">
            <v/>
          </cell>
          <cell r="AV162" t="str">
            <v/>
          </cell>
          <cell r="AW162" t="str">
            <v/>
          </cell>
          <cell r="AX162" t="str">
            <v/>
          </cell>
          <cell r="AY162" t="str">
            <v/>
          </cell>
          <cell r="AZ162" t="str">
            <v/>
          </cell>
        </row>
        <row r="163">
          <cell r="B163" t="str">
            <v>THA</v>
          </cell>
          <cell r="C163" t="str">
            <v>Thailand</v>
          </cell>
          <cell r="D163" t="str">
            <v>SEAR</v>
          </cell>
          <cell r="E163" t="str">
            <v>UMC</v>
          </cell>
          <cell r="F163">
            <v>70000000</v>
          </cell>
          <cell r="G163">
            <v>0.114</v>
          </cell>
          <cell r="H163">
            <v>8000000</v>
          </cell>
          <cell r="I163">
            <v>1</v>
          </cell>
          <cell r="J163">
            <v>9.6999999999999993</v>
          </cell>
          <cell r="K163">
            <v>1</v>
          </cell>
          <cell r="L163">
            <v>12.8</v>
          </cell>
          <cell r="M163">
            <v>2</v>
          </cell>
          <cell r="N163">
            <v>-5.4</v>
          </cell>
          <cell r="O163">
            <v>2</v>
          </cell>
          <cell r="P163">
            <v>21.7</v>
          </cell>
          <cell r="Q163">
            <v>4</v>
          </cell>
          <cell r="R163" t="str">
            <v/>
          </cell>
          <cell r="S163">
            <v>1</v>
          </cell>
          <cell r="T163" t="str">
            <v/>
          </cell>
          <cell r="U163">
            <v>1</v>
          </cell>
          <cell r="V163" t="str">
            <v/>
          </cell>
          <cell r="W163">
            <v>1</v>
          </cell>
          <cell r="X163" t="str">
            <v/>
          </cell>
          <cell r="Y163">
            <v>1</v>
          </cell>
          <cell r="Z163" t="str">
            <v/>
          </cell>
          <cell r="AA163">
            <v>1</v>
          </cell>
          <cell r="AB163" t="str">
            <v/>
          </cell>
          <cell r="AC163">
            <v>1</v>
          </cell>
          <cell r="AD163" t="str">
            <v/>
          </cell>
          <cell r="AE163">
            <v>1</v>
          </cell>
          <cell r="AF163" t="str">
            <v/>
          </cell>
          <cell r="AG163">
            <v>1</v>
          </cell>
          <cell r="AH163" t="str">
            <v/>
          </cell>
          <cell r="AI163">
            <v>1</v>
          </cell>
          <cell r="AJ163" t="str">
            <v/>
          </cell>
          <cell r="AK163">
            <v>2</v>
          </cell>
          <cell r="AL163" t="str">
            <v/>
          </cell>
          <cell r="AM163">
            <v>1</v>
          </cell>
          <cell r="AN163" t="str">
            <v/>
          </cell>
          <cell r="AO163">
            <v>1</v>
          </cell>
          <cell r="AP163" t="str">
            <v/>
          </cell>
          <cell r="AQ163">
            <v>3</v>
          </cell>
          <cell r="AR163">
            <v>-6</v>
          </cell>
          <cell r="AS163">
            <v>3</v>
          </cell>
          <cell r="AT163">
            <v>-4.7</v>
          </cell>
          <cell r="AU163" t="str">
            <v/>
          </cell>
          <cell r="AV163" t="str">
            <v/>
          </cell>
          <cell r="AW163" t="str">
            <v/>
          </cell>
          <cell r="AX163" t="str">
            <v/>
          </cell>
          <cell r="AY163" t="str">
            <v/>
          </cell>
          <cell r="AZ163" t="str">
            <v/>
          </cell>
        </row>
        <row r="164">
          <cell r="B164" t="str">
            <v>TLS</v>
          </cell>
          <cell r="C164" t="str">
            <v>Timor-Leste</v>
          </cell>
          <cell r="D164" t="str">
            <v>SEAR</v>
          </cell>
          <cell r="E164" t="str">
            <v>LMC</v>
          </cell>
          <cell r="F164">
            <v>1400000</v>
          </cell>
          <cell r="G164">
            <v>0.121</v>
          </cell>
          <cell r="H164">
            <v>170000</v>
          </cell>
          <cell r="I164">
            <v>4</v>
          </cell>
          <cell r="J164">
            <v>15</v>
          </cell>
          <cell r="K164">
            <v>4</v>
          </cell>
          <cell r="L164">
            <v>-6.1</v>
          </cell>
          <cell r="M164">
            <v>4</v>
          </cell>
          <cell r="N164">
            <v>13.3</v>
          </cell>
          <cell r="O164" t="str">
            <v/>
          </cell>
          <cell r="P164" t="str">
            <v/>
          </cell>
          <cell r="Q164">
            <v>3</v>
          </cell>
          <cell r="R164" t="str">
            <v/>
          </cell>
          <cell r="S164">
            <v>3</v>
          </cell>
          <cell r="T164" t="str">
            <v/>
          </cell>
          <cell r="U164">
            <v>4</v>
          </cell>
          <cell r="V164" t="str">
            <v/>
          </cell>
          <cell r="W164">
            <v>3</v>
          </cell>
          <cell r="X164" t="str">
            <v/>
          </cell>
          <cell r="Y164">
            <v>4</v>
          </cell>
          <cell r="Z164" t="str">
            <v/>
          </cell>
          <cell r="AA164">
            <v>3</v>
          </cell>
          <cell r="AB164" t="str">
            <v/>
          </cell>
          <cell r="AC164">
            <v>4</v>
          </cell>
          <cell r="AD164" t="str">
            <v/>
          </cell>
          <cell r="AE164">
            <v>4</v>
          </cell>
          <cell r="AF164" t="str">
            <v/>
          </cell>
          <cell r="AG164">
            <v>3</v>
          </cell>
          <cell r="AH164" t="str">
            <v/>
          </cell>
          <cell r="AI164">
            <v>3</v>
          </cell>
          <cell r="AJ164" t="str">
            <v/>
          </cell>
          <cell r="AK164">
            <v>1</v>
          </cell>
          <cell r="AL164" t="str">
            <v/>
          </cell>
          <cell r="AM164">
            <v>4</v>
          </cell>
          <cell r="AN164" t="str">
            <v/>
          </cell>
          <cell r="AO164">
            <v>3</v>
          </cell>
          <cell r="AP164" t="str">
            <v/>
          </cell>
          <cell r="AQ164">
            <v>4</v>
          </cell>
          <cell r="AR164">
            <v>13.3</v>
          </cell>
          <cell r="AS164">
            <v>4</v>
          </cell>
          <cell r="AT164">
            <v>13.3</v>
          </cell>
          <cell r="AU164" t="str">
            <v/>
          </cell>
          <cell r="AV164" t="str">
            <v/>
          </cell>
          <cell r="AW164" t="str">
            <v/>
          </cell>
          <cell r="AX164" t="str">
            <v/>
          </cell>
          <cell r="AY164" t="str">
            <v/>
          </cell>
          <cell r="AZ164" t="str">
            <v/>
          </cell>
        </row>
        <row r="165">
          <cell r="B165" t="str">
            <v>MDV</v>
          </cell>
          <cell r="C165" t="str">
            <v>Maldives</v>
          </cell>
          <cell r="D165" t="str">
            <v>SEAR</v>
          </cell>
          <cell r="E165" t="str">
            <v>UMC</v>
          </cell>
          <cell r="F165">
            <v>530000</v>
          </cell>
          <cell r="G165">
            <v>0.151</v>
          </cell>
          <cell r="H165">
            <v>81000</v>
          </cell>
          <cell r="I165">
            <v>3</v>
          </cell>
          <cell r="J165">
            <v>14.8</v>
          </cell>
          <cell r="K165">
            <v>4</v>
          </cell>
          <cell r="L165">
            <v>11.1</v>
          </cell>
          <cell r="M165">
            <v>1</v>
          </cell>
          <cell r="N165">
            <v>0</v>
          </cell>
          <cell r="O165">
            <v>3</v>
          </cell>
          <cell r="P165">
            <v>33.299999999999997</v>
          </cell>
          <cell r="Q165">
            <v>1</v>
          </cell>
          <cell r="R165" t="str">
            <v/>
          </cell>
          <cell r="S165">
            <v>3</v>
          </cell>
          <cell r="T165" t="str">
            <v/>
          </cell>
          <cell r="U165">
            <v>4</v>
          </cell>
          <cell r="V165" t="str">
            <v/>
          </cell>
          <cell r="W165">
            <v>1</v>
          </cell>
          <cell r="X165" t="str">
            <v/>
          </cell>
          <cell r="Y165">
            <v>1</v>
          </cell>
          <cell r="Z165" t="str">
            <v/>
          </cell>
          <cell r="AA165">
            <v>3</v>
          </cell>
          <cell r="AB165" t="str">
            <v/>
          </cell>
          <cell r="AC165">
            <v>4</v>
          </cell>
          <cell r="AD165" t="str">
            <v/>
          </cell>
          <cell r="AE165">
            <v>3</v>
          </cell>
          <cell r="AF165" t="str">
            <v/>
          </cell>
          <cell r="AG165">
            <v>3</v>
          </cell>
          <cell r="AH165" t="str">
            <v/>
          </cell>
          <cell r="AI165">
            <v>3</v>
          </cell>
          <cell r="AJ165" t="str">
            <v/>
          </cell>
          <cell r="AK165">
            <v>4</v>
          </cell>
          <cell r="AL165" t="str">
            <v/>
          </cell>
          <cell r="AM165">
            <v>4</v>
          </cell>
          <cell r="AN165" t="str">
            <v/>
          </cell>
          <cell r="AO165">
            <v>4</v>
          </cell>
          <cell r="AP165" t="str">
            <v/>
          </cell>
          <cell r="AQ165">
            <v>1</v>
          </cell>
          <cell r="AR165">
            <v>0</v>
          </cell>
          <cell r="AS165">
            <v>1</v>
          </cell>
          <cell r="AT165">
            <v>0</v>
          </cell>
          <cell r="AU165" t="str">
            <v/>
          </cell>
          <cell r="AV165" t="str">
            <v/>
          </cell>
          <cell r="AW165" t="str">
            <v/>
          </cell>
          <cell r="AX165" t="str">
            <v/>
          </cell>
          <cell r="AY165" t="str">
            <v/>
          </cell>
          <cell r="AZ165" t="str">
            <v/>
          </cell>
        </row>
        <row r="166">
          <cell r="B166" t="str">
            <v>IND</v>
          </cell>
          <cell r="C166" t="str">
            <v>India</v>
          </cell>
          <cell r="D166" t="str">
            <v>SEAR</v>
          </cell>
          <cell r="E166" t="str">
            <v>LMC</v>
          </cell>
          <cell r="F166">
            <v>1400000000</v>
          </cell>
          <cell r="G166">
            <v>0.193</v>
          </cell>
          <cell r="H166">
            <v>270000000</v>
          </cell>
          <cell r="I166">
            <v>1</v>
          </cell>
          <cell r="J166">
            <v>5.0999999999999996</v>
          </cell>
          <cell r="K166">
            <v>1</v>
          </cell>
          <cell r="L166">
            <v>11.1</v>
          </cell>
          <cell r="M166">
            <v>3</v>
          </cell>
          <cell r="N166">
            <v>5.2</v>
          </cell>
          <cell r="O166">
            <v>2</v>
          </cell>
          <cell r="P166">
            <v>-1.1000000000000001</v>
          </cell>
          <cell r="Q166">
            <v>1</v>
          </cell>
          <cell r="R166" t="str">
            <v/>
          </cell>
          <cell r="S166">
            <v>1</v>
          </cell>
          <cell r="T166" t="str">
            <v/>
          </cell>
          <cell r="U166">
            <v>3</v>
          </cell>
          <cell r="V166" t="str">
            <v/>
          </cell>
          <cell r="W166">
            <v>1</v>
          </cell>
          <cell r="X166" t="str">
            <v/>
          </cell>
          <cell r="Y166">
            <v>4</v>
          </cell>
          <cell r="Z166" t="str">
            <v/>
          </cell>
          <cell r="AA166">
            <v>1</v>
          </cell>
          <cell r="AB166" t="str">
            <v/>
          </cell>
          <cell r="AC166">
            <v>1</v>
          </cell>
          <cell r="AD166" t="str">
            <v/>
          </cell>
          <cell r="AE166">
            <v>1</v>
          </cell>
          <cell r="AF166" t="str">
            <v/>
          </cell>
          <cell r="AG166">
            <v>4</v>
          </cell>
          <cell r="AH166" t="str">
            <v/>
          </cell>
          <cell r="AI166">
            <v>1</v>
          </cell>
          <cell r="AJ166" t="str">
            <v/>
          </cell>
          <cell r="AK166">
            <v>1</v>
          </cell>
          <cell r="AL166" t="str">
            <v/>
          </cell>
          <cell r="AM166">
            <v>1</v>
          </cell>
          <cell r="AN166" t="str">
            <v/>
          </cell>
          <cell r="AO166">
            <v>1</v>
          </cell>
          <cell r="AP166" t="str">
            <v/>
          </cell>
          <cell r="AQ166">
            <v>4</v>
          </cell>
          <cell r="AR166">
            <v>4.3</v>
          </cell>
          <cell r="AS166">
            <v>3</v>
          </cell>
          <cell r="AT166">
            <v>6</v>
          </cell>
          <cell r="AU166" t="str">
            <v/>
          </cell>
          <cell r="AV166" t="str">
            <v/>
          </cell>
          <cell r="AW166" t="str">
            <v/>
          </cell>
          <cell r="AX166" t="str">
            <v/>
          </cell>
          <cell r="AY166" t="str">
            <v/>
          </cell>
          <cell r="AZ166" t="str">
            <v/>
          </cell>
        </row>
        <row r="167">
          <cell r="B167" t="str">
            <v>IDN</v>
          </cell>
          <cell r="C167" t="str">
            <v>Indonesia</v>
          </cell>
          <cell r="D167" t="str">
            <v>SEAR</v>
          </cell>
          <cell r="E167" t="str">
            <v>UMC</v>
          </cell>
          <cell r="F167">
            <v>280000000</v>
          </cell>
          <cell r="G167">
            <v>0.249</v>
          </cell>
          <cell r="H167">
            <v>70000000</v>
          </cell>
          <cell r="I167">
            <v>2</v>
          </cell>
          <cell r="J167">
            <v>7.7</v>
          </cell>
          <cell r="K167">
            <v>2</v>
          </cell>
          <cell r="L167">
            <v>15.7</v>
          </cell>
          <cell r="M167">
            <v>4</v>
          </cell>
          <cell r="N167">
            <v>5.2</v>
          </cell>
          <cell r="O167">
            <v>1</v>
          </cell>
          <cell r="P167">
            <v>2.2000000000000002</v>
          </cell>
          <cell r="Q167">
            <v>1</v>
          </cell>
          <cell r="R167" t="str">
            <v/>
          </cell>
          <cell r="S167">
            <v>3</v>
          </cell>
          <cell r="T167" t="str">
            <v/>
          </cell>
          <cell r="U167">
            <v>3</v>
          </cell>
          <cell r="V167" t="str">
            <v/>
          </cell>
          <cell r="W167">
            <v>1</v>
          </cell>
          <cell r="X167" t="str">
            <v/>
          </cell>
          <cell r="Y167">
            <v>3</v>
          </cell>
          <cell r="Z167" t="str">
            <v/>
          </cell>
          <cell r="AA167">
            <v>3</v>
          </cell>
          <cell r="AB167" t="str">
            <v/>
          </cell>
          <cell r="AC167">
            <v>1</v>
          </cell>
          <cell r="AD167" t="str">
            <v/>
          </cell>
          <cell r="AE167">
            <v>3</v>
          </cell>
          <cell r="AF167" t="str">
            <v/>
          </cell>
          <cell r="AG167">
            <v>3</v>
          </cell>
          <cell r="AH167" t="str">
            <v/>
          </cell>
          <cell r="AI167">
            <v>3</v>
          </cell>
          <cell r="AJ167" t="str">
            <v/>
          </cell>
          <cell r="AK167">
            <v>1</v>
          </cell>
          <cell r="AL167" t="str">
            <v/>
          </cell>
          <cell r="AM167">
            <v>3</v>
          </cell>
          <cell r="AN167" t="str">
            <v/>
          </cell>
          <cell r="AO167">
            <v>2</v>
          </cell>
          <cell r="AP167" t="str">
            <v/>
          </cell>
          <cell r="AQ167">
            <v>4</v>
          </cell>
          <cell r="AR167">
            <v>15.3</v>
          </cell>
          <cell r="AS167">
            <v>4</v>
          </cell>
          <cell r="AT167">
            <v>-4.9000000000000004</v>
          </cell>
          <cell r="AU167" t="str">
            <v/>
          </cell>
          <cell r="AV167" t="str">
            <v/>
          </cell>
          <cell r="AW167" t="str">
            <v/>
          </cell>
          <cell r="AX167" t="str">
            <v/>
          </cell>
          <cell r="AY167" t="str">
            <v/>
          </cell>
          <cell r="AZ167" t="str">
            <v/>
          </cell>
        </row>
        <row r="168">
          <cell r="B168" t="str">
            <v>BGD</v>
          </cell>
          <cell r="C168" t="str">
            <v>Bangladesh</v>
          </cell>
          <cell r="D168" t="str">
            <v>SEAR</v>
          </cell>
          <cell r="E168" t="str">
            <v>LMC</v>
          </cell>
          <cell r="F168">
            <v>170000000</v>
          </cell>
          <cell r="G168">
            <v>0.29799999999999999</v>
          </cell>
          <cell r="H168">
            <v>51000000</v>
          </cell>
          <cell r="I168">
            <v>2</v>
          </cell>
          <cell r="J168">
            <v>9.6999999999999993</v>
          </cell>
          <cell r="K168">
            <v>3</v>
          </cell>
          <cell r="L168">
            <v>26.1</v>
          </cell>
          <cell r="M168">
            <v>4</v>
          </cell>
          <cell r="N168">
            <v>-0.2</v>
          </cell>
          <cell r="O168">
            <v>1</v>
          </cell>
          <cell r="P168">
            <v>3.3</v>
          </cell>
          <cell r="Q168">
            <v>3</v>
          </cell>
          <cell r="R168" t="str">
            <v/>
          </cell>
          <cell r="S168">
            <v>1</v>
          </cell>
          <cell r="T168" t="str">
            <v/>
          </cell>
          <cell r="U168">
            <v>1</v>
          </cell>
          <cell r="V168" t="str">
            <v/>
          </cell>
          <cell r="W168">
            <v>3</v>
          </cell>
          <cell r="X168" t="str">
            <v/>
          </cell>
          <cell r="Y168">
            <v>1</v>
          </cell>
          <cell r="Z168" t="str">
            <v/>
          </cell>
          <cell r="AA168">
            <v>1</v>
          </cell>
          <cell r="AB168" t="str">
            <v/>
          </cell>
          <cell r="AC168">
            <v>4</v>
          </cell>
          <cell r="AD168" t="str">
            <v/>
          </cell>
          <cell r="AE168">
            <v>3</v>
          </cell>
          <cell r="AF168" t="str">
            <v/>
          </cell>
          <cell r="AG168">
            <v>3</v>
          </cell>
          <cell r="AH168" t="str">
            <v/>
          </cell>
          <cell r="AI168">
            <v>3</v>
          </cell>
          <cell r="AJ168" t="str">
            <v/>
          </cell>
          <cell r="AK168">
            <v>3</v>
          </cell>
          <cell r="AL168" t="str">
            <v/>
          </cell>
          <cell r="AM168">
            <v>3</v>
          </cell>
          <cell r="AN168" t="str">
            <v/>
          </cell>
          <cell r="AO168">
            <v>3</v>
          </cell>
          <cell r="AP168" t="str">
            <v/>
          </cell>
          <cell r="AQ168">
            <v>2</v>
          </cell>
          <cell r="AR168">
            <v>0</v>
          </cell>
          <cell r="AS168">
            <v>2</v>
          </cell>
          <cell r="AT168">
            <v>0</v>
          </cell>
          <cell r="AU168" t="str">
            <v/>
          </cell>
          <cell r="AV168" t="str">
            <v/>
          </cell>
          <cell r="AW168" t="str">
            <v/>
          </cell>
          <cell r="AX168" t="str">
            <v/>
          </cell>
          <cell r="AY168">
            <v>4</v>
          </cell>
          <cell r="AZ168">
            <v>0</v>
          </cell>
        </row>
        <row r="169">
          <cell r="B169" t="str">
            <v>LKA</v>
          </cell>
          <cell r="C169" t="str">
            <v>Sri Lanka</v>
          </cell>
          <cell r="D169" t="str">
            <v>SEAR</v>
          </cell>
          <cell r="E169" t="str">
            <v>LMC</v>
          </cell>
          <cell r="F169">
            <v>22000000</v>
          </cell>
          <cell r="G169">
            <v>0.4</v>
          </cell>
          <cell r="H169">
            <v>8700000</v>
          </cell>
          <cell r="I169">
            <v>4</v>
          </cell>
          <cell r="J169">
            <v>19.8</v>
          </cell>
          <cell r="K169">
            <v>3</v>
          </cell>
          <cell r="L169">
            <v>36</v>
          </cell>
          <cell r="M169">
            <v>1</v>
          </cell>
          <cell r="N169">
            <v>0</v>
          </cell>
          <cell r="O169">
            <v>4</v>
          </cell>
          <cell r="P169">
            <v>23.3</v>
          </cell>
          <cell r="Q169">
            <v>3</v>
          </cell>
          <cell r="R169" t="str">
            <v/>
          </cell>
          <cell r="S169">
            <v>4</v>
          </cell>
          <cell r="T169" t="str">
            <v/>
          </cell>
          <cell r="U169">
            <v>4</v>
          </cell>
          <cell r="V169" t="str">
            <v/>
          </cell>
          <cell r="W169">
            <v>3</v>
          </cell>
          <cell r="X169" t="str">
            <v/>
          </cell>
          <cell r="Y169">
            <v>3</v>
          </cell>
          <cell r="Z169" t="str">
            <v/>
          </cell>
          <cell r="AA169">
            <v>3</v>
          </cell>
          <cell r="AB169" t="str">
            <v/>
          </cell>
          <cell r="AC169">
            <v>3</v>
          </cell>
          <cell r="AD169" t="str">
            <v/>
          </cell>
          <cell r="AE169">
            <v>4</v>
          </cell>
          <cell r="AF169" t="str">
            <v/>
          </cell>
          <cell r="AG169">
            <v>4</v>
          </cell>
          <cell r="AH169" t="str">
            <v/>
          </cell>
          <cell r="AI169">
            <v>3</v>
          </cell>
          <cell r="AJ169" t="str">
            <v/>
          </cell>
          <cell r="AK169">
            <v>4</v>
          </cell>
          <cell r="AL169" t="str">
            <v/>
          </cell>
          <cell r="AM169">
            <v>3</v>
          </cell>
          <cell r="AN169" t="str">
            <v/>
          </cell>
          <cell r="AO169">
            <v>3</v>
          </cell>
          <cell r="AP169" t="str">
            <v/>
          </cell>
          <cell r="AQ169">
            <v>1</v>
          </cell>
          <cell r="AR169">
            <v>0</v>
          </cell>
          <cell r="AS169">
            <v>1</v>
          </cell>
          <cell r="AT169">
            <v>0</v>
          </cell>
          <cell r="AU169" t="str">
            <v/>
          </cell>
          <cell r="AV169" t="str">
            <v/>
          </cell>
          <cell r="AW169" t="str">
            <v/>
          </cell>
          <cell r="AX169" t="str">
            <v/>
          </cell>
          <cell r="AY169" t="str">
            <v/>
          </cell>
          <cell r="AZ169" t="str">
            <v/>
          </cell>
        </row>
        <row r="170">
          <cell r="B170" t="str">
            <v>BTN</v>
          </cell>
          <cell r="C170" t="str">
            <v>Bhutan</v>
          </cell>
          <cell r="D170" t="str">
            <v>SEAR</v>
          </cell>
          <cell r="E170" t="str">
            <v>LMC</v>
          </cell>
          <cell r="F170">
            <v>800000</v>
          </cell>
          <cell r="G170">
            <v>0.41799999999999998</v>
          </cell>
          <cell r="H170">
            <v>330000</v>
          </cell>
          <cell r="I170">
            <v>3</v>
          </cell>
          <cell r="J170">
            <v>20.6</v>
          </cell>
          <cell r="K170">
            <v>3</v>
          </cell>
          <cell r="L170">
            <v>36.9</v>
          </cell>
          <cell r="M170">
            <v>2</v>
          </cell>
          <cell r="N170">
            <v>0</v>
          </cell>
          <cell r="O170" t="str">
            <v/>
          </cell>
          <cell r="P170" t="str">
            <v/>
          </cell>
          <cell r="Q170">
            <v>4</v>
          </cell>
          <cell r="R170" t="str">
            <v/>
          </cell>
          <cell r="S170">
            <v>3</v>
          </cell>
          <cell r="T170" t="str">
            <v/>
          </cell>
          <cell r="U170">
            <v>1</v>
          </cell>
          <cell r="V170" t="str">
            <v/>
          </cell>
          <cell r="W170">
            <v>3</v>
          </cell>
          <cell r="X170" t="str">
            <v/>
          </cell>
          <cell r="Y170">
            <v>3</v>
          </cell>
          <cell r="Z170" t="str">
            <v/>
          </cell>
          <cell r="AA170">
            <v>1</v>
          </cell>
          <cell r="AB170" t="str">
            <v/>
          </cell>
          <cell r="AC170">
            <v>3</v>
          </cell>
          <cell r="AD170" t="str">
            <v/>
          </cell>
          <cell r="AE170">
            <v>3</v>
          </cell>
          <cell r="AF170" t="str">
            <v/>
          </cell>
          <cell r="AG170">
            <v>1</v>
          </cell>
          <cell r="AH170" t="str">
            <v/>
          </cell>
          <cell r="AI170">
            <v>3</v>
          </cell>
          <cell r="AJ170" t="str">
            <v/>
          </cell>
          <cell r="AK170">
            <v>4</v>
          </cell>
          <cell r="AL170" t="str">
            <v/>
          </cell>
          <cell r="AM170">
            <v>4</v>
          </cell>
          <cell r="AN170" t="str">
            <v/>
          </cell>
          <cell r="AO170">
            <v>4</v>
          </cell>
          <cell r="AP170" t="str">
            <v/>
          </cell>
          <cell r="AQ170">
            <v>3</v>
          </cell>
          <cell r="AR170">
            <v>-0.1</v>
          </cell>
          <cell r="AS170">
            <v>2</v>
          </cell>
          <cell r="AT170">
            <v>0</v>
          </cell>
          <cell r="AU170" t="str">
            <v/>
          </cell>
          <cell r="AV170" t="str">
            <v/>
          </cell>
          <cell r="AW170" t="str">
            <v/>
          </cell>
          <cell r="AX170" t="str">
            <v/>
          </cell>
          <cell r="AY170" t="str">
            <v/>
          </cell>
          <cell r="AZ170" t="str">
            <v/>
          </cell>
        </row>
        <row r="171">
          <cell r="B171" t="str">
            <v>NPL</v>
          </cell>
          <cell r="C171" t="str">
            <v>Nepal</v>
          </cell>
          <cell r="D171" t="str">
            <v>SEAR</v>
          </cell>
          <cell r="E171" t="str">
            <v>LMC</v>
          </cell>
          <cell r="F171">
            <v>31000000</v>
          </cell>
          <cell r="G171">
            <v>0.504</v>
          </cell>
          <cell r="H171">
            <v>16000000</v>
          </cell>
          <cell r="I171">
            <v>4</v>
          </cell>
          <cell r="J171">
            <v>18.8</v>
          </cell>
          <cell r="K171">
            <v>4</v>
          </cell>
          <cell r="L171">
            <v>42.9</v>
          </cell>
          <cell r="M171">
            <v>3</v>
          </cell>
          <cell r="N171">
            <v>3.6</v>
          </cell>
          <cell r="O171">
            <v>3</v>
          </cell>
          <cell r="P171">
            <v>10</v>
          </cell>
          <cell r="Q171">
            <v>4</v>
          </cell>
          <cell r="R171" t="str">
            <v/>
          </cell>
          <cell r="S171">
            <v>4</v>
          </cell>
          <cell r="T171" t="str">
            <v/>
          </cell>
          <cell r="U171">
            <v>4</v>
          </cell>
          <cell r="V171" t="str">
            <v/>
          </cell>
          <cell r="W171">
            <v>3</v>
          </cell>
          <cell r="X171" t="str">
            <v/>
          </cell>
          <cell r="Y171">
            <v>4</v>
          </cell>
          <cell r="Z171" t="str">
            <v/>
          </cell>
          <cell r="AA171">
            <v>3</v>
          </cell>
          <cell r="AB171" t="str">
            <v/>
          </cell>
          <cell r="AC171">
            <v>4</v>
          </cell>
          <cell r="AD171" t="str">
            <v/>
          </cell>
          <cell r="AE171">
            <v>4</v>
          </cell>
          <cell r="AF171" t="str">
            <v/>
          </cell>
          <cell r="AG171">
            <v>4</v>
          </cell>
          <cell r="AH171" t="str">
            <v/>
          </cell>
          <cell r="AI171">
            <v>3</v>
          </cell>
          <cell r="AJ171" t="str">
            <v/>
          </cell>
          <cell r="AK171">
            <v>4</v>
          </cell>
          <cell r="AL171" t="str">
            <v/>
          </cell>
          <cell r="AM171">
            <v>4</v>
          </cell>
          <cell r="AN171" t="str">
            <v/>
          </cell>
          <cell r="AO171">
            <v>4</v>
          </cell>
          <cell r="AP171" t="str">
            <v/>
          </cell>
          <cell r="AQ171">
            <v>3</v>
          </cell>
          <cell r="AR171">
            <v>3.7</v>
          </cell>
          <cell r="AS171">
            <v>4</v>
          </cell>
          <cell r="AT171">
            <v>3.4</v>
          </cell>
          <cell r="AU171" t="str">
            <v/>
          </cell>
          <cell r="AV171" t="str">
            <v/>
          </cell>
          <cell r="AW171" t="str">
            <v/>
          </cell>
          <cell r="AX171" t="str">
            <v/>
          </cell>
          <cell r="AY171" t="str">
            <v/>
          </cell>
          <cell r="AZ171" t="str">
            <v/>
          </cell>
        </row>
        <row r="172">
          <cell r="B172" t="str">
            <v>PNG</v>
          </cell>
          <cell r="C172" t="str">
            <v>Papua New Guinea</v>
          </cell>
          <cell r="D172" t="str">
            <v>WPR</v>
          </cell>
          <cell r="E172" t="str">
            <v>LMC</v>
          </cell>
          <cell r="F172">
            <v>9500000</v>
          </cell>
          <cell r="G172">
            <v>-0.54200000000000004</v>
          </cell>
          <cell r="H172">
            <v>-5100000</v>
          </cell>
          <cell r="I172">
            <v>4</v>
          </cell>
          <cell r="J172">
            <v>-9.4</v>
          </cell>
          <cell r="K172">
            <v>4</v>
          </cell>
          <cell r="L172">
            <v>-35.5</v>
          </cell>
          <cell r="M172">
            <v>4</v>
          </cell>
          <cell r="N172">
            <v>-22.7</v>
          </cell>
          <cell r="O172">
            <v>3</v>
          </cell>
          <cell r="P172">
            <v>30</v>
          </cell>
          <cell r="Q172">
            <v>4</v>
          </cell>
          <cell r="R172" t="str">
            <v/>
          </cell>
          <cell r="S172">
            <v>3</v>
          </cell>
          <cell r="T172" t="str">
            <v/>
          </cell>
          <cell r="U172">
            <v>3</v>
          </cell>
          <cell r="V172" t="str">
            <v/>
          </cell>
          <cell r="W172">
            <v>4</v>
          </cell>
          <cell r="X172" t="str">
            <v/>
          </cell>
          <cell r="Y172">
            <v>4</v>
          </cell>
          <cell r="Z172" t="str">
            <v/>
          </cell>
          <cell r="AA172">
            <v>3</v>
          </cell>
          <cell r="AB172" t="str">
            <v/>
          </cell>
          <cell r="AC172">
            <v>3</v>
          </cell>
          <cell r="AD172" t="str">
            <v/>
          </cell>
          <cell r="AE172">
            <v>4</v>
          </cell>
          <cell r="AF172" t="str">
            <v/>
          </cell>
          <cell r="AG172">
            <v>4</v>
          </cell>
          <cell r="AH172" t="str">
            <v/>
          </cell>
          <cell r="AI172">
            <v>4</v>
          </cell>
          <cell r="AJ172" t="str">
            <v/>
          </cell>
          <cell r="AK172">
            <v>4</v>
          </cell>
          <cell r="AL172" t="str">
            <v/>
          </cell>
          <cell r="AM172">
            <v>4</v>
          </cell>
          <cell r="AN172" t="str">
            <v/>
          </cell>
          <cell r="AO172">
            <v>4</v>
          </cell>
          <cell r="AP172" t="str">
            <v/>
          </cell>
          <cell r="AQ172">
            <v>4</v>
          </cell>
          <cell r="AR172">
            <v>-45.2</v>
          </cell>
          <cell r="AS172">
            <v>4</v>
          </cell>
          <cell r="AT172">
            <v>-0.1</v>
          </cell>
          <cell r="AU172" t="str">
            <v/>
          </cell>
          <cell r="AV172" t="str">
            <v/>
          </cell>
          <cell r="AW172" t="str">
            <v/>
          </cell>
          <cell r="AX172" t="str">
            <v/>
          </cell>
          <cell r="AY172" t="str">
            <v/>
          </cell>
          <cell r="AZ172" t="str">
            <v/>
          </cell>
        </row>
        <row r="173">
          <cell r="B173" t="str">
            <v>MYS</v>
          </cell>
          <cell r="C173" t="str">
            <v>Malaysia</v>
          </cell>
          <cell r="D173" t="str">
            <v>WPR</v>
          </cell>
          <cell r="E173" t="str">
            <v>UMC</v>
          </cell>
          <cell r="F173">
            <v>34000000</v>
          </cell>
          <cell r="G173">
            <v>-0.317</v>
          </cell>
          <cell r="H173">
            <v>-11000000</v>
          </cell>
          <cell r="I173">
            <v>1</v>
          </cell>
          <cell r="J173">
            <v>-12.9</v>
          </cell>
          <cell r="K173">
            <v>1</v>
          </cell>
          <cell r="L173">
            <v>-35.799999999999997</v>
          </cell>
          <cell r="M173">
            <v>1</v>
          </cell>
          <cell r="N173">
            <v>1.1000000000000001</v>
          </cell>
          <cell r="O173">
            <v>1</v>
          </cell>
          <cell r="P173">
            <v>-4.2</v>
          </cell>
          <cell r="Q173">
            <v>1</v>
          </cell>
          <cell r="R173" t="str">
            <v/>
          </cell>
          <cell r="S173">
            <v>1</v>
          </cell>
          <cell r="T173" t="str">
            <v/>
          </cell>
          <cell r="U173">
            <v>1</v>
          </cell>
          <cell r="V173" t="str">
            <v/>
          </cell>
          <cell r="W173">
            <v>1</v>
          </cell>
          <cell r="X173" t="str">
            <v/>
          </cell>
          <cell r="Y173">
            <v>2</v>
          </cell>
          <cell r="Z173" t="str">
            <v/>
          </cell>
          <cell r="AA173">
            <v>1</v>
          </cell>
          <cell r="AB173" t="str">
            <v/>
          </cell>
          <cell r="AC173">
            <v>1</v>
          </cell>
          <cell r="AD173" t="str">
            <v/>
          </cell>
          <cell r="AE173">
            <v>1</v>
          </cell>
          <cell r="AF173" t="str">
            <v/>
          </cell>
          <cell r="AG173">
            <v>1</v>
          </cell>
          <cell r="AH173" t="str">
            <v/>
          </cell>
          <cell r="AI173">
            <v>1</v>
          </cell>
          <cell r="AJ173" t="str">
            <v/>
          </cell>
          <cell r="AK173">
            <v>1</v>
          </cell>
          <cell r="AL173" t="str">
            <v/>
          </cell>
          <cell r="AM173">
            <v>1</v>
          </cell>
          <cell r="AN173" t="str">
            <v/>
          </cell>
          <cell r="AO173">
            <v>1</v>
          </cell>
          <cell r="AP173" t="str">
            <v/>
          </cell>
          <cell r="AQ173">
            <v>1</v>
          </cell>
          <cell r="AR173">
            <v>-1.1000000000000001</v>
          </cell>
          <cell r="AS173">
            <v>2</v>
          </cell>
          <cell r="AT173">
            <v>3.3</v>
          </cell>
          <cell r="AU173" t="str">
            <v/>
          </cell>
          <cell r="AV173" t="str">
            <v/>
          </cell>
          <cell r="AW173" t="str">
            <v/>
          </cell>
          <cell r="AX173" t="str">
            <v/>
          </cell>
          <cell r="AY173" t="str">
            <v/>
          </cell>
          <cell r="AZ173" t="str">
            <v/>
          </cell>
        </row>
        <row r="174">
          <cell r="B174" t="str">
            <v>NIU</v>
          </cell>
          <cell r="C174" t="str">
            <v>Niue</v>
          </cell>
          <cell r="D174" t="str">
            <v>WPR</v>
          </cell>
          <cell r="E174"/>
          <cell r="F174">
            <v>1600</v>
          </cell>
          <cell r="G174">
            <v>-0.21600000000000003</v>
          </cell>
          <cell r="H174">
            <v>-350</v>
          </cell>
          <cell r="I174">
            <v>1</v>
          </cell>
          <cell r="J174">
            <v>-10.8</v>
          </cell>
          <cell r="K174">
            <v>2</v>
          </cell>
          <cell r="L174">
            <v>-21.6</v>
          </cell>
          <cell r="M174">
            <v>1</v>
          </cell>
          <cell r="N174">
            <v>0</v>
          </cell>
          <cell r="O174" t="str">
            <v/>
          </cell>
          <cell r="P174" t="str">
            <v/>
          </cell>
          <cell r="Q174">
            <v>3</v>
          </cell>
          <cell r="R174" t="str">
            <v/>
          </cell>
          <cell r="S174">
            <v>2</v>
          </cell>
          <cell r="T174" t="str">
            <v/>
          </cell>
          <cell r="U174">
            <v>1</v>
          </cell>
          <cell r="V174" t="str">
            <v/>
          </cell>
          <cell r="W174">
            <v>1</v>
          </cell>
          <cell r="X174" t="str">
            <v/>
          </cell>
          <cell r="Y174">
            <v>3</v>
          </cell>
          <cell r="Z174" t="str">
            <v/>
          </cell>
          <cell r="AA174">
            <v>3</v>
          </cell>
          <cell r="AB174" t="str">
            <v/>
          </cell>
          <cell r="AC174">
            <v>1</v>
          </cell>
          <cell r="AD174" t="str">
            <v/>
          </cell>
          <cell r="AE174">
            <v>3</v>
          </cell>
          <cell r="AF174" t="str">
            <v/>
          </cell>
          <cell r="AG174">
            <v>3</v>
          </cell>
          <cell r="AH174" t="str">
            <v/>
          </cell>
          <cell r="AI174">
            <v>1</v>
          </cell>
          <cell r="AJ174" t="str">
            <v/>
          </cell>
          <cell r="AK174">
            <v>3</v>
          </cell>
          <cell r="AL174" t="str">
            <v/>
          </cell>
          <cell r="AM174">
            <v>3</v>
          </cell>
          <cell r="AN174" t="str">
            <v/>
          </cell>
          <cell r="AO174">
            <v>3</v>
          </cell>
          <cell r="AP174" t="str">
            <v/>
          </cell>
          <cell r="AQ174">
            <v>1</v>
          </cell>
          <cell r="AR174">
            <v>0</v>
          </cell>
          <cell r="AS174">
            <v>1</v>
          </cell>
          <cell r="AT174">
            <v>0</v>
          </cell>
          <cell r="AU174" t="str">
            <v/>
          </cell>
          <cell r="AV174" t="str">
            <v/>
          </cell>
          <cell r="AW174" t="str">
            <v/>
          </cell>
          <cell r="AX174" t="str">
            <v/>
          </cell>
          <cell r="AY174" t="str">
            <v/>
          </cell>
          <cell r="AZ174" t="str">
            <v/>
          </cell>
        </row>
        <row r="175">
          <cell r="B175" t="str">
            <v>COK</v>
          </cell>
          <cell r="C175" t="str">
            <v>Cook Islands</v>
          </cell>
          <cell r="D175" t="str">
            <v>WPR</v>
          </cell>
          <cell r="E175"/>
          <cell r="F175">
            <v>18000</v>
          </cell>
          <cell r="G175">
            <v>-0.21600000000000003</v>
          </cell>
          <cell r="H175">
            <v>-3800</v>
          </cell>
          <cell r="I175">
            <v>1</v>
          </cell>
          <cell r="J175">
            <v>-10.8</v>
          </cell>
          <cell r="K175">
            <v>2</v>
          </cell>
          <cell r="L175">
            <v>-15.4</v>
          </cell>
          <cell r="M175">
            <v>1</v>
          </cell>
          <cell r="N175">
            <v>-6.2</v>
          </cell>
          <cell r="O175" t="str">
            <v/>
          </cell>
          <cell r="P175" t="str">
            <v/>
          </cell>
          <cell r="Q175">
            <v>3</v>
          </cell>
          <cell r="R175" t="str">
            <v/>
          </cell>
          <cell r="S175">
            <v>4</v>
          </cell>
          <cell r="T175" t="str">
            <v/>
          </cell>
          <cell r="U175">
            <v>3</v>
          </cell>
          <cell r="V175" t="str">
            <v/>
          </cell>
          <cell r="W175">
            <v>3</v>
          </cell>
          <cell r="X175" t="str">
            <v/>
          </cell>
          <cell r="Y175">
            <v>1</v>
          </cell>
          <cell r="Z175" t="str">
            <v/>
          </cell>
          <cell r="AA175">
            <v>3</v>
          </cell>
          <cell r="AB175" t="str">
            <v/>
          </cell>
          <cell r="AC175">
            <v>1</v>
          </cell>
          <cell r="AD175" t="str">
            <v/>
          </cell>
          <cell r="AE175">
            <v>3</v>
          </cell>
          <cell r="AF175" t="str">
            <v/>
          </cell>
          <cell r="AG175">
            <v>2</v>
          </cell>
          <cell r="AH175" t="str">
            <v/>
          </cell>
          <cell r="AI175">
            <v>3</v>
          </cell>
          <cell r="AJ175" t="str">
            <v/>
          </cell>
          <cell r="AK175">
            <v>2</v>
          </cell>
          <cell r="AL175" t="str">
            <v/>
          </cell>
          <cell r="AM175">
            <v>4</v>
          </cell>
          <cell r="AN175" t="str">
            <v/>
          </cell>
          <cell r="AO175">
            <v>3</v>
          </cell>
          <cell r="AP175" t="str">
            <v/>
          </cell>
          <cell r="AQ175">
            <v>1</v>
          </cell>
          <cell r="AR175">
            <v>-12.8</v>
          </cell>
          <cell r="AS175">
            <v>1</v>
          </cell>
          <cell r="AT175">
            <v>0.3</v>
          </cell>
          <cell r="AU175" t="str">
            <v/>
          </cell>
          <cell r="AV175" t="str">
            <v/>
          </cell>
          <cell r="AW175" t="str">
            <v/>
          </cell>
          <cell r="AX175" t="str">
            <v/>
          </cell>
          <cell r="AY175" t="str">
            <v/>
          </cell>
          <cell r="AZ175" t="str">
            <v/>
          </cell>
        </row>
        <row r="176">
          <cell r="B176" t="str">
            <v>TUV</v>
          </cell>
          <cell r="C176" t="str">
            <v>Tuvalu</v>
          </cell>
          <cell r="D176" t="str">
            <v>WPR</v>
          </cell>
          <cell r="E176" t="str">
            <v>UMC</v>
          </cell>
          <cell r="F176">
            <v>12000</v>
          </cell>
          <cell r="G176">
            <v>-0.16</v>
          </cell>
          <cell r="H176">
            <v>-2000</v>
          </cell>
          <cell r="I176">
            <v>2</v>
          </cell>
          <cell r="J176">
            <v>-8</v>
          </cell>
          <cell r="K176">
            <v>3</v>
          </cell>
          <cell r="L176">
            <v>-14.9</v>
          </cell>
          <cell r="M176">
            <v>3</v>
          </cell>
          <cell r="N176">
            <v>-1.1000000000000001</v>
          </cell>
          <cell r="O176" t="str">
            <v/>
          </cell>
          <cell r="P176" t="str">
            <v/>
          </cell>
          <cell r="Q176">
            <v>3</v>
          </cell>
          <cell r="R176" t="str">
            <v/>
          </cell>
          <cell r="S176">
            <v>4</v>
          </cell>
          <cell r="T176" t="str">
            <v/>
          </cell>
          <cell r="U176">
            <v>3</v>
          </cell>
          <cell r="V176" t="str">
            <v/>
          </cell>
          <cell r="W176">
            <v>4</v>
          </cell>
          <cell r="X176" t="str">
            <v/>
          </cell>
          <cell r="Y176">
            <v>4</v>
          </cell>
          <cell r="Z176" t="str">
            <v/>
          </cell>
          <cell r="AA176">
            <v>4</v>
          </cell>
          <cell r="AB176" t="str">
            <v/>
          </cell>
          <cell r="AC176">
            <v>1</v>
          </cell>
          <cell r="AD176" t="str">
            <v/>
          </cell>
          <cell r="AE176">
            <v>1</v>
          </cell>
          <cell r="AF176" t="str">
            <v/>
          </cell>
          <cell r="AG176">
            <v>3</v>
          </cell>
          <cell r="AH176" t="str">
            <v/>
          </cell>
          <cell r="AI176">
            <v>3</v>
          </cell>
          <cell r="AJ176" t="str">
            <v/>
          </cell>
          <cell r="AK176">
            <v>3</v>
          </cell>
          <cell r="AL176" t="str">
            <v/>
          </cell>
          <cell r="AM176">
            <v>1</v>
          </cell>
          <cell r="AN176" t="str">
            <v/>
          </cell>
          <cell r="AO176">
            <v>4</v>
          </cell>
          <cell r="AP176" t="str">
            <v/>
          </cell>
          <cell r="AQ176">
            <v>3</v>
          </cell>
          <cell r="AR176">
            <v>-6.7</v>
          </cell>
          <cell r="AS176">
            <v>3</v>
          </cell>
          <cell r="AT176">
            <v>4.5</v>
          </cell>
          <cell r="AU176" t="str">
            <v/>
          </cell>
          <cell r="AV176" t="str">
            <v/>
          </cell>
          <cell r="AW176" t="str">
            <v/>
          </cell>
          <cell r="AX176" t="str">
            <v/>
          </cell>
          <cell r="AY176" t="str">
            <v/>
          </cell>
          <cell r="AZ176" t="str">
            <v/>
          </cell>
        </row>
        <row r="177">
          <cell r="B177" t="str">
            <v>NZL</v>
          </cell>
          <cell r="C177" t="str">
            <v>New Zealand</v>
          </cell>
          <cell r="D177" t="str">
            <v>WPR</v>
          </cell>
          <cell r="E177" t="str">
            <v>HIC</v>
          </cell>
          <cell r="F177">
            <v>4900000</v>
          </cell>
          <cell r="G177">
            <v>-7.2999999999999995E-2</v>
          </cell>
          <cell r="H177">
            <v>-360000</v>
          </cell>
          <cell r="I177">
            <v>3</v>
          </cell>
          <cell r="J177">
            <v>11.8</v>
          </cell>
          <cell r="K177">
            <v>1</v>
          </cell>
          <cell r="L177">
            <v>-10.7</v>
          </cell>
          <cell r="M177">
            <v>3</v>
          </cell>
          <cell r="N177">
            <v>-0.6</v>
          </cell>
          <cell r="O177">
            <v>4</v>
          </cell>
          <cell r="P177">
            <v>46.7</v>
          </cell>
          <cell r="Q177">
            <v>2</v>
          </cell>
          <cell r="R177" t="str">
            <v/>
          </cell>
          <cell r="S177">
            <v>1</v>
          </cell>
          <cell r="T177" t="str">
            <v/>
          </cell>
          <cell r="U177">
            <v>2</v>
          </cell>
          <cell r="V177" t="str">
            <v/>
          </cell>
          <cell r="W177">
            <v>1</v>
          </cell>
          <cell r="X177" t="str">
            <v/>
          </cell>
          <cell r="Y177">
            <v>2</v>
          </cell>
          <cell r="Z177" t="str">
            <v/>
          </cell>
          <cell r="AA177">
            <v>3</v>
          </cell>
          <cell r="AB177" t="str">
            <v/>
          </cell>
          <cell r="AC177">
            <v>1</v>
          </cell>
          <cell r="AD177" t="str">
            <v/>
          </cell>
          <cell r="AE177">
            <v>1</v>
          </cell>
          <cell r="AF177" t="str">
            <v/>
          </cell>
          <cell r="AG177">
            <v>1</v>
          </cell>
          <cell r="AH177" t="str">
            <v/>
          </cell>
          <cell r="AI177">
            <v>1</v>
          </cell>
          <cell r="AJ177" t="str">
            <v/>
          </cell>
          <cell r="AK177">
            <v>1</v>
          </cell>
          <cell r="AL177" t="str">
            <v/>
          </cell>
          <cell r="AM177">
            <v>1</v>
          </cell>
          <cell r="AN177" t="str">
            <v/>
          </cell>
          <cell r="AO177">
            <v>1</v>
          </cell>
          <cell r="AP177" t="str">
            <v/>
          </cell>
          <cell r="AQ177">
            <v>3</v>
          </cell>
          <cell r="AR177">
            <v>-0.7</v>
          </cell>
          <cell r="AS177">
            <v>3</v>
          </cell>
          <cell r="AT177">
            <v>-0.5</v>
          </cell>
          <cell r="AU177" t="str">
            <v/>
          </cell>
          <cell r="AV177" t="str">
            <v/>
          </cell>
          <cell r="AW177" t="str">
            <v/>
          </cell>
          <cell r="AX177" t="str">
            <v/>
          </cell>
          <cell r="AY177" t="str">
            <v/>
          </cell>
          <cell r="AZ177" t="str">
            <v/>
          </cell>
        </row>
        <row r="178">
          <cell r="B178" t="str">
            <v>WSM</v>
          </cell>
          <cell r="C178" t="str">
            <v>Samoa</v>
          </cell>
          <cell r="D178" t="str">
            <v>WPR</v>
          </cell>
          <cell r="E178" t="str">
            <v>UMC</v>
          </cell>
          <cell r="F178">
            <v>200000</v>
          </cell>
          <cell r="G178">
            <v>-5.4000000000000006E-2</v>
          </cell>
          <cell r="H178">
            <v>-11000</v>
          </cell>
          <cell r="I178">
            <v>4</v>
          </cell>
          <cell r="J178">
            <v>-1.8</v>
          </cell>
          <cell r="K178">
            <v>2</v>
          </cell>
          <cell r="L178">
            <v>1.4</v>
          </cell>
          <cell r="M178">
            <v>4</v>
          </cell>
          <cell r="N178">
            <v>-6.9</v>
          </cell>
          <cell r="O178">
            <v>4</v>
          </cell>
          <cell r="P178">
            <v>0</v>
          </cell>
          <cell r="Q178">
            <v>1</v>
          </cell>
          <cell r="R178" t="str">
            <v/>
          </cell>
          <cell r="S178">
            <v>3</v>
          </cell>
          <cell r="T178" t="str">
            <v/>
          </cell>
          <cell r="U178">
            <v>3</v>
          </cell>
          <cell r="V178" t="str">
            <v/>
          </cell>
          <cell r="W178">
            <v>1</v>
          </cell>
          <cell r="X178" t="str">
            <v/>
          </cell>
          <cell r="Y178">
            <v>1</v>
          </cell>
          <cell r="Z178" t="str">
            <v/>
          </cell>
          <cell r="AA178">
            <v>3</v>
          </cell>
          <cell r="AB178" t="str">
            <v/>
          </cell>
          <cell r="AC178">
            <v>1</v>
          </cell>
          <cell r="AD178" t="str">
            <v/>
          </cell>
          <cell r="AE178">
            <v>2</v>
          </cell>
          <cell r="AF178" t="str">
            <v/>
          </cell>
          <cell r="AG178">
            <v>2</v>
          </cell>
          <cell r="AH178" t="str">
            <v/>
          </cell>
          <cell r="AI178">
            <v>1</v>
          </cell>
          <cell r="AJ178" t="str">
            <v/>
          </cell>
          <cell r="AK178">
            <v>3</v>
          </cell>
          <cell r="AL178" t="str">
            <v/>
          </cell>
          <cell r="AM178">
            <v>1</v>
          </cell>
          <cell r="AN178" t="str">
            <v/>
          </cell>
          <cell r="AO178">
            <v>4</v>
          </cell>
          <cell r="AP178" t="str">
            <v/>
          </cell>
          <cell r="AQ178">
            <v>4</v>
          </cell>
          <cell r="AR178">
            <v>-20.9</v>
          </cell>
          <cell r="AS178">
            <v>4</v>
          </cell>
          <cell r="AT178">
            <v>7.2</v>
          </cell>
          <cell r="AU178" t="str">
            <v/>
          </cell>
          <cell r="AV178" t="str">
            <v/>
          </cell>
          <cell r="AW178" t="str">
            <v/>
          </cell>
          <cell r="AX178" t="str">
            <v/>
          </cell>
          <cell r="AY178" t="str">
            <v/>
          </cell>
          <cell r="AZ178" t="str">
            <v/>
          </cell>
        </row>
        <row r="179">
          <cell r="B179" t="str">
            <v>MNG</v>
          </cell>
          <cell r="C179" t="str">
            <v>Mongolia</v>
          </cell>
          <cell r="D179" t="str">
            <v>WPR</v>
          </cell>
          <cell r="E179" t="str">
            <v>LMC</v>
          </cell>
          <cell r="F179">
            <v>3400000</v>
          </cell>
          <cell r="G179">
            <v>-3.6000000000000004E-2</v>
          </cell>
          <cell r="H179">
            <v>-120000</v>
          </cell>
          <cell r="I179">
            <v>1</v>
          </cell>
          <cell r="J179">
            <v>-3.7</v>
          </cell>
          <cell r="K179">
            <v>2</v>
          </cell>
          <cell r="L179">
            <v>-2.2000000000000002</v>
          </cell>
          <cell r="M179">
            <v>1</v>
          </cell>
          <cell r="N179">
            <v>-6.4</v>
          </cell>
          <cell r="O179" t="str">
            <v/>
          </cell>
          <cell r="P179" t="str">
            <v/>
          </cell>
          <cell r="Q179">
            <v>3</v>
          </cell>
          <cell r="R179" t="str">
            <v/>
          </cell>
          <cell r="S179">
            <v>1</v>
          </cell>
          <cell r="T179" t="str">
            <v/>
          </cell>
          <cell r="U179">
            <v>1</v>
          </cell>
          <cell r="V179" t="str">
            <v/>
          </cell>
          <cell r="W179">
            <v>3</v>
          </cell>
          <cell r="X179" t="str">
            <v/>
          </cell>
          <cell r="Y179">
            <v>3</v>
          </cell>
          <cell r="Z179" t="str">
            <v/>
          </cell>
          <cell r="AA179">
            <v>1</v>
          </cell>
          <cell r="AB179" t="str">
            <v/>
          </cell>
          <cell r="AC179">
            <v>1</v>
          </cell>
          <cell r="AD179" t="str">
            <v/>
          </cell>
          <cell r="AE179">
            <v>1</v>
          </cell>
          <cell r="AF179" t="str">
            <v/>
          </cell>
          <cell r="AG179">
            <v>1</v>
          </cell>
          <cell r="AH179" t="str">
            <v/>
          </cell>
          <cell r="AI179">
            <v>1</v>
          </cell>
          <cell r="AJ179" t="str">
            <v/>
          </cell>
          <cell r="AK179">
            <v>1</v>
          </cell>
          <cell r="AL179" t="str">
            <v/>
          </cell>
          <cell r="AM179">
            <v>1</v>
          </cell>
          <cell r="AN179" t="str">
            <v/>
          </cell>
          <cell r="AO179">
            <v>1</v>
          </cell>
          <cell r="AP179" t="str">
            <v/>
          </cell>
          <cell r="AQ179">
            <v>1</v>
          </cell>
          <cell r="AR179">
            <v>-12.8</v>
          </cell>
          <cell r="AS179">
            <v>1</v>
          </cell>
          <cell r="AT179">
            <v>0.1</v>
          </cell>
          <cell r="AU179" t="str">
            <v/>
          </cell>
          <cell r="AV179" t="str">
            <v/>
          </cell>
          <cell r="AW179" t="str">
            <v/>
          </cell>
          <cell r="AX179" t="str">
            <v/>
          </cell>
          <cell r="AY179" t="str">
            <v/>
          </cell>
          <cell r="AZ179" t="str">
            <v/>
          </cell>
        </row>
        <row r="180">
          <cell r="B180" t="str">
            <v>JPN</v>
          </cell>
          <cell r="C180" t="str">
            <v>Japan</v>
          </cell>
          <cell r="D180" t="str">
            <v>WPR</v>
          </cell>
          <cell r="E180" t="str">
            <v>HIC</v>
          </cell>
          <cell r="F180">
            <v>130000000</v>
          </cell>
          <cell r="G180">
            <v>2.2000000000000002E-2</v>
          </cell>
          <cell r="H180">
            <v>2800000</v>
          </cell>
          <cell r="I180">
            <v>2</v>
          </cell>
          <cell r="J180">
            <v>11.6</v>
          </cell>
          <cell r="K180">
            <v>1</v>
          </cell>
          <cell r="L180">
            <v>0</v>
          </cell>
          <cell r="M180">
            <v>2</v>
          </cell>
          <cell r="N180">
            <v>-1.8</v>
          </cell>
          <cell r="O180">
            <v>3</v>
          </cell>
          <cell r="P180">
            <v>36.700000000000003</v>
          </cell>
          <cell r="Q180" t="str">
            <v/>
          </cell>
          <cell r="R180" t="str">
            <v/>
          </cell>
          <cell r="S180" t="str">
            <v/>
          </cell>
          <cell r="T180" t="str">
            <v/>
          </cell>
          <cell r="U180" t="str">
            <v/>
          </cell>
          <cell r="V180" t="str">
            <v/>
          </cell>
          <cell r="W180" t="str">
            <v/>
          </cell>
          <cell r="X180" t="str">
            <v/>
          </cell>
          <cell r="Y180" t="str">
            <v/>
          </cell>
          <cell r="Z180" t="str">
            <v/>
          </cell>
          <cell r="AA180" t="str">
            <v/>
          </cell>
          <cell r="AB180" t="str">
            <v/>
          </cell>
          <cell r="AC180" t="str">
            <v/>
          </cell>
          <cell r="AD180" t="str">
            <v/>
          </cell>
          <cell r="AE180" t="str">
            <v/>
          </cell>
          <cell r="AF180" t="str">
            <v/>
          </cell>
          <cell r="AG180" t="str">
            <v/>
          </cell>
          <cell r="AH180" t="str">
            <v/>
          </cell>
          <cell r="AI180" t="str">
            <v/>
          </cell>
          <cell r="AJ180" t="str">
            <v/>
          </cell>
          <cell r="AK180" t="str">
            <v/>
          </cell>
          <cell r="AL180" t="str">
            <v/>
          </cell>
          <cell r="AM180" t="str">
            <v/>
          </cell>
          <cell r="AN180" t="str">
            <v/>
          </cell>
          <cell r="AO180" t="str">
            <v/>
          </cell>
          <cell r="AP180" t="str">
            <v/>
          </cell>
          <cell r="AQ180">
            <v>2</v>
          </cell>
          <cell r="AR180">
            <v>-3.2</v>
          </cell>
          <cell r="AS180">
            <v>2</v>
          </cell>
          <cell r="AT180">
            <v>-0.4</v>
          </cell>
          <cell r="AU180" t="str">
            <v/>
          </cell>
          <cell r="AV180" t="str">
            <v/>
          </cell>
          <cell r="AW180" t="str">
            <v/>
          </cell>
          <cell r="AX180" t="str">
            <v/>
          </cell>
          <cell r="AY180" t="str">
            <v/>
          </cell>
          <cell r="AZ180" t="str">
            <v/>
          </cell>
        </row>
        <row r="181">
          <cell r="B181" t="str">
            <v>CHN</v>
          </cell>
          <cell r="C181" t="str">
            <v>China</v>
          </cell>
          <cell r="D181" t="str">
            <v>WPR</v>
          </cell>
          <cell r="E181" t="str">
            <v>UMC</v>
          </cell>
          <cell r="F181">
            <v>1500000000</v>
          </cell>
          <cell r="G181">
            <v>3.1E-2</v>
          </cell>
          <cell r="H181">
            <v>45000000</v>
          </cell>
          <cell r="I181">
            <v>1</v>
          </cell>
          <cell r="J181">
            <v>1.8</v>
          </cell>
          <cell r="K181">
            <v>1</v>
          </cell>
          <cell r="L181">
            <v>0.1</v>
          </cell>
          <cell r="M181">
            <v>1</v>
          </cell>
          <cell r="N181">
            <v>0</v>
          </cell>
          <cell r="O181">
            <v>3</v>
          </cell>
          <cell r="P181">
            <v>5.3</v>
          </cell>
          <cell r="Q181">
            <v>1</v>
          </cell>
          <cell r="R181" t="str">
            <v/>
          </cell>
          <cell r="S181">
            <v>1</v>
          </cell>
          <cell r="T181" t="str">
            <v/>
          </cell>
          <cell r="U181">
            <v>1</v>
          </cell>
          <cell r="V181" t="str">
            <v/>
          </cell>
          <cell r="W181">
            <v>1</v>
          </cell>
          <cell r="X181" t="str">
            <v/>
          </cell>
          <cell r="Y181">
            <v>1</v>
          </cell>
          <cell r="Z181" t="str">
            <v/>
          </cell>
          <cell r="AA181">
            <v>1</v>
          </cell>
          <cell r="AB181" t="str">
            <v/>
          </cell>
          <cell r="AC181">
            <v>1</v>
          </cell>
          <cell r="AD181" t="str">
            <v/>
          </cell>
          <cell r="AE181">
            <v>2</v>
          </cell>
          <cell r="AF181" t="str">
            <v/>
          </cell>
          <cell r="AG181">
            <v>1</v>
          </cell>
          <cell r="AH181" t="str">
            <v/>
          </cell>
          <cell r="AI181">
            <v>1</v>
          </cell>
          <cell r="AJ181" t="str">
            <v/>
          </cell>
          <cell r="AK181">
            <v>1</v>
          </cell>
          <cell r="AL181" t="str">
            <v/>
          </cell>
          <cell r="AM181">
            <v>1</v>
          </cell>
          <cell r="AN181" t="str">
            <v/>
          </cell>
          <cell r="AO181">
            <v>1</v>
          </cell>
          <cell r="AP181" t="str">
            <v/>
          </cell>
          <cell r="AQ181">
            <v>1</v>
          </cell>
          <cell r="AR181">
            <v>0</v>
          </cell>
          <cell r="AS181">
            <v>1</v>
          </cell>
          <cell r="AT181">
            <v>0</v>
          </cell>
          <cell r="AU181" t="str">
            <v/>
          </cell>
          <cell r="AV181" t="str">
            <v/>
          </cell>
          <cell r="AW181" t="str">
            <v/>
          </cell>
          <cell r="AX181" t="str">
            <v/>
          </cell>
          <cell r="AY181" t="str">
            <v/>
          </cell>
          <cell r="AZ181" t="str">
            <v/>
          </cell>
        </row>
        <row r="182">
          <cell r="B182" t="str">
            <v>MHL</v>
          </cell>
          <cell r="C182" t="str">
            <v>Marshall Islands</v>
          </cell>
          <cell r="D182" t="str">
            <v>WPR</v>
          </cell>
          <cell r="E182" t="str">
            <v>UMC</v>
          </cell>
          <cell r="F182">
            <v>61000</v>
          </cell>
          <cell r="G182">
            <v>3.7000000000000005E-2</v>
          </cell>
          <cell r="H182">
            <v>2200</v>
          </cell>
          <cell r="I182">
            <v>4</v>
          </cell>
          <cell r="J182">
            <v>0.2</v>
          </cell>
          <cell r="K182">
            <v>3</v>
          </cell>
          <cell r="L182">
            <v>0</v>
          </cell>
          <cell r="M182">
            <v>4</v>
          </cell>
          <cell r="N182">
            <v>0.7</v>
          </cell>
          <cell r="O182">
            <v>3</v>
          </cell>
          <cell r="P182">
            <v>0</v>
          </cell>
          <cell r="Q182">
            <v>3</v>
          </cell>
          <cell r="R182" t="str">
            <v/>
          </cell>
          <cell r="S182">
            <v>4</v>
          </cell>
          <cell r="T182" t="str">
            <v/>
          </cell>
          <cell r="U182">
            <v>3</v>
          </cell>
          <cell r="V182" t="str">
            <v/>
          </cell>
          <cell r="W182">
            <v>4</v>
          </cell>
          <cell r="X182" t="str">
            <v/>
          </cell>
          <cell r="Y182">
            <v>3</v>
          </cell>
          <cell r="Z182" t="str">
            <v/>
          </cell>
          <cell r="AA182">
            <v>1</v>
          </cell>
          <cell r="AB182" t="str">
            <v/>
          </cell>
          <cell r="AC182">
            <v>4</v>
          </cell>
          <cell r="AD182" t="str">
            <v/>
          </cell>
          <cell r="AE182">
            <v>2</v>
          </cell>
          <cell r="AF182" t="str">
            <v/>
          </cell>
          <cell r="AG182">
            <v>3</v>
          </cell>
          <cell r="AH182" t="str">
            <v/>
          </cell>
          <cell r="AI182">
            <v>1</v>
          </cell>
          <cell r="AJ182" t="str">
            <v/>
          </cell>
          <cell r="AK182">
            <v>4</v>
          </cell>
          <cell r="AL182" t="str">
            <v/>
          </cell>
          <cell r="AM182">
            <v>4</v>
          </cell>
          <cell r="AN182" t="str">
            <v/>
          </cell>
          <cell r="AO182">
            <v>3</v>
          </cell>
          <cell r="AP182" t="str">
            <v/>
          </cell>
          <cell r="AQ182">
            <v>4</v>
          </cell>
          <cell r="AR182">
            <v>-4.5999999999999996</v>
          </cell>
          <cell r="AS182">
            <v>4</v>
          </cell>
          <cell r="AT182">
            <v>6</v>
          </cell>
          <cell r="AU182" t="str">
            <v/>
          </cell>
          <cell r="AV182" t="str">
            <v/>
          </cell>
          <cell r="AW182" t="str">
            <v/>
          </cell>
          <cell r="AX182" t="str">
            <v/>
          </cell>
          <cell r="AY182" t="str">
            <v/>
          </cell>
          <cell r="AZ182" t="str">
            <v/>
          </cell>
        </row>
        <row r="183">
          <cell r="B183" t="str">
            <v>NRU</v>
          </cell>
          <cell r="C183" t="str">
            <v>Nauru</v>
          </cell>
          <cell r="D183" t="str">
            <v>WPR</v>
          </cell>
          <cell r="E183" t="str">
            <v>HIC</v>
          </cell>
          <cell r="F183">
            <v>11000</v>
          </cell>
          <cell r="G183">
            <v>3.9E-2</v>
          </cell>
          <cell r="H183">
            <v>430</v>
          </cell>
          <cell r="I183">
            <v>3</v>
          </cell>
          <cell r="J183">
            <v>2</v>
          </cell>
          <cell r="K183">
            <v>4</v>
          </cell>
          <cell r="L183">
            <v>2.9</v>
          </cell>
          <cell r="M183">
            <v>2</v>
          </cell>
          <cell r="N183">
            <v>1</v>
          </cell>
          <cell r="O183" t="str">
            <v/>
          </cell>
          <cell r="P183" t="str">
            <v/>
          </cell>
          <cell r="Q183">
            <v>4</v>
          </cell>
          <cell r="R183" t="str">
            <v/>
          </cell>
          <cell r="S183">
            <v>4</v>
          </cell>
          <cell r="T183" t="str">
            <v/>
          </cell>
          <cell r="U183">
            <v>3</v>
          </cell>
          <cell r="V183" t="str">
            <v/>
          </cell>
          <cell r="W183">
            <v>1</v>
          </cell>
          <cell r="X183" t="str">
            <v/>
          </cell>
          <cell r="Y183">
            <v>1</v>
          </cell>
          <cell r="Z183" t="str">
            <v/>
          </cell>
          <cell r="AA183">
            <v>4</v>
          </cell>
          <cell r="AB183" t="str">
            <v/>
          </cell>
          <cell r="AC183">
            <v>4</v>
          </cell>
          <cell r="AD183" t="str">
            <v/>
          </cell>
          <cell r="AE183">
            <v>4</v>
          </cell>
          <cell r="AF183" t="str">
            <v/>
          </cell>
          <cell r="AG183">
            <v>3</v>
          </cell>
          <cell r="AH183" t="str">
            <v/>
          </cell>
          <cell r="AI183">
            <v>4</v>
          </cell>
          <cell r="AJ183" t="str">
            <v/>
          </cell>
          <cell r="AK183">
            <v>4</v>
          </cell>
          <cell r="AL183" t="str">
            <v/>
          </cell>
          <cell r="AM183">
            <v>3</v>
          </cell>
          <cell r="AN183" t="str">
            <v/>
          </cell>
          <cell r="AO183">
            <v>4</v>
          </cell>
          <cell r="AP183" t="str">
            <v/>
          </cell>
          <cell r="AQ183">
            <v>3</v>
          </cell>
          <cell r="AR183">
            <v>4.7</v>
          </cell>
          <cell r="AS183">
            <v>1</v>
          </cell>
          <cell r="AT183">
            <v>-2.6</v>
          </cell>
          <cell r="AU183" t="str">
            <v/>
          </cell>
          <cell r="AV183" t="str">
            <v/>
          </cell>
          <cell r="AW183" t="str">
            <v/>
          </cell>
          <cell r="AX183" t="str">
            <v/>
          </cell>
          <cell r="AY183" t="str">
            <v/>
          </cell>
          <cell r="AZ183" t="str">
            <v/>
          </cell>
        </row>
        <row r="184">
          <cell r="B184" t="str">
            <v>BRN</v>
          </cell>
          <cell r="C184" t="str">
            <v>Brunei Darussalam</v>
          </cell>
          <cell r="D184" t="str">
            <v>WPR</v>
          </cell>
          <cell r="E184" t="str">
            <v>HIC</v>
          </cell>
          <cell r="F184">
            <v>450000</v>
          </cell>
          <cell r="G184">
            <v>4.8000000000000001E-2</v>
          </cell>
          <cell r="H184">
            <v>22000</v>
          </cell>
          <cell r="I184">
            <v>1</v>
          </cell>
          <cell r="J184">
            <v>-0.8</v>
          </cell>
          <cell r="K184">
            <v>2</v>
          </cell>
          <cell r="L184">
            <v>0.9</v>
          </cell>
          <cell r="M184">
            <v>1</v>
          </cell>
          <cell r="N184">
            <v>-0.1</v>
          </cell>
          <cell r="O184" t="str">
            <v/>
          </cell>
          <cell r="P184" t="str">
            <v/>
          </cell>
          <cell r="Q184" t="str">
            <v/>
          </cell>
          <cell r="R184" t="str">
            <v/>
          </cell>
          <cell r="S184" t="str">
            <v/>
          </cell>
          <cell r="T184" t="str">
            <v/>
          </cell>
          <cell r="U184" t="str">
            <v/>
          </cell>
          <cell r="V184" t="str">
            <v/>
          </cell>
          <cell r="W184" t="str">
            <v/>
          </cell>
          <cell r="X184" t="str">
            <v/>
          </cell>
          <cell r="Y184" t="str">
            <v/>
          </cell>
          <cell r="Z184" t="str">
            <v/>
          </cell>
          <cell r="AA184" t="str">
            <v/>
          </cell>
          <cell r="AB184" t="str">
            <v/>
          </cell>
          <cell r="AC184" t="str">
            <v/>
          </cell>
          <cell r="AD184" t="str">
            <v/>
          </cell>
          <cell r="AE184" t="str">
            <v/>
          </cell>
          <cell r="AF184" t="str">
            <v/>
          </cell>
          <cell r="AG184" t="str">
            <v/>
          </cell>
          <cell r="AH184" t="str">
            <v/>
          </cell>
          <cell r="AI184" t="str">
            <v/>
          </cell>
          <cell r="AJ184" t="str">
            <v/>
          </cell>
          <cell r="AK184" t="str">
            <v/>
          </cell>
          <cell r="AL184" t="str">
            <v/>
          </cell>
          <cell r="AM184" t="str">
            <v/>
          </cell>
          <cell r="AN184" t="str">
            <v/>
          </cell>
          <cell r="AO184" t="str">
            <v/>
          </cell>
          <cell r="AP184" t="str">
            <v/>
          </cell>
          <cell r="AQ184">
            <v>1</v>
          </cell>
          <cell r="AR184">
            <v>0</v>
          </cell>
          <cell r="AS184">
            <v>1</v>
          </cell>
          <cell r="AT184">
            <v>-0.2</v>
          </cell>
          <cell r="AU184" t="str">
            <v/>
          </cell>
          <cell r="AV184" t="str">
            <v/>
          </cell>
          <cell r="AW184" t="str">
            <v/>
          </cell>
          <cell r="AX184" t="str">
            <v/>
          </cell>
          <cell r="AY184" t="str">
            <v/>
          </cell>
          <cell r="AZ184" t="str">
            <v/>
          </cell>
        </row>
        <row r="185">
          <cell r="B185" t="str">
            <v>FJI</v>
          </cell>
          <cell r="C185" t="str">
            <v>Fiji</v>
          </cell>
          <cell r="D185" t="str">
            <v>WPR</v>
          </cell>
          <cell r="E185" t="str">
            <v>UMC</v>
          </cell>
          <cell r="F185">
            <v>920000</v>
          </cell>
          <cell r="G185">
            <v>6.0999999999999999E-2</v>
          </cell>
          <cell r="H185">
            <v>56000</v>
          </cell>
          <cell r="I185">
            <v>2</v>
          </cell>
          <cell r="J185">
            <v>11.8</v>
          </cell>
          <cell r="K185">
            <v>2</v>
          </cell>
          <cell r="L185">
            <v>2.1</v>
          </cell>
          <cell r="M185">
            <v>1</v>
          </cell>
          <cell r="N185">
            <v>0</v>
          </cell>
          <cell r="O185">
            <v>3</v>
          </cell>
          <cell r="P185">
            <v>33.299999999999997</v>
          </cell>
          <cell r="Q185">
            <v>1</v>
          </cell>
          <cell r="R185" t="str">
            <v/>
          </cell>
          <cell r="S185">
            <v>1</v>
          </cell>
          <cell r="T185" t="str">
            <v/>
          </cell>
          <cell r="U185">
            <v>2</v>
          </cell>
          <cell r="V185" t="str">
            <v/>
          </cell>
          <cell r="W185">
            <v>1</v>
          </cell>
          <cell r="X185" t="str">
            <v/>
          </cell>
          <cell r="Y185">
            <v>3</v>
          </cell>
          <cell r="Z185" t="str">
            <v/>
          </cell>
          <cell r="AA185">
            <v>3</v>
          </cell>
          <cell r="AB185" t="str">
            <v/>
          </cell>
          <cell r="AC185">
            <v>4</v>
          </cell>
          <cell r="AD185" t="str">
            <v/>
          </cell>
          <cell r="AE185">
            <v>3</v>
          </cell>
          <cell r="AF185" t="str">
            <v/>
          </cell>
          <cell r="AG185">
            <v>3</v>
          </cell>
          <cell r="AH185" t="str">
            <v/>
          </cell>
          <cell r="AI185">
            <v>4</v>
          </cell>
          <cell r="AJ185" t="str">
            <v/>
          </cell>
          <cell r="AK185">
            <v>1</v>
          </cell>
          <cell r="AL185" t="str">
            <v/>
          </cell>
          <cell r="AM185">
            <v>4</v>
          </cell>
          <cell r="AN185" t="str">
            <v/>
          </cell>
          <cell r="AO185">
            <v>3</v>
          </cell>
          <cell r="AP185" t="str">
            <v/>
          </cell>
          <cell r="AQ185">
            <v>1</v>
          </cell>
          <cell r="AR185">
            <v>0</v>
          </cell>
          <cell r="AS185">
            <v>2</v>
          </cell>
          <cell r="AT185">
            <v>0</v>
          </cell>
          <cell r="AU185" t="str">
            <v/>
          </cell>
          <cell r="AV185" t="str">
            <v/>
          </cell>
          <cell r="AW185" t="str">
            <v/>
          </cell>
          <cell r="AX185" t="str">
            <v/>
          </cell>
          <cell r="AY185" t="str">
            <v/>
          </cell>
          <cell r="AZ185" t="str">
            <v/>
          </cell>
        </row>
        <row r="186">
          <cell r="B186" t="str">
            <v>SGP</v>
          </cell>
          <cell r="C186" t="str">
            <v>Singapore</v>
          </cell>
          <cell r="D186" t="str">
            <v>WPR</v>
          </cell>
          <cell r="E186" t="str">
            <v>HIC</v>
          </cell>
          <cell r="F186">
            <v>6000000</v>
          </cell>
          <cell r="G186">
            <v>6.0999999999999999E-2</v>
          </cell>
          <cell r="H186">
            <v>370000</v>
          </cell>
          <cell r="I186">
            <v>3</v>
          </cell>
          <cell r="J186">
            <v>22.9</v>
          </cell>
          <cell r="K186">
            <v>1</v>
          </cell>
          <cell r="L186">
            <v>2.1</v>
          </cell>
          <cell r="M186">
            <v>2</v>
          </cell>
          <cell r="N186">
            <v>0</v>
          </cell>
          <cell r="O186">
            <v>4</v>
          </cell>
          <cell r="P186">
            <v>66.7</v>
          </cell>
          <cell r="Q186">
            <v>1</v>
          </cell>
          <cell r="R186" t="str">
            <v/>
          </cell>
          <cell r="S186">
            <v>1</v>
          </cell>
          <cell r="T186" t="str">
            <v/>
          </cell>
          <cell r="U186">
            <v>1</v>
          </cell>
          <cell r="V186" t="str">
            <v/>
          </cell>
          <cell r="W186">
            <v>1</v>
          </cell>
          <cell r="X186" t="str">
            <v/>
          </cell>
          <cell r="Y186">
            <v>1</v>
          </cell>
          <cell r="Z186" t="str">
            <v/>
          </cell>
          <cell r="AA186">
            <v>1</v>
          </cell>
          <cell r="AB186" t="str">
            <v/>
          </cell>
          <cell r="AC186">
            <v>1</v>
          </cell>
          <cell r="AD186" t="str">
            <v/>
          </cell>
          <cell r="AE186">
            <v>2</v>
          </cell>
          <cell r="AF186" t="str">
            <v/>
          </cell>
          <cell r="AG186">
            <v>1</v>
          </cell>
          <cell r="AH186" t="str">
            <v/>
          </cell>
          <cell r="AI186">
            <v>1</v>
          </cell>
          <cell r="AJ186" t="str">
            <v/>
          </cell>
          <cell r="AK186">
            <v>1</v>
          </cell>
          <cell r="AL186" t="str">
            <v/>
          </cell>
          <cell r="AM186">
            <v>1</v>
          </cell>
          <cell r="AN186" t="str">
            <v/>
          </cell>
          <cell r="AO186">
            <v>1</v>
          </cell>
          <cell r="AP186" t="str">
            <v/>
          </cell>
          <cell r="AQ186">
            <v>2</v>
          </cell>
          <cell r="AR186">
            <v>0</v>
          </cell>
          <cell r="AS186">
            <v>3</v>
          </cell>
          <cell r="AT186">
            <v>0</v>
          </cell>
          <cell r="AU186" t="str">
            <v/>
          </cell>
          <cell r="AV186" t="str">
            <v/>
          </cell>
          <cell r="AW186" t="str">
            <v/>
          </cell>
          <cell r="AX186" t="str">
            <v/>
          </cell>
          <cell r="AY186" t="str">
            <v/>
          </cell>
          <cell r="AZ186" t="str">
            <v/>
          </cell>
        </row>
        <row r="187">
          <cell r="B187" t="str">
            <v>SLB</v>
          </cell>
          <cell r="C187" t="str">
            <v>Solomon Islands</v>
          </cell>
          <cell r="D187" t="str">
            <v>WPR</v>
          </cell>
          <cell r="E187" t="str">
            <v>LMC</v>
          </cell>
          <cell r="F187">
            <v>740000</v>
          </cell>
          <cell r="G187">
            <v>6.5000000000000002E-2</v>
          </cell>
          <cell r="H187">
            <v>48000</v>
          </cell>
          <cell r="I187">
            <v>3</v>
          </cell>
          <cell r="J187">
            <v>3.3</v>
          </cell>
          <cell r="K187">
            <v>4</v>
          </cell>
          <cell r="L187">
            <v>1.9</v>
          </cell>
          <cell r="M187">
            <v>3</v>
          </cell>
          <cell r="N187">
            <v>4.7</v>
          </cell>
          <cell r="O187" t="str">
            <v/>
          </cell>
          <cell r="P187" t="str">
            <v/>
          </cell>
          <cell r="Q187">
            <v>4</v>
          </cell>
          <cell r="R187" t="str">
            <v/>
          </cell>
          <cell r="S187">
            <v>4</v>
          </cell>
          <cell r="T187" t="str">
            <v/>
          </cell>
          <cell r="U187">
            <v>3</v>
          </cell>
          <cell r="V187" t="str">
            <v/>
          </cell>
          <cell r="W187">
            <v>4</v>
          </cell>
          <cell r="X187" t="str">
            <v/>
          </cell>
          <cell r="Y187">
            <v>4</v>
          </cell>
          <cell r="Z187" t="str">
            <v/>
          </cell>
          <cell r="AA187">
            <v>4</v>
          </cell>
          <cell r="AB187" t="str">
            <v/>
          </cell>
          <cell r="AC187">
            <v>4</v>
          </cell>
          <cell r="AD187" t="str">
            <v/>
          </cell>
          <cell r="AE187">
            <v>4</v>
          </cell>
          <cell r="AF187" t="str">
            <v/>
          </cell>
          <cell r="AG187">
            <v>4</v>
          </cell>
          <cell r="AH187" t="str">
            <v/>
          </cell>
          <cell r="AI187">
            <v>4</v>
          </cell>
          <cell r="AJ187" t="str">
            <v/>
          </cell>
          <cell r="AK187">
            <v>4</v>
          </cell>
          <cell r="AL187" t="str">
            <v/>
          </cell>
          <cell r="AM187">
            <v>3</v>
          </cell>
          <cell r="AN187" t="str">
            <v/>
          </cell>
          <cell r="AO187">
            <v>4</v>
          </cell>
          <cell r="AP187" t="str">
            <v/>
          </cell>
          <cell r="AQ187">
            <v>3</v>
          </cell>
          <cell r="AR187">
            <v>9.1999999999999993</v>
          </cell>
          <cell r="AS187">
            <v>3</v>
          </cell>
          <cell r="AT187">
            <v>0.2</v>
          </cell>
          <cell r="AU187" t="str">
            <v/>
          </cell>
          <cell r="AV187" t="str">
            <v/>
          </cell>
          <cell r="AW187" t="str">
            <v/>
          </cell>
          <cell r="AX187" t="str">
            <v/>
          </cell>
          <cell r="AY187" t="str">
            <v/>
          </cell>
          <cell r="AZ187" t="str">
            <v/>
          </cell>
        </row>
        <row r="188">
          <cell r="B188" t="str">
            <v>LAO</v>
          </cell>
          <cell r="C188" t="str">
            <v>Lao People's Democratic Republic</v>
          </cell>
          <cell r="D188" t="str">
            <v>WPR</v>
          </cell>
          <cell r="E188" t="str">
            <v>LMC</v>
          </cell>
          <cell r="F188">
            <v>7600000</v>
          </cell>
          <cell r="G188">
            <v>8.199999999999999E-2</v>
          </cell>
          <cell r="H188">
            <v>620000</v>
          </cell>
          <cell r="I188">
            <v>4</v>
          </cell>
          <cell r="J188">
            <v>11.4</v>
          </cell>
          <cell r="K188">
            <v>4</v>
          </cell>
          <cell r="L188">
            <v>20.3</v>
          </cell>
          <cell r="M188">
            <v>4</v>
          </cell>
          <cell r="N188">
            <v>-16.100000000000001</v>
          </cell>
          <cell r="O188">
            <v>3</v>
          </cell>
          <cell r="P188">
            <v>30</v>
          </cell>
          <cell r="Q188">
            <v>4</v>
          </cell>
          <cell r="R188" t="str">
            <v/>
          </cell>
          <cell r="S188">
            <v>4</v>
          </cell>
          <cell r="T188" t="str">
            <v/>
          </cell>
          <cell r="U188">
            <v>3</v>
          </cell>
          <cell r="V188" t="str">
            <v/>
          </cell>
          <cell r="W188">
            <v>4</v>
          </cell>
          <cell r="X188" t="str">
            <v/>
          </cell>
          <cell r="Y188">
            <v>4</v>
          </cell>
          <cell r="Z188" t="str">
            <v/>
          </cell>
          <cell r="AA188">
            <v>3</v>
          </cell>
          <cell r="AB188" t="str">
            <v/>
          </cell>
          <cell r="AC188">
            <v>4</v>
          </cell>
          <cell r="AD188" t="str">
            <v/>
          </cell>
          <cell r="AE188">
            <v>4</v>
          </cell>
          <cell r="AF188" t="str">
            <v/>
          </cell>
          <cell r="AG188">
            <v>4</v>
          </cell>
          <cell r="AH188" t="str">
            <v/>
          </cell>
          <cell r="AI188">
            <v>4</v>
          </cell>
          <cell r="AJ188" t="str">
            <v/>
          </cell>
          <cell r="AK188">
            <v>4</v>
          </cell>
          <cell r="AL188" t="str">
            <v/>
          </cell>
          <cell r="AM188">
            <v>4</v>
          </cell>
          <cell r="AN188" t="str">
            <v/>
          </cell>
          <cell r="AO188">
            <v>4</v>
          </cell>
          <cell r="AP188" t="str">
            <v/>
          </cell>
          <cell r="AQ188">
            <v>4</v>
          </cell>
          <cell r="AR188">
            <v>-13.4</v>
          </cell>
          <cell r="AS188">
            <v>4</v>
          </cell>
          <cell r="AT188">
            <v>-18.8</v>
          </cell>
          <cell r="AU188" t="str">
            <v/>
          </cell>
          <cell r="AV188" t="str">
            <v/>
          </cell>
          <cell r="AW188" t="str">
            <v/>
          </cell>
          <cell r="AX188" t="str">
            <v/>
          </cell>
          <cell r="AY188" t="str">
            <v/>
          </cell>
          <cell r="AZ188" t="str">
            <v/>
          </cell>
        </row>
        <row r="189">
          <cell r="B189" t="str">
            <v>AUS</v>
          </cell>
          <cell r="C189" t="str">
            <v>Australia</v>
          </cell>
          <cell r="D189" t="str">
            <v>WPR</v>
          </cell>
          <cell r="E189" t="str">
            <v>HIC</v>
          </cell>
          <cell r="F189">
            <v>26000000</v>
          </cell>
          <cell r="G189">
            <v>9.6000000000000002E-2</v>
          </cell>
          <cell r="H189">
            <v>2500000</v>
          </cell>
          <cell r="I189">
            <v>2</v>
          </cell>
          <cell r="J189">
            <v>8.9</v>
          </cell>
          <cell r="K189">
            <v>1</v>
          </cell>
          <cell r="L189">
            <v>4.2</v>
          </cell>
          <cell r="M189">
            <v>2</v>
          </cell>
          <cell r="N189">
            <v>2.4</v>
          </cell>
          <cell r="O189">
            <v>3</v>
          </cell>
          <cell r="P189">
            <v>20</v>
          </cell>
          <cell r="Q189">
            <v>1</v>
          </cell>
          <cell r="R189" t="str">
            <v/>
          </cell>
          <cell r="S189">
            <v>1</v>
          </cell>
          <cell r="T189" t="str">
            <v/>
          </cell>
          <cell r="U189">
            <v>3</v>
          </cell>
          <cell r="V189" t="str">
            <v/>
          </cell>
          <cell r="W189">
            <v>1</v>
          </cell>
          <cell r="X189" t="str">
            <v/>
          </cell>
          <cell r="Y189">
            <v>1</v>
          </cell>
          <cell r="Z189" t="str">
            <v/>
          </cell>
          <cell r="AA189">
            <v>4</v>
          </cell>
          <cell r="AB189" t="str">
            <v/>
          </cell>
          <cell r="AC189">
            <v>1</v>
          </cell>
          <cell r="AD189" t="str">
            <v/>
          </cell>
          <cell r="AE189">
            <v>1</v>
          </cell>
          <cell r="AF189" t="str">
            <v/>
          </cell>
          <cell r="AG189">
            <v>2</v>
          </cell>
          <cell r="AH189" t="str">
            <v/>
          </cell>
          <cell r="AI189">
            <v>1</v>
          </cell>
          <cell r="AJ189" t="str">
            <v/>
          </cell>
          <cell r="AK189">
            <v>1</v>
          </cell>
          <cell r="AL189" t="str">
            <v/>
          </cell>
          <cell r="AM189">
            <v>1</v>
          </cell>
          <cell r="AN189" t="str">
            <v/>
          </cell>
          <cell r="AO189">
            <v>1</v>
          </cell>
          <cell r="AP189" t="str">
            <v/>
          </cell>
          <cell r="AQ189">
            <v>2</v>
          </cell>
          <cell r="AR189">
            <v>4.5999999999999996</v>
          </cell>
          <cell r="AS189">
            <v>3</v>
          </cell>
          <cell r="AT189">
            <v>0.2</v>
          </cell>
          <cell r="AU189" t="str">
            <v/>
          </cell>
          <cell r="AV189" t="str">
            <v/>
          </cell>
          <cell r="AW189" t="str">
            <v/>
          </cell>
          <cell r="AX189" t="str">
            <v/>
          </cell>
          <cell r="AY189" t="str">
            <v/>
          </cell>
          <cell r="AZ189" t="str">
            <v/>
          </cell>
        </row>
        <row r="190">
          <cell r="B190" t="str">
            <v>KOR</v>
          </cell>
          <cell r="C190" t="str">
            <v>Republic of Korea</v>
          </cell>
          <cell r="D190" t="str">
            <v>WPR</v>
          </cell>
          <cell r="E190" t="str">
            <v>HIC</v>
          </cell>
          <cell r="F190">
            <v>51000000</v>
          </cell>
          <cell r="G190">
            <v>0.10099999999999999</v>
          </cell>
          <cell r="H190">
            <v>5200000</v>
          </cell>
          <cell r="I190">
            <v>1</v>
          </cell>
          <cell r="J190">
            <v>5.6</v>
          </cell>
          <cell r="K190">
            <v>1</v>
          </cell>
          <cell r="L190">
            <v>5.7</v>
          </cell>
          <cell r="M190">
            <v>1</v>
          </cell>
          <cell r="N190">
            <v>-0.7</v>
          </cell>
          <cell r="O190">
            <v>1</v>
          </cell>
          <cell r="P190">
            <v>11.7</v>
          </cell>
          <cell r="Q190">
            <v>1</v>
          </cell>
          <cell r="R190" t="str">
            <v/>
          </cell>
          <cell r="S190">
            <v>2</v>
          </cell>
          <cell r="T190" t="str">
            <v/>
          </cell>
          <cell r="U190">
            <v>1</v>
          </cell>
          <cell r="V190" t="str">
            <v/>
          </cell>
          <cell r="W190">
            <v>1</v>
          </cell>
          <cell r="X190" t="str">
            <v/>
          </cell>
          <cell r="Y190">
            <v>1</v>
          </cell>
          <cell r="Z190" t="str">
            <v/>
          </cell>
          <cell r="AA190">
            <v>1</v>
          </cell>
          <cell r="AB190" t="str">
            <v/>
          </cell>
          <cell r="AC190">
            <v>1</v>
          </cell>
          <cell r="AD190" t="str">
            <v/>
          </cell>
          <cell r="AE190">
            <v>1</v>
          </cell>
          <cell r="AF190" t="str">
            <v/>
          </cell>
          <cell r="AG190">
            <v>1</v>
          </cell>
          <cell r="AH190" t="str">
            <v/>
          </cell>
          <cell r="AI190">
            <v>1</v>
          </cell>
          <cell r="AJ190" t="str">
            <v/>
          </cell>
          <cell r="AK190">
            <v>1</v>
          </cell>
          <cell r="AL190" t="str">
            <v/>
          </cell>
          <cell r="AM190">
            <v>1</v>
          </cell>
          <cell r="AN190" t="str">
            <v/>
          </cell>
          <cell r="AO190">
            <v>1</v>
          </cell>
          <cell r="AP190" t="str">
            <v/>
          </cell>
          <cell r="AQ190">
            <v>2</v>
          </cell>
          <cell r="AR190">
            <v>0</v>
          </cell>
          <cell r="AS190">
            <v>2</v>
          </cell>
          <cell r="AT190">
            <v>-1.3</v>
          </cell>
          <cell r="AU190" t="str">
            <v/>
          </cell>
          <cell r="AV190" t="str">
            <v/>
          </cell>
          <cell r="AW190" t="str">
            <v/>
          </cell>
          <cell r="AX190" t="str">
            <v/>
          </cell>
          <cell r="AY190" t="str">
            <v/>
          </cell>
          <cell r="AZ190" t="str">
            <v/>
          </cell>
        </row>
        <row r="191">
          <cell r="B191" t="str">
            <v>PLW</v>
          </cell>
          <cell r="C191" t="str">
            <v>Palau</v>
          </cell>
          <cell r="D191" t="str">
            <v>WPR</v>
          </cell>
          <cell r="E191" t="str">
            <v>HIC</v>
          </cell>
          <cell r="F191">
            <v>18000</v>
          </cell>
          <cell r="G191">
            <v>0.111</v>
          </cell>
          <cell r="H191">
            <v>2000</v>
          </cell>
          <cell r="I191">
            <v>2</v>
          </cell>
          <cell r="J191">
            <v>5.6</v>
          </cell>
          <cell r="K191">
            <v>3</v>
          </cell>
          <cell r="L191">
            <v>9.3000000000000007</v>
          </cell>
          <cell r="M191">
            <v>2</v>
          </cell>
          <cell r="N191">
            <v>1.8</v>
          </cell>
          <cell r="O191" t="str">
            <v/>
          </cell>
          <cell r="P191" t="str">
            <v/>
          </cell>
          <cell r="Q191">
            <v>4</v>
          </cell>
          <cell r="R191" t="str">
            <v/>
          </cell>
          <cell r="S191">
            <v>3</v>
          </cell>
          <cell r="T191" t="str">
            <v/>
          </cell>
          <cell r="U191">
            <v>3</v>
          </cell>
          <cell r="V191" t="str">
            <v/>
          </cell>
          <cell r="W191">
            <v>1</v>
          </cell>
          <cell r="X191" t="str">
            <v/>
          </cell>
          <cell r="Y191">
            <v>3</v>
          </cell>
          <cell r="Z191" t="str">
            <v/>
          </cell>
          <cell r="AA191">
            <v>3</v>
          </cell>
          <cell r="AB191" t="str">
            <v/>
          </cell>
          <cell r="AC191">
            <v>1</v>
          </cell>
          <cell r="AD191" t="str">
            <v/>
          </cell>
          <cell r="AE191">
            <v>1</v>
          </cell>
          <cell r="AF191" t="str">
            <v/>
          </cell>
          <cell r="AG191">
            <v>3</v>
          </cell>
          <cell r="AH191" t="str">
            <v/>
          </cell>
          <cell r="AI191">
            <v>1</v>
          </cell>
          <cell r="AJ191" t="str">
            <v/>
          </cell>
          <cell r="AK191">
            <v>3</v>
          </cell>
          <cell r="AL191" t="str">
            <v/>
          </cell>
          <cell r="AM191">
            <v>4</v>
          </cell>
          <cell r="AN191" t="str">
            <v/>
          </cell>
          <cell r="AO191">
            <v>4</v>
          </cell>
          <cell r="AP191" t="str">
            <v/>
          </cell>
          <cell r="AQ191">
            <v>2</v>
          </cell>
          <cell r="AR191">
            <v>1.5</v>
          </cell>
          <cell r="AS191">
            <v>3</v>
          </cell>
          <cell r="AT191">
            <v>2.2000000000000002</v>
          </cell>
          <cell r="AU191" t="str">
            <v/>
          </cell>
          <cell r="AV191" t="str">
            <v/>
          </cell>
          <cell r="AW191" t="str">
            <v/>
          </cell>
          <cell r="AX191" t="str">
            <v/>
          </cell>
          <cell r="AY191" t="str">
            <v/>
          </cell>
          <cell r="AZ191" t="str">
            <v/>
          </cell>
        </row>
        <row r="192">
          <cell r="B192" t="str">
            <v>KHM</v>
          </cell>
          <cell r="C192" t="str">
            <v>Cambodia</v>
          </cell>
          <cell r="D192" t="str">
            <v>WPR</v>
          </cell>
          <cell r="E192" t="str">
            <v>LMC</v>
          </cell>
          <cell r="F192">
            <v>17000000</v>
          </cell>
          <cell r="G192">
            <v>0.12</v>
          </cell>
          <cell r="H192">
            <v>2100000</v>
          </cell>
          <cell r="I192">
            <v>3</v>
          </cell>
          <cell r="J192">
            <v>11.3</v>
          </cell>
          <cell r="K192">
            <v>3</v>
          </cell>
          <cell r="L192">
            <v>4.5999999999999996</v>
          </cell>
          <cell r="M192">
            <v>3</v>
          </cell>
          <cell r="N192">
            <v>2.4</v>
          </cell>
          <cell r="O192" t="str">
            <v/>
          </cell>
          <cell r="P192" t="str">
            <v/>
          </cell>
          <cell r="Q192">
            <v>4</v>
          </cell>
          <cell r="R192" t="str">
            <v/>
          </cell>
          <cell r="S192">
            <v>3</v>
          </cell>
          <cell r="T192" t="str">
            <v/>
          </cell>
          <cell r="U192">
            <v>2</v>
          </cell>
          <cell r="V192" t="str">
            <v/>
          </cell>
          <cell r="W192">
            <v>4</v>
          </cell>
          <cell r="X192" t="str">
            <v/>
          </cell>
          <cell r="Y192">
            <v>4</v>
          </cell>
          <cell r="Z192" t="str">
            <v/>
          </cell>
          <cell r="AA192">
            <v>3</v>
          </cell>
          <cell r="AB192" t="str">
            <v/>
          </cell>
          <cell r="AC192">
            <v>4</v>
          </cell>
          <cell r="AD192" t="str">
            <v/>
          </cell>
          <cell r="AE192">
            <v>4</v>
          </cell>
          <cell r="AF192" t="str">
            <v/>
          </cell>
          <cell r="AG192">
            <v>4</v>
          </cell>
          <cell r="AH192" t="str">
            <v/>
          </cell>
          <cell r="AI192">
            <v>3</v>
          </cell>
          <cell r="AJ192" t="str">
            <v/>
          </cell>
          <cell r="AK192">
            <v>3</v>
          </cell>
          <cell r="AL192" t="str">
            <v/>
          </cell>
          <cell r="AM192">
            <v>2</v>
          </cell>
          <cell r="AN192" t="str">
            <v/>
          </cell>
          <cell r="AO192">
            <v>4</v>
          </cell>
          <cell r="AP192" t="str">
            <v/>
          </cell>
          <cell r="AQ192">
            <v>3</v>
          </cell>
          <cell r="AR192">
            <v>4.8</v>
          </cell>
          <cell r="AS192">
            <v>3</v>
          </cell>
          <cell r="AT192">
            <v>0</v>
          </cell>
          <cell r="AU192" t="str">
            <v/>
          </cell>
          <cell r="AV192" t="str">
            <v/>
          </cell>
          <cell r="AW192" t="str">
            <v/>
          </cell>
          <cell r="AX192" t="str">
            <v/>
          </cell>
          <cell r="AY192" t="str">
            <v/>
          </cell>
          <cell r="AZ192" t="str">
            <v/>
          </cell>
        </row>
        <row r="193">
          <cell r="B193" t="str">
            <v>VNM</v>
          </cell>
          <cell r="C193" t="str">
            <v>Viet Nam</v>
          </cell>
          <cell r="D193" t="str">
            <v>WPR</v>
          </cell>
          <cell r="E193" t="str">
            <v>LMC</v>
          </cell>
          <cell r="F193">
            <v>100000000</v>
          </cell>
          <cell r="G193">
            <v>0.17199999999999999</v>
          </cell>
          <cell r="H193">
            <v>17000000</v>
          </cell>
          <cell r="I193">
            <v>3</v>
          </cell>
          <cell r="J193">
            <v>14.4</v>
          </cell>
          <cell r="K193">
            <v>3</v>
          </cell>
          <cell r="L193">
            <v>24.2</v>
          </cell>
          <cell r="M193">
            <v>3</v>
          </cell>
          <cell r="N193">
            <v>-11</v>
          </cell>
          <cell r="O193">
            <v>1</v>
          </cell>
          <cell r="P193">
            <v>30</v>
          </cell>
          <cell r="Q193">
            <v>2</v>
          </cell>
          <cell r="R193" t="str">
            <v/>
          </cell>
          <cell r="S193">
            <v>2</v>
          </cell>
          <cell r="T193" t="str">
            <v/>
          </cell>
          <cell r="U193">
            <v>2</v>
          </cell>
          <cell r="V193" t="str">
            <v/>
          </cell>
          <cell r="W193">
            <v>3</v>
          </cell>
          <cell r="X193" t="str">
            <v/>
          </cell>
          <cell r="Y193">
            <v>4</v>
          </cell>
          <cell r="Z193" t="str">
            <v/>
          </cell>
          <cell r="AA193">
            <v>4</v>
          </cell>
          <cell r="AB193" t="str">
            <v/>
          </cell>
          <cell r="AC193">
            <v>3</v>
          </cell>
          <cell r="AD193" t="str">
            <v/>
          </cell>
          <cell r="AE193">
            <v>3</v>
          </cell>
          <cell r="AF193" t="str">
            <v/>
          </cell>
          <cell r="AG193">
            <v>3</v>
          </cell>
          <cell r="AH193" t="str">
            <v/>
          </cell>
          <cell r="AI193">
            <v>3</v>
          </cell>
          <cell r="AJ193" t="str">
            <v/>
          </cell>
          <cell r="AK193">
            <v>3</v>
          </cell>
          <cell r="AL193" t="str">
            <v/>
          </cell>
          <cell r="AM193">
            <v>2</v>
          </cell>
          <cell r="AN193" t="str">
            <v/>
          </cell>
          <cell r="AO193">
            <v>3</v>
          </cell>
          <cell r="AP193" t="str">
            <v/>
          </cell>
          <cell r="AQ193">
            <v>3</v>
          </cell>
          <cell r="AR193">
            <v>-19.5</v>
          </cell>
          <cell r="AS193">
            <v>2</v>
          </cell>
          <cell r="AT193">
            <v>-2.5</v>
          </cell>
          <cell r="AU193" t="str">
            <v/>
          </cell>
          <cell r="AV193" t="str">
            <v/>
          </cell>
          <cell r="AW193" t="str">
            <v/>
          </cell>
          <cell r="AX193" t="str">
            <v/>
          </cell>
          <cell r="AY193" t="str">
            <v/>
          </cell>
          <cell r="AZ193" t="str">
            <v/>
          </cell>
        </row>
        <row r="194">
          <cell r="B194" t="str">
            <v>TON</v>
          </cell>
          <cell r="C194" t="str">
            <v>Tonga</v>
          </cell>
          <cell r="D194" t="str">
            <v>WPR</v>
          </cell>
          <cell r="E194" t="str">
            <v>UMC</v>
          </cell>
          <cell r="F194">
            <v>110000</v>
          </cell>
          <cell r="G194">
            <v>0.27200000000000002</v>
          </cell>
          <cell r="H194">
            <v>30000</v>
          </cell>
          <cell r="I194">
            <v>2</v>
          </cell>
          <cell r="J194">
            <v>13.6</v>
          </cell>
          <cell r="K194">
            <v>3</v>
          </cell>
          <cell r="L194">
            <v>18.7</v>
          </cell>
          <cell r="M194">
            <v>3</v>
          </cell>
          <cell r="N194">
            <v>8.4</v>
          </cell>
          <cell r="O194" t="str">
            <v/>
          </cell>
          <cell r="P194" t="str">
            <v/>
          </cell>
          <cell r="Q194">
            <v>3</v>
          </cell>
          <cell r="R194" t="str">
            <v/>
          </cell>
          <cell r="S194">
            <v>4</v>
          </cell>
          <cell r="T194" t="str">
            <v/>
          </cell>
          <cell r="U194">
            <v>3</v>
          </cell>
          <cell r="V194" t="str">
            <v/>
          </cell>
          <cell r="W194">
            <v>1</v>
          </cell>
          <cell r="X194" t="str">
            <v/>
          </cell>
          <cell r="Y194">
            <v>1</v>
          </cell>
          <cell r="Z194" t="str">
            <v/>
          </cell>
          <cell r="AA194">
            <v>1</v>
          </cell>
          <cell r="AB194" t="str">
            <v/>
          </cell>
          <cell r="AC194">
            <v>4</v>
          </cell>
          <cell r="AD194" t="str">
            <v/>
          </cell>
          <cell r="AE194">
            <v>3</v>
          </cell>
          <cell r="AF194" t="str">
            <v/>
          </cell>
          <cell r="AG194">
            <v>3</v>
          </cell>
          <cell r="AH194" t="str">
            <v/>
          </cell>
          <cell r="AI194">
            <v>1</v>
          </cell>
          <cell r="AJ194" t="str">
            <v/>
          </cell>
          <cell r="AK194">
            <v>4</v>
          </cell>
          <cell r="AL194" t="str">
            <v/>
          </cell>
          <cell r="AM194">
            <v>4</v>
          </cell>
          <cell r="AN194" t="str">
            <v/>
          </cell>
          <cell r="AO194">
            <v>1</v>
          </cell>
          <cell r="AP194" t="str">
            <v/>
          </cell>
          <cell r="AQ194">
            <v>4</v>
          </cell>
          <cell r="AR194">
            <v>16.899999999999999</v>
          </cell>
          <cell r="AS194">
            <v>1</v>
          </cell>
          <cell r="AT194">
            <v>0</v>
          </cell>
          <cell r="AU194" t="str">
            <v/>
          </cell>
          <cell r="AV194" t="str">
            <v/>
          </cell>
          <cell r="AW194" t="str">
            <v/>
          </cell>
          <cell r="AX194" t="str">
            <v/>
          </cell>
          <cell r="AY194" t="str">
            <v/>
          </cell>
          <cell r="AZ194" t="str">
            <v/>
          </cell>
        </row>
        <row r="195">
          <cell r="B195" t="str">
            <v>PHL</v>
          </cell>
          <cell r="C195" t="str">
            <v>Philippines</v>
          </cell>
          <cell r="D195" t="str">
            <v>WPR</v>
          </cell>
          <cell r="E195" t="str">
            <v>LMC</v>
          </cell>
          <cell r="F195">
            <v>110000000</v>
          </cell>
          <cell r="G195">
            <v>0.45500000000000002</v>
          </cell>
          <cell r="H195">
            <v>52000000</v>
          </cell>
          <cell r="I195">
            <v>4</v>
          </cell>
          <cell r="J195">
            <v>9.6999999999999993</v>
          </cell>
          <cell r="K195">
            <v>4</v>
          </cell>
          <cell r="L195">
            <v>59.6</v>
          </cell>
          <cell r="M195">
            <v>4</v>
          </cell>
          <cell r="N195">
            <v>-17.100000000000001</v>
          </cell>
          <cell r="O195">
            <v>1</v>
          </cell>
          <cell r="P195">
            <v>-13.3</v>
          </cell>
          <cell r="Q195" t="str">
            <v/>
          </cell>
          <cell r="R195" t="str">
            <v/>
          </cell>
          <cell r="S195" t="str">
            <v/>
          </cell>
          <cell r="T195" t="str">
            <v/>
          </cell>
          <cell r="U195" t="str">
            <v/>
          </cell>
          <cell r="V195" t="str">
            <v/>
          </cell>
          <cell r="W195" t="str">
            <v/>
          </cell>
          <cell r="X195" t="str">
            <v/>
          </cell>
          <cell r="Y195" t="str">
            <v/>
          </cell>
          <cell r="Z195" t="str">
            <v/>
          </cell>
          <cell r="AA195" t="str">
            <v/>
          </cell>
          <cell r="AB195" t="str">
            <v/>
          </cell>
          <cell r="AC195" t="str">
            <v/>
          </cell>
          <cell r="AD195" t="str">
            <v/>
          </cell>
          <cell r="AE195" t="str">
            <v/>
          </cell>
          <cell r="AF195" t="str">
            <v/>
          </cell>
          <cell r="AG195" t="str">
            <v/>
          </cell>
          <cell r="AH195" t="str">
            <v/>
          </cell>
          <cell r="AI195" t="str">
            <v/>
          </cell>
          <cell r="AJ195" t="str">
            <v/>
          </cell>
          <cell r="AK195" t="str">
            <v/>
          </cell>
          <cell r="AL195" t="str">
            <v/>
          </cell>
          <cell r="AM195" t="str">
            <v/>
          </cell>
          <cell r="AN195" t="str">
            <v/>
          </cell>
          <cell r="AO195" t="str">
            <v/>
          </cell>
          <cell r="AP195" t="str">
            <v/>
          </cell>
          <cell r="AQ195">
            <v>4</v>
          </cell>
          <cell r="AR195">
            <v>-15.8</v>
          </cell>
          <cell r="AS195">
            <v>4</v>
          </cell>
          <cell r="AT195">
            <v>-18.399999999999999</v>
          </cell>
          <cell r="AU195" t="str">
            <v/>
          </cell>
          <cell r="AV195" t="str">
            <v/>
          </cell>
          <cell r="AW195" t="str">
            <v/>
          </cell>
          <cell r="AX195" t="str">
            <v/>
          </cell>
          <cell r="AY195" t="str">
            <v/>
          </cell>
          <cell r="AZ195" t="str">
            <v/>
          </cell>
        </row>
        <row r="196">
          <cell r="B196" t="str">
            <v>KIR</v>
          </cell>
          <cell r="C196" t="str">
            <v>Kiribati</v>
          </cell>
          <cell r="D196" t="str">
            <v>WPR</v>
          </cell>
          <cell r="E196" t="str">
            <v>LMC</v>
          </cell>
          <cell r="F196">
            <v>130000</v>
          </cell>
          <cell r="G196">
            <v>0.499</v>
          </cell>
          <cell r="H196">
            <v>63000</v>
          </cell>
          <cell r="I196">
            <v>3</v>
          </cell>
          <cell r="J196">
            <v>25</v>
          </cell>
          <cell r="K196">
            <v>3</v>
          </cell>
          <cell r="L196">
            <v>38.799999999999997</v>
          </cell>
          <cell r="M196">
            <v>3</v>
          </cell>
          <cell r="N196">
            <v>11.1</v>
          </cell>
          <cell r="O196" t="str">
            <v/>
          </cell>
          <cell r="P196" t="str">
            <v/>
          </cell>
          <cell r="Q196">
            <v>3</v>
          </cell>
          <cell r="R196" t="str">
            <v/>
          </cell>
          <cell r="S196">
            <v>3</v>
          </cell>
          <cell r="T196" t="str">
            <v/>
          </cell>
          <cell r="U196">
            <v>2</v>
          </cell>
          <cell r="V196" t="str">
            <v/>
          </cell>
          <cell r="W196">
            <v>1</v>
          </cell>
          <cell r="X196" t="str">
            <v/>
          </cell>
          <cell r="Y196">
            <v>2</v>
          </cell>
          <cell r="Z196" t="str">
            <v/>
          </cell>
          <cell r="AA196">
            <v>4</v>
          </cell>
          <cell r="AB196" t="str">
            <v/>
          </cell>
          <cell r="AC196">
            <v>3</v>
          </cell>
          <cell r="AD196" t="str">
            <v/>
          </cell>
          <cell r="AE196">
            <v>4</v>
          </cell>
          <cell r="AF196" t="str">
            <v/>
          </cell>
          <cell r="AG196">
            <v>4</v>
          </cell>
          <cell r="AH196" t="str">
            <v/>
          </cell>
          <cell r="AI196">
            <v>4</v>
          </cell>
          <cell r="AJ196" t="str">
            <v/>
          </cell>
          <cell r="AK196">
            <v>3</v>
          </cell>
          <cell r="AL196" t="str">
            <v/>
          </cell>
          <cell r="AM196">
            <v>4</v>
          </cell>
          <cell r="AN196" t="str">
            <v/>
          </cell>
          <cell r="AO196">
            <v>4</v>
          </cell>
          <cell r="AP196" t="str">
            <v/>
          </cell>
          <cell r="AQ196">
            <v>3</v>
          </cell>
          <cell r="AR196">
            <v>6.1</v>
          </cell>
          <cell r="AS196">
            <v>3</v>
          </cell>
          <cell r="AT196">
            <v>16</v>
          </cell>
          <cell r="AU196" t="str">
            <v/>
          </cell>
          <cell r="AV196" t="str">
            <v/>
          </cell>
          <cell r="AW196" t="str">
            <v/>
          </cell>
          <cell r="AX196" t="str">
            <v/>
          </cell>
          <cell r="AY196" t="str">
            <v/>
          </cell>
          <cell r="AZ196" t="str">
            <v/>
          </cell>
        </row>
        <row r="197">
          <cell r="B197" t="str">
            <v>VUT</v>
          </cell>
          <cell r="C197" t="str">
            <v>Vanuatu</v>
          </cell>
          <cell r="D197" t="str">
            <v>WPR</v>
          </cell>
          <cell r="E197" t="str">
            <v>LMC</v>
          </cell>
          <cell r="F197">
            <v>330000</v>
          </cell>
          <cell r="G197">
            <v>0.52700000000000002</v>
          </cell>
          <cell r="H197">
            <v>170000</v>
          </cell>
          <cell r="I197">
            <v>4</v>
          </cell>
          <cell r="J197">
            <v>26.4</v>
          </cell>
          <cell r="K197">
            <v>4</v>
          </cell>
          <cell r="L197">
            <v>48.4</v>
          </cell>
          <cell r="M197">
            <v>4</v>
          </cell>
          <cell r="N197">
            <v>4.3</v>
          </cell>
          <cell r="O197" t="str">
            <v/>
          </cell>
          <cell r="P197" t="str">
            <v/>
          </cell>
          <cell r="Q197">
            <v>4</v>
          </cell>
          <cell r="R197" t="str">
            <v/>
          </cell>
          <cell r="S197">
            <v>4</v>
          </cell>
          <cell r="T197" t="str">
            <v/>
          </cell>
          <cell r="U197">
            <v>3</v>
          </cell>
          <cell r="V197" t="str">
            <v/>
          </cell>
          <cell r="W197">
            <v>4</v>
          </cell>
          <cell r="X197" t="str">
            <v/>
          </cell>
          <cell r="Y197">
            <v>4</v>
          </cell>
          <cell r="Z197" t="str">
            <v/>
          </cell>
          <cell r="AA197">
            <v>3</v>
          </cell>
          <cell r="AB197" t="str">
            <v/>
          </cell>
          <cell r="AC197">
            <v>4</v>
          </cell>
          <cell r="AD197" t="str">
            <v/>
          </cell>
          <cell r="AE197">
            <v>3</v>
          </cell>
          <cell r="AF197" t="str">
            <v/>
          </cell>
          <cell r="AG197">
            <v>4</v>
          </cell>
          <cell r="AH197" t="str">
            <v/>
          </cell>
          <cell r="AI197">
            <v>3</v>
          </cell>
          <cell r="AJ197" t="str">
            <v/>
          </cell>
          <cell r="AK197">
            <v>4</v>
          </cell>
          <cell r="AL197" t="str">
            <v/>
          </cell>
          <cell r="AM197">
            <v>4</v>
          </cell>
          <cell r="AN197" t="str">
            <v/>
          </cell>
          <cell r="AO197">
            <v>4</v>
          </cell>
          <cell r="AP197" t="str">
            <v/>
          </cell>
          <cell r="AQ197">
            <v>3</v>
          </cell>
          <cell r="AR197">
            <v>13.4</v>
          </cell>
          <cell r="AS197">
            <v>4</v>
          </cell>
          <cell r="AT197">
            <v>-4.8</v>
          </cell>
          <cell r="AU197" t="str">
            <v/>
          </cell>
          <cell r="AV197" t="str">
            <v/>
          </cell>
          <cell r="AW197" t="str">
            <v/>
          </cell>
          <cell r="AX197" t="str">
            <v/>
          </cell>
          <cell r="AY197" t="str">
            <v/>
          </cell>
          <cell r="AZ197" t="str">
            <v/>
          </cell>
        </row>
        <row r="198">
          <cell r="B198" t="str">
            <v>FSM</v>
          </cell>
          <cell r="C198" t="str">
            <v>Micronesia (Federated States of)</v>
          </cell>
          <cell r="D198" t="str">
            <v>WPR</v>
          </cell>
          <cell r="E198" t="str">
            <v>LMC</v>
          </cell>
          <cell r="F198">
            <v>120000</v>
          </cell>
          <cell r="G198">
            <v>0.65700000000000003</v>
          </cell>
          <cell r="H198">
            <v>78000</v>
          </cell>
          <cell r="I198">
            <v>4</v>
          </cell>
          <cell r="J198">
            <v>21.9</v>
          </cell>
          <cell r="K198">
            <v>4</v>
          </cell>
          <cell r="L198">
            <v>51.4</v>
          </cell>
          <cell r="M198">
            <v>4</v>
          </cell>
          <cell r="N198">
            <v>14.3</v>
          </cell>
          <cell r="O198">
            <v>4</v>
          </cell>
          <cell r="P198">
            <v>0</v>
          </cell>
          <cell r="Q198" t="str">
            <v/>
          </cell>
          <cell r="R198" t="str">
            <v/>
          </cell>
          <cell r="S198" t="str">
            <v/>
          </cell>
          <cell r="T198" t="str">
            <v/>
          </cell>
          <cell r="U198" t="str">
            <v/>
          </cell>
          <cell r="V198" t="str">
            <v/>
          </cell>
          <cell r="W198" t="str">
            <v/>
          </cell>
          <cell r="X198" t="str">
            <v/>
          </cell>
          <cell r="Y198" t="str">
            <v/>
          </cell>
          <cell r="Z198" t="str">
            <v/>
          </cell>
          <cell r="AA198" t="str">
            <v/>
          </cell>
          <cell r="AB198" t="str">
            <v/>
          </cell>
          <cell r="AC198" t="str">
            <v/>
          </cell>
          <cell r="AD198" t="str">
            <v/>
          </cell>
          <cell r="AE198" t="str">
            <v/>
          </cell>
          <cell r="AF198" t="str">
            <v/>
          </cell>
          <cell r="AG198" t="str">
            <v/>
          </cell>
          <cell r="AH198" t="str">
            <v/>
          </cell>
          <cell r="AI198" t="str">
            <v/>
          </cell>
          <cell r="AJ198" t="str">
            <v/>
          </cell>
          <cell r="AK198" t="str">
            <v/>
          </cell>
          <cell r="AL198" t="str">
            <v/>
          </cell>
          <cell r="AM198" t="str">
            <v/>
          </cell>
          <cell r="AN198" t="str">
            <v/>
          </cell>
          <cell r="AO198" t="str">
            <v/>
          </cell>
          <cell r="AP198" t="str">
            <v/>
          </cell>
          <cell r="AQ198">
            <v>4</v>
          </cell>
          <cell r="AR198">
            <v>10.3</v>
          </cell>
          <cell r="AS198">
            <v>4</v>
          </cell>
          <cell r="AT198">
            <v>18.3</v>
          </cell>
          <cell r="AU198" t="str">
            <v/>
          </cell>
          <cell r="AV198" t="str">
            <v/>
          </cell>
          <cell r="AW198" t="str">
            <v/>
          </cell>
          <cell r="AX198" t="str">
            <v/>
          </cell>
          <cell r="AY198" t="str">
            <v/>
          </cell>
          <cell r="AZ198" t="str">
            <v/>
          </cell>
        </row>
      </sheetData>
      <sheetData sheetId="6">
        <row r="1">
          <cell r="A1" t="str">
            <v>iso3</v>
          </cell>
          <cell r="B1" t="str">
            <v>country</v>
          </cell>
          <cell r="C1" t="str">
            <v>Cholera</v>
          </cell>
          <cell r="D1" t="str">
            <v>detect bl_</v>
          </cell>
          <cell r="E1" t="str">
            <v>Detect and Respond</v>
          </cell>
          <cell r="F1" t="str">
            <v>Prepare</v>
          </cell>
          <cell r="G1" t="str">
            <v>C1. Legislation and Financing</v>
          </cell>
          <cell r="H1" t="str">
            <v>C2. IHR Coordination</v>
          </cell>
          <cell r="I1" t="str">
            <v>C3. Zoonotic Events</v>
          </cell>
          <cell r="J1" t="str">
            <v>C4. Food Safety</v>
          </cell>
          <cell r="K1" t="str">
            <v>C5. Laboratory</v>
          </cell>
          <cell r="L1" t="str">
            <v>C6. Surveillance</v>
          </cell>
          <cell r="M1" t="str">
            <v>C7. Human Resources</v>
          </cell>
          <cell r="N1" t="str">
            <v>C8. Health Emerg. Framework</v>
          </cell>
          <cell r="O1" t="str">
            <v>C9. Health Service Provision</v>
          </cell>
          <cell r="P1" t="str">
            <v>C10. Risk Comms</v>
          </cell>
          <cell r="Q1" t="str">
            <v>C11. Points of Entry (POE)</v>
          </cell>
          <cell r="R1" t="str">
            <v>C12. Chemical Events</v>
          </cell>
          <cell r="S1" t="str">
            <v>C13. Radiation Emergencies</v>
          </cell>
          <cell r="T1" t="str">
            <v>HEP index</v>
          </cell>
          <cell r="U1" t="str">
            <v>Measles</v>
          </cell>
          <cell r="V1" t="str">
            <v>Meningitis</v>
          </cell>
          <cell r="W1" t="str">
            <v>notify bl_</v>
          </cell>
          <cell r="X1" t="str">
            <v>Polio</v>
          </cell>
          <cell r="Y1" t="str">
            <v>Prevent</v>
          </cell>
          <cell r="Z1" t="str">
            <v>respond bl_</v>
          </cell>
          <cell r="AA1" t="str">
            <v>Yellow Fever</v>
          </cell>
          <cell r="AB1" t="str">
            <v>Antenatal Care,  4+ Visits</v>
          </cell>
          <cell r="AC1" t="str">
            <v>HIV ART</v>
          </cell>
          <cell r="AD1" t="str">
            <v>Average Service Coverage</v>
          </cell>
          <cell r="AE1" t="str">
            <v>Hospital Bed Density</v>
          </cell>
          <cell r="AF1" t="str">
            <v>Non-raised blood pressure</v>
          </cell>
          <cell r="AG1" t="str">
            <v>DTP3 Immunization</v>
          </cell>
          <cell r="AH1" t="str">
            <v>IHR Core Capacity Index</v>
          </cell>
          <cell r="AI1" t="str">
            <v>Financial Hardship</v>
          </cell>
          <cell r="AJ1" t="str">
            <v>Family Planning (modern methods)</v>
          </cell>
          <cell r="AK1" t="str">
            <v>Mean fasting blood glucose</v>
          </cell>
          <cell r="AL1" t="str">
            <v>Health Workforce Density</v>
          </cell>
          <cell r="AM1" t="str">
            <v>ITN Use</v>
          </cell>
          <cell r="AN1" t="str">
            <v>Care seeking for pneumonia</v>
          </cell>
          <cell r="AO1" t="str">
            <v>TB Treatment</v>
          </cell>
          <cell r="AP1" t="str">
            <v>Access to Basic Sanitation</v>
          </cell>
          <cell r="AQ1" t="str">
            <v>UHC Single Measure</v>
          </cell>
          <cell r="AR1" t="str">
            <v>Tobacco non-use</v>
          </cell>
          <cell r="AS1" t="str">
            <v>Adults not obese</v>
          </cell>
          <cell r="AT1" t="str">
            <v>Reduced alcohol use</v>
          </cell>
          <cell r="AU1" t="str">
            <v>Children not obese</v>
          </cell>
          <cell r="AV1" t="str">
            <v>Clean household fuels</v>
          </cell>
          <cell r="AW1" t="str">
            <v>Safe sanitation</v>
          </cell>
          <cell r="AX1" t="str">
            <v>Tobacco non-use</v>
          </cell>
          <cell r="AY1" t="str">
            <v>Children not overweight</v>
          </cell>
          <cell r="AZ1" t="str">
            <v>Ambient air quality</v>
          </cell>
          <cell r="BA1" t="str">
            <v>Road safety</v>
          </cell>
          <cell r="BB1" t="str">
            <v>Children not stunted</v>
          </cell>
          <cell r="BC1" t="str">
            <v>Reduced suicide attempts</v>
          </cell>
          <cell r="BD1" t="str">
            <v>Healthy fats</v>
          </cell>
          <cell r="BE1" t="str">
            <v>Children not wasted</v>
          </cell>
          <cell r="BF1" t="str">
            <v>Safe drinking water</v>
          </cell>
        </row>
        <row r="2">
          <cell r="A2" t="str">
            <v>AFG</v>
          </cell>
          <cell r="B2" t="str">
            <v>Afghanistan</v>
          </cell>
          <cell r="F2">
            <v>35</v>
          </cell>
          <cell r="G2">
            <v>13</v>
          </cell>
          <cell r="H2">
            <v>60</v>
          </cell>
          <cell r="I2">
            <v>80</v>
          </cell>
          <cell r="J2">
            <v>20</v>
          </cell>
          <cell r="K2">
            <v>40</v>
          </cell>
          <cell r="L2">
            <v>80</v>
          </cell>
          <cell r="M2">
            <v>40</v>
          </cell>
          <cell r="N2">
            <v>27</v>
          </cell>
          <cell r="O2">
            <v>40</v>
          </cell>
          <cell r="P2">
            <v>20</v>
          </cell>
          <cell r="Q2">
            <v>20</v>
          </cell>
          <cell r="R2">
            <v>0</v>
          </cell>
          <cell r="S2">
            <v>20</v>
          </cell>
          <cell r="T2">
            <v>51.75</v>
          </cell>
          <cell r="U2">
            <v>64</v>
          </cell>
          <cell r="X2">
            <v>73</v>
          </cell>
          <cell r="Y2">
            <v>68.5</v>
          </cell>
          <cell r="AB2">
            <v>22.0017841184623</v>
          </cell>
          <cell r="AC2">
            <v>9.2105259999999998</v>
          </cell>
          <cell r="AD2">
            <v>44.114533320560199</v>
          </cell>
          <cell r="AE2">
            <v>21.6666666666667</v>
          </cell>
          <cell r="AF2">
            <v>38.536309559999999</v>
          </cell>
          <cell r="AG2">
            <v>66</v>
          </cell>
          <cell r="AH2">
            <v>35</v>
          </cell>
          <cell r="AI2">
            <v>14.22</v>
          </cell>
          <cell r="AJ2">
            <v>42.969829900000001</v>
          </cell>
          <cell r="AK2">
            <v>83.958260260869494</v>
          </cell>
          <cell r="AL2">
            <v>4.6796083753392796</v>
          </cell>
          <cell r="AN2">
            <v>67.7</v>
          </cell>
          <cell r="AO2">
            <v>69.013775210000006</v>
          </cell>
          <cell r="AP2">
            <v>44.796183790000001</v>
          </cell>
          <cell r="AQ2">
            <v>37.8414466823765</v>
          </cell>
          <cell r="AR2">
            <v>73.509359470000007</v>
          </cell>
          <cell r="AS2">
            <v>95.3</v>
          </cell>
          <cell r="AT2">
            <v>99.949118691999999</v>
          </cell>
          <cell r="AU2">
            <v>96.9</v>
          </cell>
          <cell r="AV2">
            <v>36.502000000000002</v>
          </cell>
          <cell r="AY2">
            <v>95.7</v>
          </cell>
          <cell r="AZ2">
            <v>45.38137948</v>
          </cell>
          <cell r="BA2">
            <v>97.967469083392899</v>
          </cell>
          <cell r="BB2">
            <v>62.6</v>
          </cell>
          <cell r="BC2">
            <v>99.593999999999994</v>
          </cell>
          <cell r="BD2">
            <v>85.7</v>
          </cell>
          <cell r="BE2">
            <v>94.9</v>
          </cell>
        </row>
        <row r="3">
          <cell r="A3" t="str">
            <v>ALB</v>
          </cell>
          <cell r="B3" t="str">
            <v>Albania</v>
          </cell>
          <cell r="F3">
            <v>49.909602897950599</v>
          </cell>
          <cell r="T3">
            <v>73.204801448975303</v>
          </cell>
          <cell r="U3">
            <v>94</v>
          </cell>
          <cell r="X3">
            <v>99</v>
          </cell>
          <cell r="Y3">
            <v>96.5</v>
          </cell>
          <cell r="AB3">
            <v>71.094924507426398</v>
          </cell>
          <cell r="AC3">
            <v>41.919192000000002</v>
          </cell>
          <cell r="AD3">
            <v>71.120372054465406</v>
          </cell>
          <cell r="AE3">
            <v>100</v>
          </cell>
          <cell r="AF3">
            <v>43.30668026</v>
          </cell>
          <cell r="AG3">
            <v>99</v>
          </cell>
          <cell r="AH3">
            <v>49.909602897950599</v>
          </cell>
          <cell r="AI3">
            <v>16.53</v>
          </cell>
          <cell r="AJ3">
            <v>6.6150058999999999</v>
          </cell>
          <cell r="AK3">
            <v>100</v>
          </cell>
          <cell r="AL3">
            <v>68.655163500064603</v>
          </cell>
          <cell r="AN3">
            <v>81.8</v>
          </cell>
          <cell r="AO3">
            <v>86.956521739999999</v>
          </cell>
          <cell r="AP3">
            <v>98.014856449999996</v>
          </cell>
          <cell r="AQ3">
            <v>59.364174553862298</v>
          </cell>
          <cell r="AR3">
            <v>70.8</v>
          </cell>
          <cell r="AS3">
            <v>76.5</v>
          </cell>
          <cell r="AT3">
            <v>72.719237656000004</v>
          </cell>
          <cell r="AU3">
            <v>92.2</v>
          </cell>
          <cell r="AV3">
            <v>79.668000000000006</v>
          </cell>
          <cell r="AW3">
            <v>39.879765882010197</v>
          </cell>
          <cell r="AX3">
            <v>70.599999999999994</v>
          </cell>
          <cell r="AY3">
            <v>84.3</v>
          </cell>
          <cell r="AZ3">
            <v>82.842360869999993</v>
          </cell>
          <cell r="BA3">
            <v>97.162154738604301</v>
          </cell>
          <cell r="BB3">
            <v>88.6</v>
          </cell>
          <cell r="BC3">
            <v>99.548000000000002</v>
          </cell>
          <cell r="BD3">
            <v>85.7</v>
          </cell>
          <cell r="BE3">
            <v>98.721057332453697</v>
          </cell>
          <cell r="BF3">
            <v>70.032355410834001</v>
          </cell>
        </row>
        <row r="4">
          <cell r="A4" t="str">
            <v>DZA</v>
          </cell>
          <cell r="B4" t="str">
            <v>Algeria</v>
          </cell>
          <cell r="D4">
            <v>60</v>
          </cell>
          <cell r="E4">
            <v>80</v>
          </cell>
          <cell r="F4">
            <v>80</v>
          </cell>
          <cell r="G4">
            <v>100</v>
          </cell>
          <cell r="H4">
            <v>90</v>
          </cell>
          <cell r="I4">
            <v>80</v>
          </cell>
          <cell r="J4">
            <v>80</v>
          </cell>
          <cell r="K4">
            <v>60</v>
          </cell>
          <cell r="L4">
            <v>80</v>
          </cell>
          <cell r="M4">
            <v>80</v>
          </cell>
          <cell r="N4">
            <v>53</v>
          </cell>
          <cell r="O4">
            <v>93</v>
          </cell>
          <cell r="P4">
            <v>60</v>
          </cell>
          <cell r="Q4">
            <v>60</v>
          </cell>
          <cell r="R4">
            <v>100</v>
          </cell>
          <cell r="S4">
            <v>100</v>
          </cell>
          <cell r="T4">
            <v>81.8333333333333</v>
          </cell>
          <cell r="U4">
            <v>80</v>
          </cell>
          <cell r="W4">
            <v>90</v>
          </cell>
          <cell r="X4">
            <v>91</v>
          </cell>
          <cell r="Y4">
            <v>85.5</v>
          </cell>
          <cell r="Z4">
            <v>90</v>
          </cell>
          <cell r="AB4">
            <v>69.8</v>
          </cell>
          <cell r="AC4">
            <v>64.871872999999994</v>
          </cell>
          <cell r="AD4">
            <v>71.366851760780804</v>
          </cell>
          <cell r="AE4">
            <v>90.813272343940596</v>
          </cell>
          <cell r="AF4">
            <v>52.189683580000001</v>
          </cell>
          <cell r="AG4">
            <v>91</v>
          </cell>
          <cell r="AH4">
            <v>80</v>
          </cell>
          <cell r="AI4">
            <v>6.64</v>
          </cell>
          <cell r="AJ4">
            <v>76.607347899999994</v>
          </cell>
          <cell r="AK4">
            <v>79.110687043478293</v>
          </cell>
          <cell r="AL4">
            <v>21.1128344319504</v>
          </cell>
          <cell r="AN4">
            <v>55.036745740000001</v>
          </cell>
          <cell r="AO4">
            <v>80</v>
          </cell>
          <cell r="AP4">
            <v>87.770800500000007</v>
          </cell>
          <cell r="AQ4">
            <v>66.628092803864902</v>
          </cell>
          <cell r="AR4">
            <v>81.2</v>
          </cell>
          <cell r="AS4">
            <v>72.5</v>
          </cell>
          <cell r="AT4">
            <v>97.467763292000001</v>
          </cell>
          <cell r="AU4">
            <v>85.9</v>
          </cell>
          <cell r="AV4">
            <v>99.066000000000003</v>
          </cell>
          <cell r="AW4">
            <v>17.643932458425699</v>
          </cell>
          <cell r="AX4">
            <v>81</v>
          </cell>
          <cell r="AY4">
            <v>87</v>
          </cell>
          <cell r="AZ4">
            <v>62.657442680000003</v>
          </cell>
          <cell r="BA4">
            <v>95.349549191793699</v>
          </cell>
          <cell r="BB4">
            <v>90.1</v>
          </cell>
          <cell r="BC4">
            <v>99.751999999999995</v>
          </cell>
          <cell r="BD4">
            <v>85.7</v>
          </cell>
          <cell r="BE4">
            <v>97.133968758001799</v>
          </cell>
        </row>
        <row r="5">
          <cell r="A5" t="str">
            <v>AND</v>
          </cell>
          <cell r="B5" t="str">
            <v>Andorra</v>
          </cell>
          <cell r="F5">
            <v>37</v>
          </cell>
          <cell r="G5">
            <v>47</v>
          </cell>
          <cell r="H5">
            <v>50</v>
          </cell>
          <cell r="I5">
            <v>60</v>
          </cell>
          <cell r="J5">
            <v>80</v>
          </cell>
          <cell r="K5">
            <v>67</v>
          </cell>
          <cell r="L5">
            <v>20</v>
          </cell>
          <cell r="M5">
            <v>20</v>
          </cell>
          <cell r="N5">
            <v>0</v>
          </cell>
          <cell r="O5">
            <v>53</v>
          </cell>
          <cell r="P5">
            <v>60</v>
          </cell>
          <cell r="Q5">
            <v>20</v>
          </cell>
          <cell r="R5">
            <v>0</v>
          </cell>
          <cell r="S5">
            <v>0</v>
          </cell>
          <cell r="T5">
            <v>68</v>
          </cell>
          <cell r="U5">
            <v>99</v>
          </cell>
          <cell r="X5">
            <v>99</v>
          </cell>
          <cell r="Y5">
            <v>99</v>
          </cell>
          <cell r="AB5">
            <v>96.369938197620698</v>
          </cell>
          <cell r="AC5">
            <v>67.61687302</v>
          </cell>
          <cell r="AD5">
            <v>77.5701695906439</v>
          </cell>
          <cell r="AE5">
            <v>100</v>
          </cell>
          <cell r="AF5">
            <v>65.280670400000005</v>
          </cell>
          <cell r="AG5">
            <v>99</v>
          </cell>
          <cell r="AH5">
            <v>37</v>
          </cell>
          <cell r="AI5">
            <v>10.210000000000001</v>
          </cell>
          <cell r="AJ5">
            <v>66.2</v>
          </cell>
          <cell r="AK5">
            <v>94.1969788695652</v>
          </cell>
          <cell r="AL5">
            <v>47.478438477445998</v>
          </cell>
          <cell r="AN5">
            <v>93.380131910000003</v>
          </cell>
          <cell r="AO5">
            <v>86.956521739999999</v>
          </cell>
          <cell r="AP5">
            <v>99.9</v>
          </cell>
          <cell r="AQ5">
            <v>69.650255275439207</v>
          </cell>
          <cell r="AR5">
            <v>66.2</v>
          </cell>
          <cell r="AS5">
            <v>71.5</v>
          </cell>
          <cell r="AT5">
            <v>50.947289560000002</v>
          </cell>
          <cell r="AU5">
            <v>87</v>
          </cell>
          <cell r="AV5">
            <v>100</v>
          </cell>
          <cell r="AW5">
            <v>99.935892237769295</v>
          </cell>
          <cell r="AX5">
            <v>69.7</v>
          </cell>
          <cell r="AZ5">
            <v>91.855862635999998</v>
          </cell>
          <cell r="BA5">
            <v>94.422859149594998</v>
          </cell>
          <cell r="BF5">
            <v>90.640004955589305</v>
          </cell>
        </row>
        <row r="6">
          <cell r="A6" t="str">
            <v>AGO</v>
          </cell>
          <cell r="B6" t="str">
            <v>Angola</v>
          </cell>
          <cell r="D6">
            <v>53.3333333333333</v>
          </cell>
          <cell r="E6">
            <v>60</v>
          </cell>
          <cell r="F6">
            <v>59</v>
          </cell>
          <cell r="G6">
            <v>47</v>
          </cell>
          <cell r="H6">
            <v>80</v>
          </cell>
          <cell r="I6">
            <v>80</v>
          </cell>
          <cell r="J6">
            <v>20</v>
          </cell>
          <cell r="K6">
            <v>60</v>
          </cell>
          <cell r="L6">
            <v>90</v>
          </cell>
          <cell r="M6">
            <v>60</v>
          </cell>
          <cell r="N6">
            <v>60</v>
          </cell>
          <cell r="O6">
            <v>47</v>
          </cell>
          <cell r="P6">
            <v>80</v>
          </cell>
          <cell r="Q6">
            <v>40</v>
          </cell>
          <cell r="R6">
            <v>40</v>
          </cell>
          <cell r="S6">
            <v>60</v>
          </cell>
          <cell r="T6">
            <v>68.722261978746999</v>
          </cell>
          <cell r="U6">
            <v>50</v>
          </cell>
          <cell r="W6">
            <v>60</v>
          </cell>
          <cell r="X6">
            <v>56</v>
          </cell>
          <cell r="Y6">
            <v>87.166785936241098</v>
          </cell>
          <cell r="Z6">
            <v>66.6666666666667</v>
          </cell>
          <cell r="AA6">
            <v>90.654365850575402</v>
          </cell>
          <cell r="AB6">
            <v>65.065296612351005</v>
          </cell>
          <cell r="AC6">
            <v>26.921968</v>
          </cell>
          <cell r="AD6">
            <v>49.106607269401998</v>
          </cell>
          <cell r="AE6">
            <v>47.053947704989803</v>
          </cell>
          <cell r="AF6">
            <v>41.700940760000002</v>
          </cell>
          <cell r="AG6">
            <v>63</v>
          </cell>
          <cell r="AH6">
            <v>59</v>
          </cell>
          <cell r="AI6">
            <v>17.829999999999998</v>
          </cell>
          <cell r="AJ6">
            <v>26.4555674</v>
          </cell>
          <cell r="AK6">
            <v>74.437492652173901</v>
          </cell>
          <cell r="AL6">
            <v>4.0213590538968598</v>
          </cell>
          <cell r="AM6">
            <v>38.499268999999998</v>
          </cell>
          <cell r="AN6">
            <v>50.076727320000003</v>
          </cell>
          <cell r="AO6">
            <v>60.560616240000002</v>
          </cell>
          <cell r="AP6">
            <v>51.159752789999999</v>
          </cell>
          <cell r="AQ6">
            <v>40.350899193267601</v>
          </cell>
          <cell r="AR6">
            <v>76.761149040000006</v>
          </cell>
          <cell r="AS6">
            <v>92.9</v>
          </cell>
          <cell r="AT6">
            <v>68.662837064000001</v>
          </cell>
          <cell r="AU6">
            <v>97.6</v>
          </cell>
          <cell r="AV6">
            <v>47.683</v>
          </cell>
          <cell r="AY6">
            <v>96.8</v>
          </cell>
          <cell r="AZ6">
            <v>61.110567199999998</v>
          </cell>
          <cell r="BA6">
            <v>96.297261308666293</v>
          </cell>
          <cell r="BB6">
            <v>63.2</v>
          </cell>
          <cell r="BC6">
            <v>99.4</v>
          </cell>
        </row>
        <row r="7">
          <cell r="A7" t="str">
            <v>ATG</v>
          </cell>
          <cell r="B7" t="str">
            <v>Antigua and Barbuda</v>
          </cell>
          <cell r="F7">
            <v>42</v>
          </cell>
          <cell r="G7">
            <v>27</v>
          </cell>
          <cell r="H7">
            <v>30</v>
          </cell>
          <cell r="I7">
            <v>20</v>
          </cell>
          <cell r="J7">
            <v>80</v>
          </cell>
          <cell r="K7">
            <v>47</v>
          </cell>
          <cell r="L7">
            <v>60</v>
          </cell>
          <cell r="M7">
            <v>60</v>
          </cell>
          <cell r="N7">
            <v>60</v>
          </cell>
          <cell r="O7">
            <v>40</v>
          </cell>
          <cell r="P7">
            <v>40</v>
          </cell>
          <cell r="Q7">
            <v>20</v>
          </cell>
          <cell r="R7">
            <v>20</v>
          </cell>
          <cell r="S7">
            <v>40</v>
          </cell>
          <cell r="T7">
            <v>68.5</v>
          </cell>
          <cell r="U7">
            <v>96</v>
          </cell>
          <cell r="X7">
            <v>94</v>
          </cell>
          <cell r="Y7">
            <v>95</v>
          </cell>
          <cell r="AB7">
            <v>96.469303603753701</v>
          </cell>
          <cell r="AC7">
            <v>67.61687302</v>
          </cell>
          <cell r="AD7">
            <v>74.744577110353404</v>
          </cell>
          <cell r="AE7">
            <v>100</v>
          </cell>
          <cell r="AF7">
            <v>52.543393719999997</v>
          </cell>
          <cell r="AG7">
            <v>95</v>
          </cell>
          <cell r="AH7">
            <v>42</v>
          </cell>
          <cell r="AI7">
            <v>9.4499999999999993</v>
          </cell>
          <cell r="AJ7">
            <v>78.455087300000002</v>
          </cell>
          <cell r="AK7">
            <v>62.625674130434803</v>
          </cell>
          <cell r="AL7">
            <v>47.070380638490398</v>
          </cell>
          <cell r="AN7">
            <v>84.497374089999994</v>
          </cell>
          <cell r="AO7">
            <v>86.956521739999999</v>
          </cell>
          <cell r="AP7">
            <v>87.739794380000006</v>
          </cell>
          <cell r="AQ7">
            <v>67.681214573424995</v>
          </cell>
          <cell r="AR7">
            <v>84.565963949999997</v>
          </cell>
          <cell r="AS7">
            <v>80.3</v>
          </cell>
          <cell r="AT7">
            <v>62.407855488000003</v>
          </cell>
          <cell r="AU7">
            <v>88.1</v>
          </cell>
          <cell r="AV7">
            <v>100</v>
          </cell>
          <cell r="AZ7">
            <v>78.527758669999997</v>
          </cell>
          <cell r="BA7">
            <v>99.996459531938001</v>
          </cell>
          <cell r="BC7">
            <v>99.962000000000003</v>
          </cell>
          <cell r="BD7">
            <v>85.7</v>
          </cell>
        </row>
        <row r="8">
          <cell r="A8" t="str">
            <v>ARG</v>
          </cell>
          <cell r="B8" t="str">
            <v>Argentina</v>
          </cell>
          <cell r="D8">
            <v>43.333333334999999</v>
          </cell>
          <cell r="E8">
            <v>76.666666664999994</v>
          </cell>
          <cell r="F8">
            <v>64</v>
          </cell>
          <cell r="G8">
            <v>80</v>
          </cell>
          <cell r="H8">
            <v>80</v>
          </cell>
          <cell r="I8">
            <v>60</v>
          </cell>
          <cell r="J8">
            <v>80</v>
          </cell>
          <cell r="K8">
            <v>67</v>
          </cell>
          <cell r="L8">
            <v>80</v>
          </cell>
          <cell r="M8">
            <v>60</v>
          </cell>
          <cell r="N8">
            <v>40</v>
          </cell>
          <cell r="O8">
            <v>60</v>
          </cell>
          <cell r="P8">
            <v>40</v>
          </cell>
          <cell r="Q8">
            <v>70</v>
          </cell>
          <cell r="R8">
            <v>60</v>
          </cell>
          <cell r="S8">
            <v>60</v>
          </cell>
          <cell r="T8">
            <v>67.444444443888898</v>
          </cell>
          <cell r="U8">
            <v>94</v>
          </cell>
          <cell r="W8">
            <v>93.333333335000006</v>
          </cell>
          <cell r="X8">
            <v>84</v>
          </cell>
          <cell r="Y8">
            <v>61.6666666666667</v>
          </cell>
          <cell r="Z8">
            <v>93.333333335000006</v>
          </cell>
          <cell r="AA8">
            <v>7.0000000000000098</v>
          </cell>
          <cell r="AB8">
            <v>90.747248998086107</v>
          </cell>
          <cell r="AC8">
            <v>64.595253999999997</v>
          </cell>
          <cell r="AD8">
            <v>77.912015905162704</v>
          </cell>
          <cell r="AE8">
            <v>100</v>
          </cell>
          <cell r="AF8">
            <v>56.770720420000004</v>
          </cell>
          <cell r="AG8">
            <v>86</v>
          </cell>
          <cell r="AH8">
            <v>64</v>
          </cell>
          <cell r="AI8">
            <v>21.41</v>
          </cell>
          <cell r="AJ8">
            <v>82.247793400000006</v>
          </cell>
          <cell r="AK8">
            <v>81.499974434782601</v>
          </cell>
          <cell r="AL8">
            <v>42.621571668605398</v>
          </cell>
          <cell r="AN8">
            <v>94.858147720000005</v>
          </cell>
          <cell r="AO8">
            <v>86.956521739999999</v>
          </cell>
          <cell r="AP8">
            <v>94.910256009999998</v>
          </cell>
          <cell r="AQ8">
            <v>61.231053299867398</v>
          </cell>
          <cell r="AR8">
            <v>78.2</v>
          </cell>
          <cell r="AS8">
            <v>70.599999999999994</v>
          </cell>
          <cell r="AT8">
            <v>62.182145216000002</v>
          </cell>
          <cell r="AU8">
            <v>82.6</v>
          </cell>
          <cell r="AV8">
            <v>99.566999999999993</v>
          </cell>
          <cell r="AX8">
            <v>78.900000000000006</v>
          </cell>
          <cell r="AY8">
            <v>87.2</v>
          </cell>
          <cell r="AZ8">
            <v>87.066901560000005</v>
          </cell>
          <cell r="BA8">
            <v>95.961983784513706</v>
          </cell>
          <cell r="BB8">
            <v>92.3</v>
          </cell>
          <cell r="BC8">
            <v>99.082999999999998</v>
          </cell>
          <cell r="BD8">
            <v>85.7</v>
          </cell>
        </row>
        <row r="9">
          <cell r="A9" t="str">
            <v>ARM</v>
          </cell>
          <cell r="B9" t="str">
            <v>Armenia</v>
          </cell>
          <cell r="F9">
            <v>83</v>
          </cell>
          <cell r="G9">
            <v>80</v>
          </cell>
          <cell r="H9">
            <v>100</v>
          </cell>
          <cell r="I9">
            <v>100</v>
          </cell>
          <cell r="J9">
            <v>40</v>
          </cell>
          <cell r="K9">
            <v>67</v>
          </cell>
          <cell r="L9">
            <v>90</v>
          </cell>
          <cell r="M9">
            <v>100</v>
          </cell>
          <cell r="N9">
            <v>73</v>
          </cell>
          <cell r="O9">
            <v>73</v>
          </cell>
          <cell r="P9">
            <v>100</v>
          </cell>
          <cell r="Q9">
            <v>80</v>
          </cell>
          <cell r="R9">
            <v>80</v>
          </cell>
          <cell r="S9">
            <v>100</v>
          </cell>
          <cell r="T9">
            <v>88.25</v>
          </cell>
          <cell r="U9">
            <v>95</v>
          </cell>
          <cell r="X9">
            <v>92</v>
          </cell>
          <cell r="Y9">
            <v>93.5</v>
          </cell>
          <cell r="AB9">
            <v>93.003237698410899</v>
          </cell>
          <cell r="AC9">
            <v>53.426613000000003</v>
          </cell>
          <cell r="AD9">
            <v>74.630929291847593</v>
          </cell>
          <cell r="AE9">
            <v>100</v>
          </cell>
          <cell r="AF9">
            <v>49.948430719999998</v>
          </cell>
          <cell r="AG9">
            <v>92</v>
          </cell>
          <cell r="AH9">
            <v>83</v>
          </cell>
          <cell r="AI9">
            <v>12.77</v>
          </cell>
          <cell r="AJ9">
            <v>41.4505895</v>
          </cell>
          <cell r="AK9">
            <v>67.789424739130396</v>
          </cell>
          <cell r="AL9">
            <v>56.679933436732597</v>
          </cell>
          <cell r="AN9">
            <v>90.11363849</v>
          </cell>
          <cell r="AO9">
            <v>80</v>
          </cell>
          <cell r="AP9">
            <v>94.001150339999995</v>
          </cell>
          <cell r="AQ9">
            <v>65.100559621278705</v>
          </cell>
          <cell r="AR9">
            <v>73.3</v>
          </cell>
          <cell r="AS9">
            <v>79</v>
          </cell>
          <cell r="AT9">
            <v>81.325172343999995</v>
          </cell>
          <cell r="AU9">
            <v>95.2</v>
          </cell>
          <cell r="AV9">
            <v>98.139499999999998</v>
          </cell>
          <cell r="AW9">
            <v>48.214475505293699</v>
          </cell>
          <cell r="AX9">
            <v>75.599999999999994</v>
          </cell>
          <cell r="AY9">
            <v>88.7</v>
          </cell>
          <cell r="AZ9">
            <v>67.541353549999997</v>
          </cell>
          <cell r="BA9">
            <v>94.522991314424104</v>
          </cell>
          <cell r="BB9">
            <v>90</v>
          </cell>
          <cell r="BC9">
            <v>99.792000000000002</v>
          </cell>
          <cell r="BD9">
            <v>85.7</v>
          </cell>
          <cell r="BE9">
            <v>95.495198941203995</v>
          </cell>
          <cell r="BF9">
            <v>89.221663202912694</v>
          </cell>
        </row>
        <row r="10">
          <cell r="A10" t="str">
            <v>AUS</v>
          </cell>
          <cell r="B10" t="str">
            <v>Australia</v>
          </cell>
          <cell r="D10">
            <v>36.6666666666667</v>
          </cell>
          <cell r="E10">
            <v>48.148148149999997</v>
          </cell>
          <cell r="F10">
            <v>90</v>
          </cell>
          <cell r="G10">
            <v>100</v>
          </cell>
          <cell r="H10">
            <v>100</v>
          </cell>
          <cell r="I10">
            <v>20</v>
          </cell>
          <cell r="J10">
            <v>100</v>
          </cell>
          <cell r="K10">
            <v>100</v>
          </cell>
          <cell r="L10">
            <v>60</v>
          </cell>
          <cell r="M10">
            <v>100</v>
          </cell>
          <cell r="N10">
            <v>100</v>
          </cell>
          <cell r="O10">
            <v>87</v>
          </cell>
          <cell r="P10">
            <v>100</v>
          </cell>
          <cell r="Q10">
            <v>100</v>
          </cell>
          <cell r="R10">
            <v>100</v>
          </cell>
          <cell r="S10">
            <v>100</v>
          </cell>
          <cell r="T10">
            <v>77.716049383333299</v>
          </cell>
          <cell r="U10">
            <v>95</v>
          </cell>
          <cell r="W10">
            <v>51.111111110000003</v>
          </cell>
          <cell r="X10">
            <v>95</v>
          </cell>
          <cell r="Y10">
            <v>95</v>
          </cell>
          <cell r="Z10">
            <v>56.6666666666667</v>
          </cell>
          <cell r="AB10">
            <v>94</v>
          </cell>
          <cell r="AC10">
            <v>81.318288999999993</v>
          </cell>
          <cell r="AD10">
            <v>90.203889236748196</v>
          </cell>
          <cell r="AE10">
            <v>100</v>
          </cell>
          <cell r="AF10">
            <v>72.179191840000001</v>
          </cell>
          <cell r="AG10">
            <v>95</v>
          </cell>
          <cell r="AH10">
            <v>90</v>
          </cell>
          <cell r="AI10">
            <v>5.51</v>
          </cell>
          <cell r="AJ10">
            <v>81.930040199999993</v>
          </cell>
          <cell r="AK10">
            <v>96.684302043478198</v>
          </cell>
          <cell r="AL10">
            <v>100</v>
          </cell>
          <cell r="AN10">
            <v>91.214448090000005</v>
          </cell>
          <cell r="AO10">
            <v>86.956521739999999</v>
          </cell>
          <cell r="AP10">
            <v>99.9</v>
          </cell>
          <cell r="AQ10">
            <v>85.233654939803301</v>
          </cell>
          <cell r="AR10">
            <v>83.8</v>
          </cell>
          <cell r="AS10">
            <v>68.599999999999994</v>
          </cell>
          <cell r="AT10">
            <v>58.566847439999997</v>
          </cell>
          <cell r="AU10">
            <v>87.2</v>
          </cell>
          <cell r="AV10">
            <v>100</v>
          </cell>
          <cell r="AW10">
            <v>76.488744212270603</v>
          </cell>
          <cell r="AX10">
            <v>84.5</v>
          </cell>
          <cell r="AY10">
            <v>82.3</v>
          </cell>
          <cell r="AZ10">
            <v>92.927688957000001</v>
          </cell>
          <cell r="BA10">
            <v>97.134976126143698</v>
          </cell>
          <cell r="BB10">
            <v>97.9</v>
          </cell>
          <cell r="BC10">
            <v>98.755390000000006</v>
          </cell>
          <cell r="BF10">
            <v>98.802279450334794</v>
          </cell>
        </row>
        <row r="11">
          <cell r="A11" t="str">
            <v>AUT</v>
          </cell>
          <cell r="B11" t="str">
            <v>Austria</v>
          </cell>
          <cell r="D11">
            <v>80</v>
          </cell>
          <cell r="E11">
            <v>86.666666664999994</v>
          </cell>
          <cell r="F11">
            <v>59</v>
          </cell>
          <cell r="G11">
            <v>60</v>
          </cell>
          <cell r="H11">
            <v>90</v>
          </cell>
          <cell r="I11">
            <v>100</v>
          </cell>
          <cell r="J11">
            <v>80</v>
          </cell>
          <cell r="K11">
            <v>67</v>
          </cell>
          <cell r="L11">
            <v>80</v>
          </cell>
          <cell r="M11">
            <v>20</v>
          </cell>
          <cell r="N11">
            <v>33</v>
          </cell>
          <cell r="O11">
            <v>53</v>
          </cell>
          <cell r="P11">
            <v>20</v>
          </cell>
          <cell r="Q11">
            <v>0</v>
          </cell>
          <cell r="R11">
            <v>60</v>
          </cell>
          <cell r="S11">
            <v>100</v>
          </cell>
          <cell r="T11">
            <v>78.388888888333298</v>
          </cell>
          <cell r="U11">
            <v>94</v>
          </cell>
          <cell r="W11">
            <v>90</v>
          </cell>
          <cell r="X11">
            <v>85</v>
          </cell>
          <cell r="Y11">
            <v>89.5</v>
          </cell>
          <cell r="Z11">
            <v>90</v>
          </cell>
          <cell r="AB11">
            <v>98.120676298307004</v>
          </cell>
          <cell r="AC11">
            <v>86.018507</v>
          </cell>
          <cell r="AD11">
            <v>84.129425438221105</v>
          </cell>
          <cell r="AE11">
            <v>100</v>
          </cell>
          <cell r="AF11">
            <v>60.632119760000002</v>
          </cell>
          <cell r="AG11">
            <v>85</v>
          </cell>
          <cell r="AH11">
            <v>59</v>
          </cell>
          <cell r="AI11">
            <v>10.210000000000001</v>
          </cell>
          <cell r="AJ11">
            <v>87.457756700000004</v>
          </cell>
          <cell r="AK11">
            <v>93.923319782608701</v>
          </cell>
          <cell r="AL11">
            <v>79.491404937314201</v>
          </cell>
          <cell r="AN11">
            <v>93.063209720000003</v>
          </cell>
          <cell r="AO11">
            <v>86.956521739999999</v>
          </cell>
          <cell r="AP11">
            <v>99.9</v>
          </cell>
          <cell r="AQ11">
            <v>75.539811100978696</v>
          </cell>
          <cell r="AR11">
            <v>70.900000000000006</v>
          </cell>
          <cell r="AS11">
            <v>77.3</v>
          </cell>
          <cell r="AT11">
            <v>52.260261</v>
          </cell>
          <cell r="AU11">
            <v>91.2</v>
          </cell>
          <cell r="AV11">
            <v>100</v>
          </cell>
          <cell r="AW11">
            <v>96.760211335501097</v>
          </cell>
          <cell r="AX11">
            <v>74.099999999999994</v>
          </cell>
          <cell r="AZ11">
            <v>88.606616380000006</v>
          </cell>
          <cell r="BA11">
            <v>96.963433504134102</v>
          </cell>
          <cell r="BC11">
            <v>98.425780000000003</v>
          </cell>
          <cell r="BD11">
            <v>87.8</v>
          </cell>
          <cell r="BF11">
            <v>98.914860679411404</v>
          </cell>
        </row>
        <row r="12">
          <cell r="A12" t="str">
            <v>AZE</v>
          </cell>
          <cell r="B12" t="str">
            <v>Azerbaijan</v>
          </cell>
          <cell r="F12">
            <v>83</v>
          </cell>
          <cell r="G12">
            <v>80</v>
          </cell>
          <cell r="H12">
            <v>90</v>
          </cell>
          <cell r="I12">
            <v>80</v>
          </cell>
          <cell r="J12">
            <v>60</v>
          </cell>
          <cell r="K12">
            <v>87</v>
          </cell>
          <cell r="L12">
            <v>90</v>
          </cell>
          <cell r="M12">
            <v>80</v>
          </cell>
          <cell r="N12">
            <v>73</v>
          </cell>
          <cell r="O12">
            <v>93</v>
          </cell>
          <cell r="P12">
            <v>100</v>
          </cell>
          <cell r="Q12">
            <v>70</v>
          </cell>
          <cell r="R12">
            <v>100</v>
          </cell>
          <cell r="S12">
            <v>80</v>
          </cell>
          <cell r="T12">
            <v>89.5</v>
          </cell>
          <cell r="U12">
            <v>96</v>
          </cell>
          <cell r="X12">
            <v>96</v>
          </cell>
          <cell r="Y12">
            <v>96</v>
          </cell>
          <cell r="AB12">
            <v>75.214568288471398</v>
          </cell>
          <cell r="AC12">
            <v>45.209302000000001</v>
          </cell>
          <cell r="AD12">
            <v>69.868201596631195</v>
          </cell>
          <cell r="AE12">
            <v>100</v>
          </cell>
          <cell r="AF12">
            <v>51.684744700000003</v>
          </cell>
          <cell r="AG12">
            <v>95</v>
          </cell>
          <cell r="AH12">
            <v>83</v>
          </cell>
          <cell r="AI12">
            <v>12.63</v>
          </cell>
          <cell r="AJ12">
            <v>28.853444700000001</v>
          </cell>
          <cell r="AK12">
            <v>54.460440260869603</v>
          </cell>
          <cell r="AL12">
            <v>63.847348132351001</v>
          </cell>
          <cell r="AN12">
            <v>48.822354300000001</v>
          </cell>
          <cell r="AO12">
            <v>80</v>
          </cell>
          <cell r="AP12">
            <v>93.898808599999995</v>
          </cell>
          <cell r="AQ12">
            <v>61.043847734976701</v>
          </cell>
          <cell r="AR12">
            <v>80.400000000000006</v>
          </cell>
          <cell r="AS12">
            <v>79.7</v>
          </cell>
          <cell r="AT12">
            <v>96.071962155999998</v>
          </cell>
          <cell r="AU12">
            <v>95.2</v>
          </cell>
          <cell r="AV12">
            <v>96.578999999999994</v>
          </cell>
          <cell r="AW12">
            <v>92.129983425470797</v>
          </cell>
          <cell r="AX12">
            <v>80.900000000000006</v>
          </cell>
          <cell r="AY12">
            <v>90.4</v>
          </cell>
          <cell r="AZ12">
            <v>78.972439539999996</v>
          </cell>
          <cell r="BA12">
            <v>97.893198876131706</v>
          </cell>
          <cell r="BB12">
            <v>83.7</v>
          </cell>
          <cell r="BC12">
            <v>99.596999999999994</v>
          </cell>
          <cell r="BD12">
            <v>85.7</v>
          </cell>
          <cell r="BE12">
            <v>99.4762004930801</v>
          </cell>
          <cell r="BF12">
            <v>74.104970548533004</v>
          </cell>
        </row>
        <row r="13">
          <cell r="A13" t="str">
            <v>BHS</v>
          </cell>
          <cell r="B13" t="str">
            <v>Bahamas</v>
          </cell>
          <cell r="F13">
            <v>50</v>
          </cell>
          <cell r="G13">
            <v>60</v>
          </cell>
          <cell r="H13">
            <v>80</v>
          </cell>
          <cell r="I13">
            <v>0</v>
          </cell>
          <cell r="J13">
            <v>80</v>
          </cell>
          <cell r="K13">
            <v>73</v>
          </cell>
          <cell r="L13">
            <v>40</v>
          </cell>
          <cell r="M13">
            <v>60</v>
          </cell>
          <cell r="N13">
            <v>73</v>
          </cell>
          <cell r="O13">
            <v>40</v>
          </cell>
          <cell r="P13">
            <v>60</v>
          </cell>
          <cell r="Q13">
            <v>40</v>
          </cell>
          <cell r="R13">
            <v>20</v>
          </cell>
          <cell r="S13">
            <v>20</v>
          </cell>
          <cell r="T13">
            <v>69.75</v>
          </cell>
          <cell r="U13">
            <v>89</v>
          </cell>
          <cell r="X13">
            <v>90</v>
          </cell>
          <cell r="Y13">
            <v>89.5</v>
          </cell>
          <cell r="AB13">
            <v>84.514867738248498</v>
          </cell>
          <cell r="AC13">
            <v>52.157125999999998</v>
          </cell>
          <cell r="AD13">
            <v>74.040905187824393</v>
          </cell>
          <cell r="AE13">
            <v>100</v>
          </cell>
          <cell r="AF13">
            <v>59.9227487</v>
          </cell>
          <cell r="AG13">
            <v>90</v>
          </cell>
          <cell r="AH13">
            <v>50</v>
          </cell>
          <cell r="AI13">
            <v>5.75</v>
          </cell>
          <cell r="AJ13">
            <v>82.027929499999999</v>
          </cell>
          <cell r="AK13">
            <v>63.744285391304302</v>
          </cell>
          <cell r="AL13">
            <v>42.0404963164017</v>
          </cell>
          <cell r="AN13">
            <v>75.833894090000001</v>
          </cell>
          <cell r="AO13">
            <v>86.956521739999999</v>
          </cell>
          <cell r="AP13">
            <v>95.287165610000002</v>
          </cell>
          <cell r="AQ13">
            <v>69.7835531395245</v>
          </cell>
          <cell r="AR13">
            <v>89.1</v>
          </cell>
          <cell r="AS13">
            <v>66.900000000000006</v>
          </cell>
          <cell r="AT13">
            <v>80.803491203999997</v>
          </cell>
          <cell r="AU13">
            <v>82.3</v>
          </cell>
          <cell r="AV13">
            <v>100</v>
          </cell>
          <cell r="AX13">
            <v>89.3</v>
          </cell>
          <cell r="AZ13">
            <v>83.101734269999994</v>
          </cell>
          <cell r="BA13">
            <v>96.099598195425003</v>
          </cell>
          <cell r="BC13">
            <v>99.646000000000001</v>
          </cell>
          <cell r="BD13">
            <v>85.7</v>
          </cell>
        </row>
        <row r="14">
          <cell r="A14" t="str">
            <v>BHR</v>
          </cell>
          <cell r="B14" t="str">
            <v>Bahrain</v>
          </cell>
          <cell r="D14">
            <v>80</v>
          </cell>
          <cell r="E14">
            <v>93.333333330000002</v>
          </cell>
          <cell r="F14">
            <v>88</v>
          </cell>
          <cell r="G14">
            <v>87</v>
          </cell>
          <cell r="H14">
            <v>100</v>
          </cell>
          <cell r="I14">
            <v>100</v>
          </cell>
          <cell r="J14">
            <v>100</v>
          </cell>
          <cell r="K14">
            <v>67</v>
          </cell>
          <cell r="L14">
            <v>60</v>
          </cell>
          <cell r="M14">
            <v>100</v>
          </cell>
          <cell r="N14">
            <v>87</v>
          </cell>
          <cell r="O14">
            <v>87</v>
          </cell>
          <cell r="P14">
            <v>100</v>
          </cell>
          <cell r="Q14">
            <v>100</v>
          </cell>
          <cell r="R14">
            <v>80</v>
          </cell>
          <cell r="S14">
            <v>80</v>
          </cell>
          <cell r="T14">
            <v>93.444444443333296</v>
          </cell>
          <cell r="U14">
            <v>99</v>
          </cell>
          <cell r="W14">
            <v>100</v>
          </cell>
          <cell r="X14">
            <v>99</v>
          </cell>
          <cell r="Y14">
            <v>99</v>
          </cell>
          <cell r="Z14">
            <v>100</v>
          </cell>
          <cell r="AB14">
            <v>99.900581975450706</v>
          </cell>
          <cell r="AC14">
            <v>45.538462000000003</v>
          </cell>
          <cell r="AD14">
            <v>74.163313446376307</v>
          </cell>
          <cell r="AE14">
            <v>98.8888888888889</v>
          </cell>
          <cell r="AF14">
            <v>60.965378399999999</v>
          </cell>
          <cell r="AG14">
            <v>99</v>
          </cell>
          <cell r="AH14">
            <v>88</v>
          </cell>
          <cell r="AI14">
            <v>11.66</v>
          </cell>
          <cell r="AJ14">
            <v>56.130417600000001</v>
          </cell>
          <cell r="AK14">
            <v>52.808761434782603</v>
          </cell>
          <cell r="AL14">
            <v>22.102826806255699</v>
          </cell>
          <cell r="AN14">
            <v>91.500896539999999</v>
          </cell>
          <cell r="AO14">
            <v>86.956521739999999</v>
          </cell>
          <cell r="AP14">
            <v>99.9</v>
          </cell>
          <cell r="AQ14">
            <v>65.515871098528805</v>
          </cell>
          <cell r="AR14">
            <v>74.900000000000006</v>
          </cell>
          <cell r="AS14">
            <v>70.900000000000006</v>
          </cell>
          <cell r="AT14">
            <v>95.464490515999998</v>
          </cell>
          <cell r="AU14">
            <v>82.2</v>
          </cell>
          <cell r="AV14">
            <v>100</v>
          </cell>
          <cell r="AW14">
            <v>95.999704962255294</v>
          </cell>
          <cell r="AX14">
            <v>70</v>
          </cell>
          <cell r="AY14">
            <v>93.8</v>
          </cell>
          <cell r="AZ14">
            <v>34.092976419999999</v>
          </cell>
          <cell r="BA14">
            <v>97.908461219192603</v>
          </cell>
          <cell r="BB14">
            <v>94.7</v>
          </cell>
          <cell r="BC14">
            <v>99.1440001</v>
          </cell>
          <cell r="BD14">
            <v>85.7</v>
          </cell>
          <cell r="BF14">
            <v>98.983120982343607</v>
          </cell>
        </row>
        <row r="15">
          <cell r="A15" t="str">
            <v>BGD</v>
          </cell>
          <cell r="B15" t="str">
            <v>Bangladesh</v>
          </cell>
          <cell r="C15">
            <v>65.361311292514699</v>
          </cell>
          <cell r="D15">
            <v>40</v>
          </cell>
          <cell r="E15">
            <v>80</v>
          </cell>
          <cell r="F15">
            <v>58</v>
          </cell>
          <cell r="G15">
            <v>60</v>
          </cell>
          <cell r="H15">
            <v>80</v>
          </cell>
          <cell r="I15">
            <v>80</v>
          </cell>
          <cell r="J15">
            <v>40</v>
          </cell>
          <cell r="K15">
            <v>73</v>
          </cell>
          <cell r="L15">
            <v>80</v>
          </cell>
          <cell r="M15">
            <v>40</v>
          </cell>
          <cell r="N15">
            <v>47</v>
          </cell>
          <cell r="O15">
            <v>60</v>
          </cell>
          <cell r="P15">
            <v>60</v>
          </cell>
          <cell r="Q15">
            <v>60</v>
          </cell>
          <cell r="R15">
            <v>40</v>
          </cell>
          <cell r="S15">
            <v>40</v>
          </cell>
          <cell r="T15">
            <v>76.117481680307804</v>
          </cell>
          <cell r="U15">
            <v>97</v>
          </cell>
          <cell r="W15">
            <v>100</v>
          </cell>
          <cell r="X15">
            <v>98</v>
          </cell>
          <cell r="Y15">
            <v>90.352445040923399</v>
          </cell>
          <cell r="Z15">
            <v>100</v>
          </cell>
          <cell r="AB15">
            <v>36.9</v>
          </cell>
          <cell r="AC15">
            <v>21.990323</v>
          </cell>
          <cell r="AD15">
            <v>51.755332454959103</v>
          </cell>
          <cell r="AE15">
            <v>49.364825850000003</v>
          </cell>
          <cell r="AF15">
            <v>51.265608800000003</v>
          </cell>
          <cell r="AG15">
            <v>98</v>
          </cell>
          <cell r="AH15">
            <v>58</v>
          </cell>
          <cell r="AI15">
            <v>15.54</v>
          </cell>
          <cell r="AJ15">
            <v>72.254691500000007</v>
          </cell>
          <cell r="AK15">
            <v>63.112496608695601</v>
          </cell>
          <cell r="AL15">
            <v>6.4185084658136198</v>
          </cell>
          <cell r="AN15">
            <v>40.299999999999997</v>
          </cell>
          <cell r="AO15">
            <v>74.844481389999999</v>
          </cell>
          <cell r="AP15">
            <v>49.576726720000003</v>
          </cell>
          <cell r="AQ15">
            <v>43.712553791458497</v>
          </cell>
          <cell r="AR15">
            <v>60.9</v>
          </cell>
          <cell r="AS15">
            <v>96.6</v>
          </cell>
          <cell r="AT15">
            <v>100</v>
          </cell>
          <cell r="AU15">
            <v>97.4</v>
          </cell>
          <cell r="AV15">
            <v>23.667000000000002</v>
          </cell>
          <cell r="AW15">
            <v>33.572853970421498</v>
          </cell>
          <cell r="AX15">
            <v>62.3</v>
          </cell>
          <cell r="AY15">
            <v>97.9</v>
          </cell>
          <cell r="AZ15">
            <v>33.334679379999997</v>
          </cell>
          <cell r="BA15">
            <v>97.774962039056803</v>
          </cell>
          <cell r="BB15">
            <v>68</v>
          </cell>
          <cell r="BC15">
            <v>99.644000000000005</v>
          </cell>
          <cell r="BD15">
            <v>85.7</v>
          </cell>
          <cell r="BE15">
            <v>91.6</v>
          </cell>
          <cell r="BF15">
            <v>55.3936216886758</v>
          </cell>
        </row>
        <row r="16">
          <cell r="A16" t="str">
            <v>BRB</v>
          </cell>
          <cell r="B16" t="str">
            <v>Barbados</v>
          </cell>
          <cell r="D16">
            <v>20</v>
          </cell>
          <cell r="E16">
            <v>20</v>
          </cell>
          <cell r="F16">
            <v>65.749999390743795</v>
          </cell>
          <cell r="T16">
            <v>58.416666463581301</v>
          </cell>
          <cell r="U16">
            <v>85</v>
          </cell>
          <cell r="W16">
            <v>20</v>
          </cell>
          <cell r="X16">
            <v>94</v>
          </cell>
          <cell r="Y16">
            <v>89.5</v>
          </cell>
          <cell r="Z16">
            <v>20</v>
          </cell>
          <cell r="AB16">
            <v>97.5</v>
          </cell>
          <cell r="AC16">
            <v>48.532648999999999</v>
          </cell>
          <cell r="AD16">
            <v>76.0802991103956</v>
          </cell>
          <cell r="AE16">
            <v>100</v>
          </cell>
          <cell r="AF16">
            <v>51.564796620000003</v>
          </cell>
          <cell r="AG16">
            <v>95</v>
          </cell>
          <cell r="AH16">
            <v>65.749999390743795</v>
          </cell>
          <cell r="AI16">
            <v>15.45</v>
          </cell>
          <cell r="AJ16">
            <v>76.704079500000006</v>
          </cell>
          <cell r="AK16">
            <v>68.408121086956498</v>
          </cell>
          <cell r="AL16">
            <v>35.850579682047297</v>
          </cell>
          <cell r="AN16">
            <v>86.856275159999996</v>
          </cell>
          <cell r="AO16">
            <v>86.956521739999999</v>
          </cell>
          <cell r="AP16">
            <v>97.555655810000005</v>
          </cell>
          <cell r="AQ16">
            <v>64.325892897839495</v>
          </cell>
          <cell r="AR16">
            <v>91.3</v>
          </cell>
          <cell r="AS16">
            <v>74.3</v>
          </cell>
          <cell r="AT16">
            <v>58.527383039999997</v>
          </cell>
          <cell r="AU16">
            <v>87.2</v>
          </cell>
          <cell r="AV16">
            <v>100</v>
          </cell>
          <cell r="AX16">
            <v>92.1</v>
          </cell>
          <cell r="AY16">
            <v>88.6</v>
          </cell>
          <cell r="AZ16">
            <v>74.802614869999999</v>
          </cell>
          <cell r="BA16">
            <v>97.033435778647103</v>
          </cell>
          <cell r="BB16">
            <v>93.2</v>
          </cell>
          <cell r="BC16">
            <v>99.938400000000001</v>
          </cell>
          <cell r="BD16">
            <v>85.7</v>
          </cell>
        </row>
        <row r="17">
          <cell r="A17" t="str">
            <v>BLR</v>
          </cell>
          <cell r="B17" t="str">
            <v>Belarus</v>
          </cell>
          <cell r="F17">
            <v>96</v>
          </cell>
          <cell r="G17">
            <v>93</v>
          </cell>
          <cell r="H17">
            <v>100</v>
          </cell>
          <cell r="I17">
            <v>80</v>
          </cell>
          <cell r="J17">
            <v>100</v>
          </cell>
          <cell r="K17">
            <v>93</v>
          </cell>
          <cell r="L17">
            <v>100</v>
          </cell>
          <cell r="M17">
            <v>100</v>
          </cell>
          <cell r="N17">
            <v>87</v>
          </cell>
          <cell r="O17">
            <v>100</v>
          </cell>
          <cell r="P17">
            <v>100</v>
          </cell>
          <cell r="Q17">
            <v>100</v>
          </cell>
          <cell r="R17">
            <v>100</v>
          </cell>
          <cell r="S17">
            <v>100</v>
          </cell>
          <cell r="T17">
            <v>97</v>
          </cell>
          <cell r="U17">
            <v>98</v>
          </cell>
          <cell r="X17">
            <v>98</v>
          </cell>
          <cell r="Y17">
            <v>98</v>
          </cell>
          <cell r="AB17">
            <v>99.9</v>
          </cell>
          <cell r="AC17">
            <v>58.627592</v>
          </cell>
          <cell r="AD17">
            <v>84.042011377028999</v>
          </cell>
          <cell r="AE17">
            <v>100</v>
          </cell>
          <cell r="AF17">
            <v>47.949105779999996</v>
          </cell>
          <cell r="AG17">
            <v>97</v>
          </cell>
          <cell r="AH17">
            <v>96</v>
          </cell>
          <cell r="AI17">
            <v>18.850000000000001</v>
          </cell>
          <cell r="AJ17">
            <v>74.094006300000004</v>
          </cell>
          <cell r="AK17">
            <v>81.421190304347803</v>
          </cell>
          <cell r="AL17">
            <v>100</v>
          </cell>
          <cell r="AN17">
            <v>92.959038539999995</v>
          </cell>
          <cell r="AO17">
            <v>80</v>
          </cell>
          <cell r="AP17">
            <v>98.141464810000002</v>
          </cell>
          <cell r="AQ17">
            <v>68.200092232458999</v>
          </cell>
          <cell r="AR17">
            <v>73.400000000000006</v>
          </cell>
          <cell r="AS17">
            <v>72.8</v>
          </cell>
          <cell r="AT17">
            <v>56.141449520000002</v>
          </cell>
          <cell r="AU17">
            <v>92.2</v>
          </cell>
          <cell r="AV17">
            <v>98.991</v>
          </cell>
          <cell r="AW17">
            <v>79.887498544089794</v>
          </cell>
          <cell r="AX17">
            <v>75.2</v>
          </cell>
          <cell r="AY17">
            <v>93</v>
          </cell>
          <cell r="AZ17">
            <v>83.92134394</v>
          </cell>
          <cell r="BA17">
            <v>97.009885911368201</v>
          </cell>
          <cell r="BB17">
            <v>96.1</v>
          </cell>
          <cell r="BC17">
            <v>97.720089999999999</v>
          </cell>
          <cell r="BD17">
            <v>85.7</v>
          </cell>
          <cell r="BF17">
            <v>94.532070400092294</v>
          </cell>
        </row>
        <row r="18">
          <cell r="A18" t="str">
            <v>BEL</v>
          </cell>
          <cell r="B18" t="str">
            <v>Belgium</v>
          </cell>
          <cell r="F18">
            <v>80</v>
          </cell>
          <cell r="G18">
            <v>47</v>
          </cell>
          <cell r="H18">
            <v>80</v>
          </cell>
          <cell r="I18">
            <v>100</v>
          </cell>
          <cell r="J18">
            <v>100</v>
          </cell>
          <cell r="K18">
            <v>100</v>
          </cell>
          <cell r="L18">
            <v>90</v>
          </cell>
          <cell r="M18">
            <v>40</v>
          </cell>
          <cell r="N18">
            <v>87</v>
          </cell>
          <cell r="O18">
            <v>80</v>
          </cell>
          <cell r="P18">
            <v>80</v>
          </cell>
          <cell r="Q18">
            <v>70</v>
          </cell>
          <cell r="R18">
            <v>60</v>
          </cell>
          <cell r="S18">
            <v>100</v>
          </cell>
          <cell r="T18">
            <v>88.5</v>
          </cell>
          <cell r="U18">
            <v>96</v>
          </cell>
          <cell r="X18">
            <v>98</v>
          </cell>
          <cell r="Y18">
            <v>97</v>
          </cell>
          <cell r="AB18">
            <v>97.723711413907196</v>
          </cell>
          <cell r="AC18">
            <v>90.478474000000006</v>
          </cell>
          <cell r="AD18">
            <v>89.162924294362298</v>
          </cell>
          <cell r="AE18">
            <v>100</v>
          </cell>
          <cell r="AF18">
            <v>66.796226939999997</v>
          </cell>
          <cell r="AG18">
            <v>98</v>
          </cell>
          <cell r="AH18">
            <v>80</v>
          </cell>
          <cell r="AI18">
            <v>10.59</v>
          </cell>
          <cell r="AJ18">
            <v>89.112170399999997</v>
          </cell>
          <cell r="AK18">
            <v>91.915716130434802</v>
          </cell>
          <cell r="AL18">
            <v>97.251174873982194</v>
          </cell>
          <cell r="AN18">
            <v>91.258683129999994</v>
          </cell>
          <cell r="AO18">
            <v>86.956521739999999</v>
          </cell>
          <cell r="AP18">
            <v>99.486054139999993</v>
          </cell>
          <cell r="AQ18">
            <v>79.720570611589295</v>
          </cell>
          <cell r="AR18">
            <v>75</v>
          </cell>
          <cell r="AS18">
            <v>74.900000000000006</v>
          </cell>
          <cell r="AT18">
            <v>56.81844924</v>
          </cell>
          <cell r="AU18">
            <v>93.1</v>
          </cell>
          <cell r="AV18">
            <v>100</v>
          </cell>
          <cell r="AW18">
            <v>97.123502010419202</v>
          </cell>
          <cell r="AX18">
            <v>77.099999999999994</v>
          </cell>
          <cell r="AY18">
            <v>95.1</v>
          </cell>
          <cell r="AZ18">
            <v>88.4079531</v>
          </cell>
          <cell r="BA18">
            <v>96.546621162902994</v>
          </cell>
          <cell r="BB18">
            <v>97.6</v>
          </cell>
          <cell r="BC18">
            <v>98.134079999999997</v>
          </cell>
          <cell r="BD18">
            <v>85.7</v>
          </cell>
          <cell r="BF18">
            <v>99.523190410574301</v>
          </cell>
        </row>
        <row r="19">
          <cell r="A19" t="str">
            <v>BLZ</v>
          </cell>
          <cell r="B19" t="str">
            <v>Belize</v>
          </cell>
          <cell r="F19">
            <v>33</v>
          </cell>
          <cell r="G19">
            <v>20</v>
          </cell>
          <cell r="H19">
            <v>20</v>
          </cell>
          <cell r="I19">
            <v>20</v>
          </cell>
          <cell r="J19">
            <v>40</v>
          </cell>
          <cell r="K19">
            <v>67</v>
          </cell>
          <cell r="L19">
            <v>30</v>
          </cell>
          <cell r="M19">
            <v>40</v>
          </cell>
          <cell r="N19">
            <v>67</v>
          </cell>
          <cell r="O19">
            <v>47</v>
          </cell>
          <cell r="P19">
            <v>60</v>
          </cell>
          <cell r="Q19">
            <v>20</v>
          </cell>
          <cell r="R19">
            <v>0</v>
          </cell>
          <cell r="S19">
            <v>0</v>
          </cell>
          <cell r="T19">
            <v>64.75</v>
          </cell>
          <cell r="U19">
            <v>97</v>
          </cell>
          <cell r="X19">
            <v>96</v>
          </cell>
          <cell r="Y19">
            <v>96.5</v>
          </cell>
          <cell r="AB19">
            <v>89.006951031036806</v>
          </cell>
          <cell r="AC19">
            <v>35.488838000000001</v>
          </cell>
          <cell r="AD19">
            <v>66.698387349205603</v>
          </cell>
          <cell r="AE19">
            <v>57.140553277777798</v>
          </cell>
          <cell r="AF19">
            <v>55.190523679999998</v>
          </cell>
          <cell r="AG19">
            <v>96</v>
          </cell>
          <cell r="AH19">
            <v>33</v>
          </cell>
          <cell r="AI19">
            <v>9.4499999999999993</v>
          </cell>
          <cell r="AJ19">
            <v>69.761720499999996</v>
          </cell>
          <cell r="AK19">
            <v>87.015191347826104</v>
          </cell>
          <cell r="AL19">
            <v>22.0977122915859</v>
          </cell>
          <cell r="AN19">
            <v>76.777350420000005</v>
          </cell>
          <cell r="AO19">
            <v>86.956521739999999</v>
          </cell>
          <cell r="AP19">
            <v>88.143334780000004</v>
          </cell>
          <cell r="AQ19">
            <v>60.395389744705703</v>
          </cell>
          <cell r="AR19">
            <v>86.688456610000003</v>
          </cell>
          <cell r="AS19">
            <v>77</v>
          </cell>
          <cell r="AT19">
            <v>74.535059587999996</v>
          </cell>
          <cell r="AU19">
            <v>87.3</v>
          </cell>
          <cell r="AV19">
            <v>82.882499999999993</v>
          </cell>
          <cell r="AY19">
            <v>91.8</v>
          </cell>
          <cell r="AZ19">
            <v>79.672516439999995</v>
          </cell>
          <cell r="BA19">
            <v>95.864958450320003</v>
          </cell>
          <cell r="BB19">
            <v>85.9</v>
          </cell>
          <cell r="BC19">
            <v>99.35</v>
          </cell>
          <cell r="BD19">
            <v>85.7</v>
          </cell>
          <cell r="BE19">
            <v>98.857538880397797</v>
          </cell>
        </row>
        <row r="20">
          <cell r="A20" t="str">
            <v>BEN</v>
          </cell>
          <cell r="B20" t="str">
            <v>Benin</v>
          </cell>
          <cell r="D20">
            <v>30</v>
          </cell>
          <cell r="E20">
            <v>36.666666665000001</v>
          </cell>
          <cell r="F20">
            <v>35</v>
          </cell>
          <cell r="G20">
            <v>33</v>
          </cell>
          <cell r="H20">
            <v>60</v>
          </cell>
          <cell r="I20">
            <v>20</v>
          </cell>
          <cell r="J20">
            <v>40</v>
          </cell>
          <cell r="K20">
            <v>60</v>
          </cell>
          <cell r="L20">
            <v>50</v>
          </cell>
          <cell r="M20">
            <v>60</v>
          </cell>
          <cell r="N20">
            <v>27</v>
          </cell>
          <cell r="O20">
            <v>20</v>
          </cell>
          <cell r="P20">
            <v>40</v>
          </cell>
          <cell r="Q20">
            <v>0</v>
          </cell>
          <cell r="R20">
            <v>20</v>
          </cell>
          <cell r="S20">
            <v>20</v>
          </cell>
          <cell r="T20">
            <v>41.973055555000002</v>
          </cell>
          <cell r="U20">
            <v>71</v>
          </cell>
          <cell r="V20">
            <v>0.01</v>
          </cell>
          <cell r="W20">
            <v>50</v>
          </cell>
          <cell r="X20">
            <v>75</v>
          </cell>
          <cell r="Y20">
            <v>54.252499999999998</v>
          </cell>
          <cell r="Z20">
            <v>30</v>
          </cell>
          <cell r="AA20">
            <v>71</v>
          </cell>
          <cell r="AB20">
            <v>54.972595219002301</v>
          </cell>
          <cell r="AC20">
            <v>59.558368000000002</v>
          </cell>
          <cell r="AD20">
            <v>49.521853558333603</v>
          </cell>
          <cell r="AE20">
            <v>25.9131794606695</v>
          </cell>
          <cell r="AF20">
            <v>46.277842919999998</v>
          </cell>
          <cell r="AG20">
            <v>76</v>
          </cell>
          <cell r="AH20">
            <v>35</v>
          </cell>
          <cell r="AI20">
            <v>10.37</v>
          </cell>
          <cell r="AJ20">
            <v>25.6230175</v>
          </cell>
          <cell r="AK20">
            <v>100</v>
          </cell>
          <cell r="AL20">
            <v>3.0237818275817498</v>
          </cell>
          <cell r="AM20">
            <v>64.346427000000006</v>
          </cell>
          <cell r="AN20">
            <v>29</v>
          </cell>
          <cell r="AO20">
            <v>61.752462450000003</v>
          </cell>
          <cell r="AP20">
            <v>17.077047820000001</v>
          </cell>
          <cell r="AQ20">
            <v>44.386437344334396</v>
          </cell>
          <cell r="AR20">
            <v>92.8</v>
          </cell>
          <cell r="AS20">
            <v>91.5</v>
          </cell>
          <cell r="AT20">
            <v>91.087686419999997</v>
          </cell>
          <cell r="AU20">
            <v>97.3</v>
          </cell>
          <cell r="AV20">
            <v>4.8499999999999996</v>
          </cell>
          <cell r="AX20">
            <v>93.6</v>
          </cell>
          <cell r="AY20">
            <v>98</v>
          </cell>
          <cell r="AZ20">
            <v>55.5999561</v>
          </cell>
          <cell r="BA20">
            <v>96.155884011321902</v>
          </cell>
          <cell r="BB20">
            <v>67.599999999999994</v>
          </cell>
          <cell r="BC20">
            <v>99.207999999999998</v>
          </cell>
          <cell r="BD20">
            <v>85.7</v>
          </cell>
          <cell r="BE20">
            <v>95</v>
          </cell>
        </row>
        <row r="21">
          <cell r="A21" t="str">
            <v>BTN</v>
          </cell>
          <cell r="B21" t="str">
            <v>Bhutan</v>
          </cell>
          <cell r="F21">
            <v>53</v>
          </cell>
          <cell r="G21">
            <v>53</v>
          </cell>
          <cell r="H21">
            <v>70</v>
          </cell>
          <cell r="I21">
            <v>80</v>
          </cell>
          <cell r="J21">
            <v>40</v>
          </cell>
          <cell r="K21">
            <v>60</v>
          </cell>
          <cell r="L21">
            <v>80</v>
          </cell>
          <cell r="M21">
            <v>60</v>
          </cell>
          <cell r="N21">
            <v>47</v>
          </cell>
          <cell r="O21">
            <v>67</v>
          </cell>
          <cell r="P21">
            <v>60</v>
          </cell>
          <cell r="Q21">
            <v>50</v>
          </cell>
          <cell r="R21">
            <v>20</v>
          </cell>
          <cell r="S21">
            <v>0</v>
          </cell>
          <cell r="T21">
            <v>75</v>
          </cell>
          <cell r="U21">
            <v>97</v>
          </cell>
          <cell r="X21">
            <v>97</v>
          </cell>
          <cell r="Y21">
            <v>97</v>
          </cell>
          <cell r="AB21">
            <v>84.612715843109399</v>
          </cell>
          <cell r="AC21">
            <v>34.426229999999997</v>
          </cell>
          <cell r="AD21">
            <v>64.885958670711105</v>
          </cell>
          <cell r="AE21">
            <v>96.471584944444402</v>
          </cell>
          <cell r="AF21">
            <v>43.95966198</v>
          </cell>
          <cell r="AG21">
            <v>97</v>
          </cell>
          <cell r="AH21">
            <v>53</v>
          </cell>
          <cell r="AI21">
            <v>4.33</v>
          </cell>
          <cell r="AJ21">
            <v>78.338293500000006</v>
          </cell>
          <cell r="AK21">
            <v>57.3961166086956</v>
          </cell>
          <cell r="AL21">
            <v>14.708543363060601</v>
          </cell>
          <cell r="AN21">
            <v>79.927865980000007</v>
          </cell>
          <cell r="AO21">
            <v>80</v>
          </cell>
          <cell r="AP21">
            <v>70.250851190000006</v>
          </cell>
          <cell r="AQ21">
            <v>62.076396660269303</v>
          </cell>
          <cell r="AR21">
            <v>73.509359470000007</v>
          </cell>
          <cell r="AS21">
            <v>94</v>
          </cell>
          <cell r="AT21">
            <v>99.155153372000001</v>
          </cell>
          <cell r="AU21">
            <v>96.7</v>
          </cell>
          <cell r="AV21">
            <v>77.441500000000005</v>
          </cell>
          <cell r="AY21">
            <v>94.5</v>
          </cell>
          <cell r="AZ21">
            <v>60.915375589999996</v>
          </cell>
          <cell r="BA21">
            <v>97.739817894875699</v>
          </cell>
          <cell r="BB21">
            <v>76.3</v>
          </cell>
          <cell r="BC21">
            <v>99.539000000000001</v>
          </cell>
          <cell r="BD21">
            <v>85.7</v>
          </cell>
          <cell r="BE21">
            <v>82.565479676881694</v>
          </cell>
          <cell r="BF21">
            <v>36.465441776653698</v>
          </cell>
        </row>
        <row r="22">
          <cell r="A22" t="str">
            <v>BOL</v>
          </cell>
          <cell r="B22" t="str">
            <v>Bolivia (Plurinational State of)</v>
          </cell>
          <cell r="D22">
            <v>80</v>
          </cell>
          <cell r="E22">
            <v>80</v>
          </cell>
          <cell r="F22">
            <v>56.377985702600398</v>
          </cell>
          <cell r="T22">
            <v>73.903773011977904</v>
          </cell>
          <cell r="U22">
            <v>89</v>
          </cell>
          <cell r="W22">
            <v>80</v>
          </cell>
          <cell r="X22">
            <v>83</v>
          </cell>
          <cell r="Y22">
            <v>85.3333333333333</v>
          </cell>
          <cell r="Z22">
            <v>80</v>
          </cell>
          <cell r="AA22">
            <v>84</v>
          </cell>
          <cell r="AB22">
            <v>85.2</v>
          </cell>
          <cell r="AC22">
            <v>52.680615000000003</v>
          </cell>
          <cell r="AD22">
            <v>65.615403567181005</v>
          </cell>
          <cell r="AE22">
            <v>70.861453333333301</v>
          </cell>
          <cell r="AF22">
            <v>65.33051562</v>
          </cell>
          <cell r="AG22">
            <v>83</v>
          </cell>
          <cell r="AH22">
            <v>56.377985702600398</v>
          </cell>
          <cell r="AI22">
            <v>7.25</v>
          </cell>
          <cell r="AJ22">
            <v>55.820610100000003</v>
          </cell>
          <cell r="AK22">
            <v>93.574968695652203</v>
          </cell>
          <cell r="AL22">
            <v>17.881953599586399</v>
          </cell>
          <cell r="AN22">
            <v>73.120048999999995</v>
          </cell>
          <cell r="AO22">
            <v>61.784815500000001</v>
          </cell>
          <cell r="AP22">
            <v>62.444555970000003</v>
          </cell>
          <cell r="AQ22">
            <v>60.858286808560401</v>
          </cell>
          <cell r="AR22">
            <v>83.592485060000001</v>
          </cell>
          <cell r="AS22">
            <v>80.599999999999994</v>
          </cell>
          <cell r="AT22">
            <v>84.342751676000006</v>
          </cell>
          <cell r="AU22">
            <v>90.5</v>
          </cell>
          <cell r="AV22">
            <v>83.941999999999993</v>
          </cell>
          <cell r="AW22">
            <v>23.673252977226301</v>
          </cell>
          <cell r="AY22">
            <v>91.1</v>
          </cell>
          <cell r="AZ22">
            <v>73.794725119999995</v>
          </cell>
          <cell r="BA22">
            <v>96.611084171794403</v>
          </cell>
          <cell r="BB22">
            <v>85.8</v>
          </cell>
          <cell r="BC22">
            <v>99.37</v>
          </cell>
          <cell r="BD22">
            <v>85.7</v>
          </cell>
          <cell r="BE22">
            <v>97.813469772141801</v>
          </cell>
        </row>
        <row r="23">
          <cell r="A23" t="str">
            <v>BIH</v>
          </cell>
          <cell r="B23" t="str">
            <v>Bosnia and Herzegovina</v>
          </cell>
          <cell r="F23">
            <v>33</v>
          </cell>
          <cell r="G23">
            <v>60</v>
          </cell>
          <cell r="H23">
            <v>30</v>
          </cell>
          <cell r="I23">
            <v>20</v>
          </cell>
          <cell r="J23">
            <v>80</v>
          </cell>
          <cell r="K23">
            <v>33</v>
          </cell>
          <cell r="L23">
            <v>20</v>
          </cell>
          <cell r="M23">
            <v>20</v>
          </cell>
          <cell r="N23">
            <v>27</v>
          </cell>
          <cell r="O23">
            <v>33</v>
          </cell>
          <cell r="P23">
            <v>20</v>
          </cell>
          <cell r="Q23">
            <v>0</v>
          </cell>
          <cell r="R23">
            <v>20</v>
          </cell>
          <cell r="S23">
            <v>60</v>
          </cell>
          <cell r="T23">
            <v>51.75</v>
          </cell>
          <cell r="U23">
            <v>68</v>
          </cell>
          <cell r="X23">
            <v>73</v>
          </cell>
          <cell r="Y23">
            <v>70.5</v>
          </cell>
          <cell r="AB23">
            <v>89.812812013541802</v>
          </cell>
          <cell r="AC23">
            <v>77.446809000000002</v>
          </cell>
          <cell r="AD23">
            <v>70.465176975216195</v>
          </cell>
          <cell r="AE23">
            <v>100</v>
          </cell>
          <cell r="AF23">
            <v>38.338106779999997</v>
          </cell>
          <cell r="AG23">
            <v>73</v>
          </cell>
          <cell r="AH23">
            <v>33</v>
          </cell>
          <cell r="AI23">
            <v>7.67</v>
          </cell>
          <cell r="AJ23">
            <v>28.507028800000001</v>
          </cell>
          <cell r="AK23">
            <v>98.391568521739103</v>
          </cell>
          <cell r="AL23">
            <v>51.020593253198903</v>
          </cell>
          <cell r="AN23">
            <v>89.088802490000006</v>
          </cell>
          <cell r="AO23">
            <v>80</v>
          </cell>
          <cell r="AP23">
            <v>95.378563670000005</v>
          </cell>
          <cell r="AQ23">
            <v>65.060497901217104</v>
          </cell>
          <cell r="AR23">
            <v>61.7</v>
          </cell>
          <cell r="AS23">
            <v>80</v>
          </cell>
          <cell r="AT23">
            <v>68.742330572</v>
          </cell>
          <cell r="AU23">
            <v>94.4</v>
          </cell>
          <cell r="AV23">
            <v>44.877499999999998</v>
          </cell>
          <cell r="AW23">
            <v>21.867477117197598</v>
          </cell>
          <cell r="AX23">
            <v>62.8</v>
          </cell>
          <cell r="AY23">
            <v>86.4</v>
          </cell>
          <cell r="AZ23">
            <v>72.807820989999996</v>
          </cell>
          <cell r="BA23">
            <v>95.587286538041496</v>
          </cell>
          <cell r="BB23">
            <v>90.9</v>
          </cell>
          <cell r="BC23">
            <v>98.924189999999996</v>
          </cell>
          <cell r="BD23">
            <v>85.7</v>
          </cell>
          <cell r="BF23">
            <v>88.851778931778199</v>
          </cell>
        </row>
        <row r="24">
          <cell r="A24" t="str">
            <v>BWA</v>
          </cell>
          <cell r="B24" t="str">
            <v>Botswana</v>
          </cell>
          <cell r="F24">
            <v>26</v>
          </cell>
          <cell r="G24">
            <v>27</v>
          </cell>
          <cell r="H24">
            <v>10</v>
          </cell>
          <cell r="I24">
            <v>20</v>
          </cell>
          <cell r="J24">
            <v>40</v>
          </cell>
          <cell r="K24">
            <v>67</v>
          </cell>
          <cell r="L24">
            <v>40</v>
          </cell>
          <cell r="M24">
            <v>20</v>
          </cell>
          <cell r="N24">
            <v>13</v>
          </cell>
          <cell r="O24">
            <v>47</v>
          </cell>
          <cell r="P24">
            <v>20</v>
          </cell>
          <cell r="Q24">
            <v>0</v>
          </cell>
          <cell r="R24">
            <v>20</v>
          </cell>
          <cell r="S24">
            <v>20</v>
          </cell>
          <cell r="T24">
            <v>61.25</v>
          </cell>
          <cell r="U24">
            <v>97</v>
          </cell>
          <cell r="X24">
            <v>96</v>
          </cell>
          <cell r="Y24">
            <v>96.5</v>
          </cell>
          <cell r="AB24">
            <v>77.988784249006201</v>
          </cell>
          <cell r="AC24">
            <v>81.097830999999999</v>
          </cell>
          <cell r="AD24">
            <v>66.034582640407507</v>
          </cell>
          <cell r="AE24">
            <v>100</v>
          </cell>
          <cell r="AF24">
            <v>42.346355080000002</v>
          </cell>
          <cell r="AG24">
            <v>95</v>
          </cell>
          <cell r="AH24">
            <v>26</v>
          </cell>
          <cell r="AI24">
            <v>2.5299999999999998</v>
          </cell>
          <cell r="AJ24">
            <v>85.801688900000002</v>
          </cell>
          <cell r="AK24">
            <v>70.009001521739094</v>
          </cell>
          <cell r="AL24">
            <v>37.133255783895599</v>
          </cell>
          <cell r="AN24">
            <v>15.654868049999999</v>
          </cell>
          <cell r="AO24">
            <v>75.053990850000005</v>
          </cell>
          <cell r="AP24">
            <v>78.640551549999998</v>
          </cell>
          <cell r="AQ24">
            <v>64.363907699605093</v>
          </cell>
          <cell r="AR24">
            <v>76.3</v>
          </cell>
          <cell r="AS24">
            <v>83.3</v>
          </cell>
          <cell r="AT24">
            <v>73.569195199999996</v>
          </cell>
          <cell r="AU24">
            <v>93.5</v>
          </cell>
          <cell r="AV24">
            <v>53.249499999999998</v>
          </cell>
          <cell r="AX24">
            <v>76.599999999999994</v>
          </cell>
          <cell r="AY24">
            <v>89.1</v>
          </cell>
          <cell r="AZ24">
            <v>72.563576280000007</v>
          </cell>
          <cell r="BA24">
            <v>94.6782837509801</v>
          </cell>
          <cell r="BB24">
            <v>76.5</v>
          </cell>
          <cell r="BC24">
            <v>98.257720000000006</v>
          </cell>
          <cell r="BD24">
            <v>85.7</v>
          </cell>
          <cell r="BF24">
            <v>83.145491462490497</v>
          </cell>
        </row>
        <row r="25">
          <cell r="A25" t="str">
            <v>BRA</v>
          </cell>
          <cell r="B25" t="str">
            <v>Brazil</v>
          </cell>
          <cell r="D25">
            <v>36.25</v>
          </cell>
          <cell r="E25">
            <v>54.583333332499997</v>
          </cell>
          <cell r="F25">
            <v>87</v>
          </cell>
          <cell r="G25">
            <v>93</v>
          </cell>
          <cell r="H25">
            <v>100</v>
          </cell>
          <cell r="I25">
            <v>80</v>
          </cell>
          <cell r="J25">
            <v>80</v>
          </cell>
          <cell r="K25">
            <v>100</v>
          </cell>
          <cell r="L25">
            <v>100</v>
          </cell>
          <cell r="M25">
            <v>100</v>
          </cell>
          <cell r="N25">
            <v>87</v>
          </cell>
          <cell r="O25">
            <v>47</v>
          </cell>
          <cell r="P25">
            <v>80</v>
          </cell>
          <cell r="Q25">
            <v>60</v>
          </cell>
          <cell r="R25">
            <v>100</v>
          </cell>
          <cell r="S25">
            <v>100</v>
          </cell>
          <cell r="T25">
            <v>77.884615004355098</v>
          </cell>
          <cell r="U25">
            <v>92</v>
          </cell>
          <cell r="W25">
            <v>67.5</v>
          </cell>
          <cell r="X25">
            <v>85</v>
          </cell>
          <cell r="Y25">
            <v>92.070511680565303</v>
          </cell>
          <cell r="Z25">
            <v>60</v>
          </cell>
          <cell r="AA25">
            <v>92.479567721799498</v>
          </cell>
          <cell r="AB25">
            <v>92.2</v>
          </cell>
          <cell r="AC25">
            <v>67.532332999999994</v>
          </cell>
          <cell r="AD25">
            <v>81.014204219038007</v>
          </cell>
          <cell r="AE25">
            <v>100</v>
          </cell>
          <cell r="AF25">
            <v>55.551075760000003</v>
          </cell>
          <cell r="AG25">
            <v>87</v>
          </cell>
          <cell r="AH25">
            <v>87</v>
          </cell>
          <cell r="AI25">
            <v>33.99</v>
          </cell>
          <cell r="AJ25">
            <v>87.862750300000002</v>
          </cell>
          <cell r="AK25">
            <v>84.325563652173898</v>
          </cell>
          <cell r="AL25">
            <v>77.634995476282796</v>
          </cell>
          <cell r="AN25">
            <v>53.869422499999999</v>
          </cell>
          <cell r="AO25">
            <v>86.956521739999999</v>
          </cell>
          <cell r="AP25">
            <v>88.970831399999994</v>
          </cell>
          <cell r="AQ25">
            <v>53.477476204986999</v>
          </cell>
          <cell r="AR25">
            <v>83.5</v>
          </cell>
          <cell r="AS25">
            <v>76.7</v>
          </cell>
          <cell r="AT25">
            <v>70.715306675999997</v>
          </cell>
          <cell r="AU25">
            <v>88.6</v>
          </cell>
          <cell r="AV25">
            <v>96.272000000000006</v>
          </cell>
          <cell r="AW25">
            <v>51.487337999046197</v>
          </cell>
          <cell r="AX25">
            <v>83.5</v>
          </cell>
          <cell r="AY25">
            <v>92.8</v>
          </cell>
          <cell r="AZ25">
            <v>89.625734350000002</v>
          </cell>
          <cell r="BA25">
            <v>96.364856117860398</v>
          </cell>
          <cell r="BB25">
            <v>93.9</v>
          </cell>
          <cell r="BC25">
            <v>99.304000000000002</v>
          </cell>
          <cell r="BD25">
            <v>85.7</v>
          </cell>
          <cell r="BF25">
            <v>92.342034290748998</v>
          </cell>
        </row>
        <row r="26">
          <cell r="A26" t="str">
            <v>BRN</v>
          </cell>
          <cell r="B26" t="str">
            <v>Brunei Darussalam</v>
          </cell>
          <cell r="F26">
            <v>80.782802984115506</v>
          </cell>
          <cell r="T26">
            <v>89.891401492057796</v>
          </cell>
          <cell r="U26">
            <v>99</v>
          </cell>
          <cell r="X26">
            <v>99</v>
          </cell>
          <cell r="Y26">
            <v>99</v>
          </cell>
          <cell r="AB26">
            <v>99.681367001781794</v>
          </cell>
          <cell r="AC26">
            <v>10</v>
          </cell>
          <cell r="AD26">
            <v>75.583284525439893</v>
          </cell>
          <cell r="AE26">
            <v>100</v>
          </cell>
          <cell r="AF26">
            <v>63.500729700000001</v>
          </cell>
          <cell r="AG26">
            <v>99</v>
          </cell>
          <cell r="AH26">
            <v>80.782802984115506</v>
          </cell>
          <cell r="AI26">
            <v>5.12</v>
          </cell>
          <cell r="AJ26">
            <v>70.3</v>
          </cell>
          <cell r="AK26">
            <v>70.023595130434799</v>
          </cell>
          <cell r="AL26">
            <v>48.509911464391898</v>
          </cell>
          <cell r="AN26">
            <v>86.187717379999995</v>
          </cell>
          <cell r="AO26">
            <v>86.956521739999999</v>
          </cell>
          <cell r="AP26">
            <v>96.349040000000002</v>
          </cell>
          <cell r="AQ26">
            <v>71.713420357737306</v>
          </cell>
          <cell r="AR26">
            <v>84.5</v>
          </cell>
          <cell r="AS26">
            <v>84.5</v>
          </cell>
          <cell r="AT26">
            <v>98.162266488</v>
          </cell>
          <cell r="AU26">
            <v>85.1</v>
          </cell>
          <cell r="AV26">
            <v>100</v>
          </cell>
          <cell r="AX26">
            <v>83.7</v>
          </cell>
          <cell r="AY26">
            <v>90.9</v>
          </cell>
          <cell r="AZ26">
            <v>92.617827423999998</v>
          </cell>
          <cell r="BA26">
            <v>95.759444888515105</v>
          </cell>
          <cell r="BB26">
            <v>86.3</v>
          </cell>
          <cell r="BC26">
            <v>99.686000000000007</v>
          </cell>
          <cell r="BD26">
            <v>85.7</v>
          </cell>
        </row>
        <row r="27">
          <cell r="A27" t="str">
            <v>BGR</v>
          </cell>
          <cell r="B27" t="str">
            <v>Bulgaria</v>
          </cell>
          <cell r="F27">
            <v>64</v>
          </cell>
          <cell r="G27">
            <v>67</v>
          </cell>
          <cell r="H27">
            <v>70</v>
          </cell>
          <cell r="I27">
            <v>80</v>
          </cell>
          <cell r="J27">
            <v>80</v>
          </cell>
          <cell r="K27">
            <v>87</v>
          </cell>
          <cell r="L27">
            <v>50</v>
          </cell>
          <cell r="M27">
            <v>60</v>
          </cell>
          <cell r="N27">
            <v>53</v>
          </cell>
          <cell r="O27">
            <v>73</v>
          </cell>
          <cell r="P27">
            <v>40</v>
          </cell>
          <cell r="Q27">
            <v>50</v>
          </cell>
          <cell r="R27">
            <v>40</v>
          </cell>
          <cell r="S27">
            <v>80</v>
          </cell>
          <cell r="T27">
            <v>78.25</v>
          </cell>
          <cell r="U27">
            <v>93</v>
          </cell>
          <cell r="X27">
            <v>92</v>
          </cell>
          <cell r="Y27">
            <v>92.5</v>
          </cell>
          <cell r="AB27">
            <v>95.3568500255858</v>
          </cell>
          <cell r="AC27">
            <v>46.675232999999999</v>
          </cell>
          <cell r="AD27">
            <v>72.942757205460694</v>
          </cell>
          <cell r="AE27">
            <v>100</v>
          </cell>
          <cell r="AF27">
            <v>44.995792659999999</v>
          </cell>
          <cell r="AG27">
            <v>92</v>
          </cell>
          <cell r="AH27">
            <v>64</v>
          </cell>
          <cell r="AI27">
            <v>11.3</v>
          </cell>
          <cell r="AJ27">
            <v>62.649335700000002</v>
          </cell>
          <cell r="AK27">
            <v>86.266508347826104</v>
          </cell>
          <cell r="AL27">
            <v>58.112963681013298</v>
          </cell>
          <cell r="AN27">
            <v>80.858617749999993</v>
          </cell>
          <cell r="AO27">
            <v>80</v>
          </cell>
          <cell r="AP27">
            <v>86.013986169999995</v>
          </cell>
          <cell r="AQ27">
            <v>64.700225641243705</v>
          </cell>
          <cell r="AR27">
            <v>61.1</v>
          </cell>
          <cell r="AS27">
            <v>71.8</v>
          </cell>
          <cell r="AT27">
            <v>50.17675912</v>
          </cell>
          <cell r="AU27">
            <v>88.7</v>
          </cell>
          <cell r="AW27">
            <v>66.309202872426894</v>
          </cell>
          <cell r="AX27">
            <v>66</v>
          </cell>
          <cell r="AY27">
            <v>94.1</v>
          </cell>
          <cell r="AZ27">
            <v>81.760507880000006</v>
          </cell>
          <cell r="BA27">
            <v>96.465381608680602</v>
          </cell>
          <cell r="BB27">
            <v>93.2</v>
          </cell>
          <cell r="BC27">
            <v>99.033000000000001</v>
          </cell>
          <cell r="BD27">
            <v>85.7</v>
          </cell>
          <cell r="BF27">
            <v>96.9215340063258</v>
          </cell>
        </row>
        <row r="28">
          <cell r="A28" t="str">
            <v>BFA</v>
          </cell>
          <cell r="B28" t="str">
            <v>Burkina Faso</v>
          </cell>
          <cell r="D28">
            <v>20</v>
          </cell>
          <cell r="E28">
            <v>46.666666669999998</v>
          </cell>
          <cell r="F28">
            <v>29</v>
          </cell>
          <cell r="G28">
            <v>33</v>
          </cell>
          <cell r="H28">
            <v>30</v>
          </cell>
          <cell r="I28">
            <v>40</v>
          </cell>
          <cell r="J28">
            <v>40</v>
          </cell>
          <cell r="K28">
            <v>27</v>
          </cell>
          <cell r="L28">
            <v>50</v>
          </cell>
          <cell r="M28">
            <v>60</v>
          </cell>
          <cell r="N28">
            <v>20</v>
          </cell>
          <cell r="O28">
            <v>13</v>
          </cell>
          <cell r="P28">
            <v>20</v>
          </cell>
          <cell r="Q28">
            <v>0</v>
          </cell>
          <cell r="R28">
            <v>20</v>
          </cell>
          <cell r="S28">
            <v>20</v>
          </cell>
          <cell r="T28">
            <v>57.811850042397801</v>
          </cell>
          <cell r="U28">
            <v>88</v>
          </cell>
          <cell r="V28">
            <v>102.231257176071</v>
          </cell>
          <cell r="W28">
            <v>20</v>
          </cell>
          <cell r="X28">
            <v>91</v>
          </cell>
          <cell r="Y28">
            <v>97.768883457193397</v>
          </cell>
          <cell r="Z28">
            <v>100</v>
          </cell>
          <cell r="AA28">
            <v>85</v>
          </cell>
          <cell r="AB28">
            <v>35.328392772220802</v>
          </cell>
          <cell r="AC28">
            <v>57.694991999999999</v>
          </cell>
          <cell r="AD28">
            <v>49.084354107642802</v>
          </cell>
          <cell r="AE28">
            <v>27.786118540483301</v>
          </cell>
          <cell r="AF28">
            <v>35.789760520000002</v>
          </cell>
          <cell r="AG28">
            <v>91</v>
          </cell>
          <cell r="AH28">
            <v>29</v>
          </cell>
          <cell r="AI28">
            <v>5.87</v>
          </cell>
          <cell r="AJ28">
            <v>52.3198212</v>
          </cell>
          <cell r="AK28">
            <v>97.9429377391304</v>
          </cell>
          <cell r="AL28">
            <v>6.2546987204342797</v>
          </cell>
          <cell r="AM28">
            <v>43.116874000000003</v>
          </cell>
          <cell r="AN28">
            <v>48.792059790000003</v>
          </cell>
          <cell r="AO28">
            <v>62.930820349999998</v>
          </cell>
          <cell r="AP28">
            <v>19.80201825</v>
          </cell>
          <cell r="AQ28">
            <v>46.203102521524201</v>
          </cell>
          <cell r="AR28">
            <v>84</v>
          </cell>
          <cell r="AS28">
            <v>95.3</v>
          </cell>
          <cell r="AT28">
            <v>55.815339080000001</v>
          </cell>
          <cell r="AU28">
            <v>99</v>
          </cell>
          <cell r="AV28">
            <v>9.6125000000000007</v>
          </cell>
          <cell r="AX28">
            <v>84.9</v>
          </cell>
          <cell r="AY28">
            <v>97.7</v>
          </cell>
          <cell r="AZ28">
            <v>38.199715879999999</v>
          </cell>
          <cell r="BA28">
            <v>95.985833988302701</v>
          </cell>
          <cell r="BB28">
            <v>73.3</v>
          </cell>
          <cell r="BC28">
            <v>99.236000000000004</v>
          </cell>
          <cell r="BE28">
            <v>91.6</v>
          </cell>
        </row>
        <row r="29">
          <cell r="A29" t="str">
            <v>BDI</v>
          </cell>
          <cell r="B29" t="str">
            <v>Burundi</v>
          </cell>
          <cell r="D29">
            <v>50</v>
          </cell>
          <cell r="E29">
            <v>43.333333334999999</v>
          </cell>
          <cell r="F29">
            <v>23</v>
          </cell>
          <cell r="G29">
            <v>7</v>
          </cell>
          <cell r="H29">
            <v>30</v>
          </cell>
          <cell r="I29">
            <v>20</v>
          </cell>
          <cell r="J29">
            <v>40</v>
          </cell>
          <cell r="K29">
            <v>40</v>
          </cell>
          <cell r="L29">
            <v>50</v>
          </cell>
          <cell r="M29">
            <v>40</v>
          </cell>
          <cell r="N29">
            <v>13</v>
          </cell>
          <cell r="O29">
            <v>27</v>
          </cell>
          <cell r="P29">
            <v>20</v>
          </cell>
          <cell r="Q29">
            <v>10</v>
          </cell>
          <cell r="R29">
            <v>0</v>
          </cell>
          <cell r="S29">
            <v>0</v>
          </cell>
          <cell r="T29">
            <v>53.947318372689203</v>
          </cell>
          <cell r="U29">
            <v>88</v>
          </cell>
          <cell r="V29">
            <v>96.166061008514504</v>
          </cell>
          <cell r="W29">
            <v>50</v>
          </cell>
          <cell r="X29">
            <v>90</v>
          </cell>
          <cell r="Y29">
            <v>95.508621783067696</v>
          </cell>
          <cell r="Z29">
            <v>30</v>
          </cell>
          <cell r="AB29">
            <v>39.287379875158202</v>
          </cell>
          <cell r="AC29">
            <v>76.072258000000005</v>
          </cell>
          <cell r="AD29">
            <v>53.027177306788403</v>
          </cell>
          <cell r="AE29">
            <v>47.606925219275404</v>
          </cell>
          <cell r="AF29">
            <v>40.161570380000001</v>
          </cell>
          <cell r="AG29">
            <v>90</v>
          </cell>
          <cell r="AH29">
            <v>23</v>
          </cell>
          <cell r="AI29">
            <v>10.039999999999999</v>
          </cell>
          <cell r="AJ29">
            <v>41.803322399999999</v>
          </cell>
          <cell r="AK29">
            <v>100</v>
          </cell>
          <cell r="AL29">
            <v>6.17224082331653</v>
          </cell>
          <cell r="AM29">
            <v>30.968720000000001</v>
          </cell>
          <cell r="AN29">
            <v>60.396809040000001</v>
          </cell>
          <cell r="AO29">
            <v>58.307898979999997</v>
          </cell>
          <cell r="AP29">
            <v>45.810800049999997</v>
          </cell>
          <cell r="AQ29">
            <v>47.703248705186802</v>
          </cell>
          <cell r="AR29">
            <v>87.4</v>
          </cell>
          <cell r="AS29">
            <v>95.5</v>
          </cell>
          <cell r="AT29">
            <v>70.187537816000003</v>
          </cell>
          <cell r="AU29">
            <v>98.1</v>
          </cell>
          <cell r="AV29">
            <v>0.158</v>
          </cell>
          <cell r="AX29">
            <v>88.5</v>
          </cell>
          <cell r="AY29">
            <v>97.2</v>
          </cell>
          <cell r="AZ29">
            <v>62.801110780000002</v>
          </cell>
          <cell r="BA29">
            <v>95.170487207066401</v>
          </cell>
          <cell r="BB29">
            <v>43.2</v>
          </cell>
          <cell r="BC29">
            <v>99.369</v>
          </cell>
          <cell r="BE29">
            <v>95.2</v>
          </cell>
        </row>
        <row r="30">
          <cell r="A30" t="str">
            <v>CPV</v>
          </cell>
          <cell r="B30" t="str">
            <v>Cabo Verde</v>
          </cell>
          <cell r="D30">
            <v>30</v>
          </cell>
          <cell r="E30">
            <v>48.888888889999997</v>
          </cell>
          <cell r="F30">
            <v>46</v>
          </cell>
          <cell r="G30">
            <v>60</v>
          </cell>
          <cell r="H30">
            <v>50</v>
          </cell>
          <cell r="I30">
            <v>60</v>
          </cell>
          <cell r="J30">
            <v>80</v>
          </cell>
          <cell r="K30">
            <v>73</v>
          </cell>
          <cell r="L30">
            <v>60</v>
          </cell>
          <cell r="M30">
            <v>40</v>
          </cell>
          <cell r="N30">
            <v>20</v>
          </cell>
          <cell r="O30">
            <v>53</v>
          </cell>
          <cell r="P30">
            <v>20</v>
          </cell>
          <cell r="Q30">
            <v>40</v>
          </cell>
          <cell r="R30">
            <v>20</v>
          </cell>
          <cell r="S30">
            <v>20</v>
          </cell>
          <cell r="T30">
            <v>64.462962963333297</v>
          </cell>
          <cell r="U30">
            <v>99</v>
          </cell>
          <cell r="W30">
            <v>53.3333333333333</v>
          </cell>
          <cell r="X30">
            <v>98</v>
          </cell>
          <cell r="Y30">
            <v>98.5</v>
          </cell>
          <cell r="Z30">
            <v>63.3333333333333</v>
          </cell>
          <cell r="AB30">
            <v>86.784696306931195</v>
          </cell>
          <cell r="AC30">
            <v>88.021259000000001</v>
          </cell>
          <cell r="AD30">
            <v>70.710271920891799</v>
          </cell>
          <cell r="AE30">
            <v>100</v>
          </cell>
          <cell r="AF30">
            <v>43.35020248</v>
          </cell>
          <cell r="AG30">
            <v>98</v>
          </cell>
          <cell r="AH30">
            <v>46</v>
          </cell>
          <cell r="AI30">
            <v>3.52</v>
          </cell>
          <cell r="AJ30">
            <v>75.3547406</v>
          </cell>
          <cell r="AK30">
            <v>57.6114539565217</v>
          </cell>
          <cell r="AL30">
            <v>13.4395716039809</v>
          </cell>
          <cell r="AN30">
            <v>75.228277079999998</v>
          </cell>
          <cell r="AO30">
            <v>80</v>
          </cell>
          <cell r="AP30">
            <v>75.464777249999997</v>
          </cell>
          <cell r="AQ30">
            <v>68.221270349276395</v>
          </cell>
          <cell r="AR30">
            <v>93.110213270000003</v>
          </cell>
          <cell r="AS30">
            <v>89.1</v>
          </cell>
          <cell r="AT30">
            <v>74.406426788000005</v>
          </cell>
          <cell r="AU30">
            <v>96.8</v>
          </cell>
          <cell r="AV30">
            <v>77.778999999999996</v>
          </cell>
          <cell r="AZ30">
            <v>28.58516577</v>
          </cell>
          <cell r="BA30">
            <v>96.058675522031805</v>
          </cell>
          <cell r="BB30">
            <v>89.8</v>
          </cell>
          <cell r="BC30">
            <v>98.662289999999999</v>
          </cell>
          <cell r="BD30">
            <v>85.7</v>
          </cell>
        </row>
        <row r="31">
          <cell r="A31" t="str">
            <v>KHM</v>
          </cell>
          <cell r="B31" t="str">
            <v>Cambodia</v>
          </cell>
          <cell r="F31">
            <v>46</v>
          </cell>
          <cell r="G31">
            <v>47</v>
          </cell>
          <cell r="H31">
            <v>60</v>
          </cell>
          <cell r="I31">
            <v>60</v>
          </cell>
          <cell r="J31">
            <v>40</v>
          </cell>
          <cell r="K31">
            <v>40</v>
          </cell>
          <cell r="L31">
            <v>80</v>
          </cell>
          <cell r="M31">
            <v>20</v>
          </cell>
          <cell r="N31">
            <v>33</v>
          </cell>
          <cell r="O31">
            <v>33</v>
          </cell>
          <cell r="P31">
            <v>40</v>
          </cell>
          <cell r="Q31">
            <v>60</v>
          </cell>
          <cell r="R31">
            <v>60</v>
          </cell>
          <cell r="S31">
            <v>20</v>
          </cell>
          <cell r="T31">
            <v>66.5</v>
          </cell>
          <cell r="U31">
            <v>84</v>
          </cell>
          <cell r="X31">
            <v>90</v>
          </cell>
          <cell r="Y31">
            <v>87</v>
          </cell>
          <cell r="AB31">
            <v>64.803779874103796</v>
          </cell>
          <cell r="AC31">
            <v>80.572287000000003</v>
          </cell>
          <cell r="AD31">
            <v>61.830686342399403</v>
          </cell>
          <cell r="AE31">
            <v>44.800169872382902</v>
          </cell>
          <cell r="AF31">
            <v>47.51328384</v>
          </cell>
          <cell r="AG31">
            <v>92</v>
          </cell>
          <cell r="AH31">
            <v>46</v>
          </cell>
          <cell r="AI31">
            <v>14.48</v>
          </cell>
          <cell r="AJ31">
            <v>60.746960899999998</v>
          </cell>
          <cell r="AK31">
            <v>100</v>
          </cell>
          <cell r="AL31">
            <v>5.6735058808323604</v>
          </cell>
          <cell r="AN31">
            <v>74.941221659999997</v>
          </cell>
          <cell r="AO31">
            <v>57.158704849999999</v>
          </cell>
          <cell r="AP31">
            <v>62.681312839999997</v>
          </cell>
          <cell r="AQ31">
            <v>52.877602960019999</v>
          </cell>
          <cell r="AR31">
            <v>78.2</v>
          </cell>
          <cell r="AS31">
            <v>96.4</v>
          </cell>
          <cell r="AT31">
            <v>68.621135347999996</v>
          </cell>
          <cell r="AU31">
            <v>96.8</v>
          </cell>
          <cell r="AV31">
            <v>21.663</v>
          </cell>
          <cell r="AX31">
            <v>81.8</v>
          </cell>
          <cell r="AY31">
            <v>98</v>
          </cell>
          <cell r="AZ31">
            <v>76.773406460000004</v>
          </cell>
          <cell r="BA31">
            <v>97.298990847697894</v>
          </cell>
          <cell r="BB31">
            <v>69.8</v>
          </cell>
          <cell r="BC31">
            <v>99.507000000000005</v>
          </cell>
          <cell r="BD31">
            <v>85.7</v>
          </cell>
          <cell r="BE31">
            <v>90.118687119205106</v>
          </cell>
          <cell r="BF31">
            <v>26.456556854545301</v>
          </cell>
        </row>
        <row r="32">
          <cell r="A32" t="str">
            <v>CMR</v>
          </cell>
          <cell r="B32" t="str">
            <v>Cameroon</v>
          </cell>
          <cell r="C32">
            <v>100</v>
          </cell>
          <cell r="D32">
            <v>50</v>
          </cell>
          <cell r="E32">
            <v>70</v>
          </cell>
          <cell r="F32">
            <v>38</v>
          </cell>
          <cell r="G32">
            <v>27</v>
          </cell>
          <cell r="H32">
            <v>40</v>
          </cell>
          <cell r="I32">
            <v>60</v>
          </cell>
          <cell r="J32">
            <v>40</v>
          </cell>
          <cell r="K32">
            <v>47</v>
          </cell>
          <cell r="L32">
            <v>50</v>
          </cell>
          <cell r="M32">
            <v>60</v>
          </cell>
          <cell r="N32">
            <v>33</v>
          </cell>
          <cell r="O32">
            <v>33</v>
          </cell>
          <cell r="P32">
            <v>20</v>
          </cell>
          <cell r="Q32">
            <v>20</v>
          </cell>
          <cell r="R32">
            <v>20</v>
          </cell>
          <cell r="S32">
            <v>40</v>
          </cell>
          <cell r="T32">
            <v>62.571388068283099</v>
          </cell>
          <cell r="U32">
            <v>59</v>
          </cell>
          <cell r="V32">
            <v>0.01</v>
          </cell>
          <cell r="W32">
            <v>70</v>
          </cell>
          <cell r="X32">
            <v>78</v>
          </cell>
          <cell r="Y32">
            <v>79.714164204849297</v>
          </cell>
          <cell r="Z32">
            <v>90</v>
          </cell>
          <cell r="AA32">
            <v>94.425241132735593</v>
          </cell>
          <cell r="AB32">
            <v>63.754012807216803</v>
          </cell>
          <cell r="AC32">
            <v>55.389414000000002</v>
          </cell>
          <cell r="AD32">
            <v>51.399336518077298</v>
          </cell>
          <cell r="AE32">
            <v>70.221852864332803</v>
          </cell>
          <cell r="AF32">
            <v>52.266983160000002</v>
          </cell>
          <cell r="AG32">
            <v>67</v>
          </cell>
          <cell r="AH32">
            <v>38</v>
          </cell>
          <cell r="AI32">
            <v>11.26</v>
          </cell>
          <cell r="AJ32">
            <v>36.187559800000002</v>
          </cell>
          <cell r="AK32">
            <v>62.826742608695596</v>
          </cell>
          <cell r="AL32">
            <v>6.4674324634871398</v>
          </cell>
          <cell r="AM32">
            <v>54.195905000000003</v>
          </cell>
          <cell r="AN32">
            <v>29.8</v>
          </cell>
          <cell r="AO32">
            <v>49.811515649999997</v>
          </cell>
          <cell r="AP32">
            <v>38.940295570000004</v>
          </cell>
          <cell r="AQ32">
            <v>45.611771226141798</v>
          </cell>
          <cell r="AR32">
            <v>90.7</v>
          </cell>
          <cell r="AS32">
            <v>90.1</v>
          </cell>
          <cell r="AT32">
            <v>77.932929884000004</v>
          </cell>
          <cell r="AU32">
            <v>97.1</v>
          </cell>
          <cell r="AV32">
            <v>24.2895</v>
          </cell>
          <cell r="AX32">
            <v>91.2</v>
          </cell>
          <cell r="AY32">
            <v>91.4</v>
          </cell>
          <cell r="AZ32">
            <v>30.076959890000001</v>
          </cell>
          <cell r="BA32">
            <v>95.6924072153179</v>
          </cell>
          <cell r="BB32">
            <v>71.099999999999994</v>
          </cell>
          <cell r="BC32">
            <v>99.109999900000005</v>
          </cell>
          <cell r="BE32">
            <v>95.7</v>
          </cell>
        </row>
        <row r="33">
          <cell r="A33" t="str">
            <v>CAN</v>
          </cell>
          <cell r="B33" t="str">
            <v>Canada</v>
          </cell>
          <cell r="D33">
            <v>43.3333333333333</v>
          </cell>
          <cell r="E33">
            <v>54.444444443333303</v>
          </cell>
          <cell r="F33">
            <v>99</v>
          </cell>
          <cell r="G33">
            <v>93</v>
          </cell>
          <cell r="H33">
            <v>100</v>
          </cell>
          <cell r="I33">
            <v>100</v>
          </cell>
          <cell r="J33">
            <v>100</v>
          </cell>
          <cell r="K33">
            <v>100</v>
          </cell>
          <cell r="L33">
            <v>100</v>
          </cell>
          <cell r="M33">
            <v>100</v>
          </cell>
          <cell r="N33">
            <v>100</v>
          </cell>
          <cell r="O33">
            <v>100</v>
          </cell>
          <cell r="P33">
            <v>100</v>
          </cell>
          <cell r="Q33">
            <v>100</v>
          </cell>
          <cell r="R33">
            <v>100</v>
          </cell>
          <cell r="S33">
            <v>100</v>
          </cell>
          <cell r="T33">
            <v>81.314814814444404</v>
          </cell>
          <cell r="U33">
            <v>90</v>
          </cell>
          <cell r="W33">
            <v>60</v>
          </cell>
          <cell r="X33">
            <v>91</v>
          </cell>
          <cell r="Y33">
            <v>90.5</v>
          </cell>
          <cell r="Z33">
            <v>60</v>
          </cell>
          <cell r="AB33">
            <v>99.020487914321706</v>
          </cell>
          <cell r="AC33">
            <v>73.507023000000004</v>
          </cell>
          <cell r="AD33">
            <v>89.831006766920297</v>
          </cell>
          <cell r="AE33">
            <v>100</v>
          </cell>
          <cell r="AF33">
            <v>75.666376799999995</v>
          </cell>
          <cell r="AG33">
            <v>91</v>
          </cell>
          <cell r="AH33">
            <v>99</v>
          </cell>
          <cell r="AI33">
            <v>3.07</v>
          </cell>
          <cell r="AJ33">
            <v>92.678748100000007</v>
          </cell>
          <cell r="AK33">
            <v>100</v>
          </cell>
          <cell r="AL33">
            <v>80.215199689802205</v>
          </cell>
          <cell r="AN33">
            <v>91.82697143</v>
          </cell>
          <cell r="AO33">
            <v>86.956521739999999</v>
          </cell>
          <cell r="AP33">
            <v>99.232304389999996</v>
          </cell>
          <cell r="AQ33">
            <v>87.073194859175899</v>
          </cell>
          <cell r="AR33">
            <v>82.5</v>
          </cell>
          <cell r="AS33">
            <v>67.5</v>
          </cell>
          <cell r="AT33">
            <v>64.778684831999996</v>
          </cell>
          <cell r="AU33">
            <v>87.2</v>
          </cell>
          <cell r="AV33">
            <v>100</v>
          </cell>
          <cell r="AW33">
            <v>82.264101439546195</v>
          </cell>
          <cell r="AX33">
            <v>83.3</v>
          </cell>
          <cell r="AY33">
            <v>88.2</v>
          </cell>
          <cell r="AZ33">
            <v>94.103911475000004</v>
          </cell>
          <cell r="BA33">
            <v>96.129313308761496</v>
          </cell>
          <cell r="BC33">
            <v>98.80104</v>
          </cell>
          <cell r="BD33">
            <v>87.8</v>
          </cell>
          <cell r="BF33">
            <v>98.904779893312906</v>
          </cell>
        </row>
        <row r="34">
          <cell r="A34" t="str">
            <v>CAF</v>
          </cell>
          <cell r="B34" t="str">
            <v>Central African Republic</v>
          </cell>
          <cell r="D34">
            <v>25</v>
          </cell>
          <cell r="E34">
            <v>31.666666665000001</v>
          </cell>
          <cell r="F34">
            <v>13</v>
          </cell>
          <cell r="G34">
            <v>0</v>
          </cell>
          <cell r="H34">
            <v>0</v>
          </cell>
          <cell r="I34">
            <v>20</v>
          </cell>
          <cell r="J34">
            <v>0</v>
          </cell>
          <cell r="K34">
            <v>27</v>
          </cell>
          <cell r="L34">
            <v>30</v>
          </cell>
          <cell r="M34">
            <v>20</v>
          </cell>
          <cell r="N34">
            <v>27</v>
          </cell>
          <cell r="O34">
            <v>7</v>
          </cell>
          <cell r="P34">
            <v>20</v>
          </cell>
          <cell r="Q34">
            <v>0</v>
          </cell>
          <cell r="R34">
            <v>0</v>
          </cell>
          <cell r="S34">
            <v>20</v>
          </cell>
          <cell r="T34">
            <v>42.537462863628399</v>
          </cell>
          <cell r="U34">
            <v>49</v>
          </cell>
          <cell r="V34">
            <v>87.147184042307302</v>
          </cell>
          <cell r="W34">
            <v>40</v>
          </cell>
          <cell r="X34">
            <v>47</v>
          </cell>
          <cell r="Y34">
            <v>82.945721925885294</v>
          </cell>
          <cell r="Z34">
            <v>30</v>
          </cell>
          <cell r="AA34">
            <v>48</v>
          </cell>
          <cell r="AB34">
            <v>41.4</v>
          </cell>
          <cell r="AC34">
            <v>38.105353999999998</v>
          </cell>
          <cell r="AD34">
            <v>39.4321720796476</v>
          </cell>
          <cell r="AE34">
            <v>49.552669364330903</v>
          </cell>
          <cell r="AF34">
            <v>38.02499306</v>
          </cell>
          <cell r="AG34">
            <v>47</v>
          </cell>
          <cell r="AH34">
            <v>13</v>
          </cell>
          <cell r="AI34">
            <v>10.23</v>
          </cell>
          <cell r="AJ34">
            <v>32.5509719</v>
          </cell>
          <cell r="AK34">
            <v>48.633002304347798</v>
          </cell>
          <cell r="AL34">
            <v>1.7992924970919</v>
          </cell>
          <cell r="AM34">
            <v>65.056800999999993</v>
          </cell>
          <cell r="AN34">
            <v>33.532883480000002</v>
          </cell>
          <cell r="AO34">
            <v>43.181270259999998</v>
          </cell>
          <cell r="AP34">
            <v>26.392664280000002</v>
          </cell>
          <cell r="AQ34">
            <v>35.398260875899602</v>
          </cell>
          <cell r="AR34">
            <v>76.761149040000006</v>
          </cell>
          <cell r="AS34">
            <v>93.5</v>
          </cell>
          <cell r="AT34">
            <v>93.141333287999998</v>
          </cell>
          <cell r="AU34">
            <v>97.7</v>
          </cell>
          <cell r="AV34">
            <v>0.19500000000000001</v>
          </cell>
          <cell r="AY34">
            <v>97.3</v>
          </cell>
          <cell r="AZ34">
            <v>55.587583559999999</v>
          </cell>
          <cell r="BA34">
            <v>95.139463414552296</v>
          </cell>
          <cell r="BB34">
            <v>59</v>
          </cell>
          <cell r="BC34">
            <v>98.720070000000007</v>
          </cell>
          <cell r="BE34">
            <v>93.5</v>
          </cell>
        </row>
        <row r="35">
          <cell r="A35" t="str">
            <v>TCD</v>
          </cell>
          <cell r="B35" t="str">
            <v>Chad</v>
          </cell>
          <cell r="D35">
            <v>60</v>
          </cell>
          <cell r="E35">
            <v>53.333333334999999</v>
          </cell>
          <cell r="F35">
            <v>29</v>
          </cell>
          <cell r="G35">
            <v>27</v>
          </cell>
          <cell r="H35">
            <v>30</v>
          </cell>
          <cell r="I35">
            <v>20</v>
          </cell>
          <cell r="J35">
            <v>20</v>
          </cell>
          <cell r="K35">
            <v>33</v>
          </cell>
          <cell r="L35">
            <v>70</v>
          </cell>
          <cell r="M35">
            <v>40</v>
          </cell>
          <cell r="N35">
            <v>27</v>
          </cell>
          <cell r="O35">
            <v>27</v>
          </cell>
          <cell r="P35">
            <v>20</v>
          </cell>
          <cell r="Q35">
            <v>20</v>
          </cell>
          <cell r="R35">
            <v>20</v>
          </cell>
          <cell r="S35">
            <v>20</v>
          </cell>
          <cell r="T35">
            <v>42.889820687499999</v>
          </cell>
          <cell r="U35">
            <v>42</v>
          </cell>
          <cell r="V35">
            <v>70.344514910000001</v>
          </cell>
          <cell r="W35">
            <v>50</v>
          </cell>
          <cell r="X35">
            <v>44</v>
          </cell>
          <cell r="Y35">
            <v>46.336128727499997</v>
          </cell>
          <cell r="Z35">
            <v>50</v>
          </cell>
          <cell r="AA35">
            <v>29</v>
          </cell>
          <cell r="AB35">
            <v>30.9657583455093</v>
          </cell>
          <cell r="AC35">
            <v>51.648314999999997</v>
          </cell>
          <cell r="AD35">
            <v>39.890316696279697</v>
          </cell>
          <cell r="AE35">
            <v>23.9551136392489</v>
          </cell>
          <cell r="AF35">
            <v>33.994048399999997</v>
          </cell>
          <cell r="AG35">
            <v>46</v>
          </cell>
          <cell r="AH35">
            <v>29</v>
          </cell>
          <cell r="AI35">
            <v>7.22</v>
          </cell>
          <cell r="AJ35">
            <v>20.038746700000001</v>
          </cell>
          <cell r="AK35">
            <v>91.707375130434798</v>
          </cell>
          <cell r="AL35">
            <v>1.7827754232906801</v>
          </cell>
          <cell r="AM35">
            <v>36.510663999999998</v>
          </cell>
          <cell r="AN35">
            <v>27.471283450000001</v>
          </cell>
          <cell r="AO35">
            <v>59.348812500000001</v>
          </cell>
          <cell r="AP35">
            <v>8.0757370210000001</v>
          </cell>
          <cell r="AQ35">
            <v>37.010235830808298</v>
          </cell>
          <cell r="AR35">
            <v>88.2</v>
          </cell>
          <cell r="AS35">
            <v>95</v>
          </cell>
          <cell r="AT35">
            <v>94.976518952000006</v>
          </cell>
          <cell r="AU35">
            <v>98.5</v>
          </cell>
          <cell r="AV35">
            <v>3.056</v>
          </cell>
          <cell r="AX35">
            <v>88.6</v>
          </cell>
          <cell r="AY35">
            <v>97</v>
          </cell>
          <cell r="AZ35">
            <v>33.445767240000002</v>
          </cell>
          <cell r="BA35">
            <v>96.205419393965997</v>
          </cell>
          <cell r="BB35">
            <v>64</v>
          </cell>
          <cell r="BC35">
            <v>99.338999999999999</v>
          </cell>
          <cell r="BD35">
            <v>85.7</v>
          </cell>
          <cell r="BE35">
            <v>86.5</v>
          </cell>
        </row>
        <row r="36">
          <cell r="A36" t="str">
            <v>CHL</v>
          </cell>
          <cell r="B36" t="str">
            <v>Chile</v>
          </cell>
          <cell r="D36">
            <v>65</v>
          </cell>
          <cell r="E36">
            <v>63.333333332499997</v>
          </cell>
          <cell r="F36">
            <v>74</v>
          </cell>
          <cell r="G36">
            <v>73</v>
          </cell>
          <cell r="H36">
            <v>80</v>
          </cell>
          <cell r="I36">
            <v>100</v>
          </cell>
          <cell r="J36">
            <v>100</v>
          </cell>
          <cell r="K36">
            <v>80</v>
          </cell>
          <cell r="L36">
            <v>80</v>
          </cell>
          <cell r="M36">
            <v>60</v>
          </cell>
          <cell r="N36">
            <v>73</v>
          </cell>
          <cell r="O36">
            <v>47</v>
          </cell>
          <cell r="P36">
            <v>20</v>
          </cell>
          <cell r="Q36">
            <v>70</v>
          </cell>
          <cell r="R36">
            <v>100</v>
          </cell>
          <cell r="S36">
            <v>80</v>
          </cell>
          <cell r="T36">
            <v>77.111111110833306</v>
          </cell>
          <cell r="U36">
            <v>93</v>
          </cell>
          <cell r="W36">
            <v>60</v>
          </cell>
          <cell r="X36">
            <v>95</v>
          </cell>
          <cell r="Y36">
            <v>94</v>
          </cell>
          <cell r="Z36">
            <v>65</v>
          </cell>
          <cell r="AB36">
            <v>95.4708026372912</v>
          </cell>
          <cell r="AC36">
            <v>64.402495999999999</v>
          </cell>
          <cell r="AD36">
            <v>83.052629019377804</v>
          </cell>
          <cell r="AE36">
            <v>100</v>
          </cell>
          <cell r="AF36">
            <v>60.050282080000002</v>
          </cell>
          <cell r="AG36">
            <v>95</v>
          </cell>
          <cell r="AH36">
            <v>74</v>
          </cell>
          <cell r="AI36">
            <v>12.89</v>
          </cell>
          <cell r="AJ36">
            <v>83.774960300000004</v>
          </cell>
          <cell r="AK36">
            <v>83.213142869565203</v>
          </cell>
          <cell r="AL36">
            <v>100</v>
          </cell>
          <cell r="AN36">
            <v>89.455352880000007</v>
          </cell>
          <cell r="AO36">
            <v>86.956521739999999</v>
          </cell>
          <cell r="AP36">
            <v>99.933268679999998</v>
          </cell>
          <cell r="AQ36">
            <v>72.347145138779993</v>
          </cell>
          <cell r="AR36">
            <v>55.3</v>
          </cell>
          <cell r="AS36">
            <v>70.2</v>
          </cell>
          <cell r="AT36">
            <v>64.211997432000004</v>
          </cell>
          <cell r="AU36">
            <v>84.3</v>
          </cell>
          <cell r="AV36">
            <v>100</v>
          </cell>
          <cell r="AW36">
            <v>79.266464411901595</v>
          </cell>
          <cell r="AX36">
            <v>57</v>
          </cell>
          <cell r="AY36">
            <v>90.1</v>
          </cell>
          <cell r="AZ36">
            <v>75.383321190000004</v>
          </cell>
          <cell r="BA36">
            <v>94.574727762037199</v>
          </cell>
          <cell r="BB36">
            <v>98.4</v>
          </cell>
          <cell r="BC36">
            <v>99.119</v>
          </cell>
          <cell r="BD36">
            <v>87.8</v>
          </cell>
          <cell r="BE36">
            <v>99.7</v>
          </cell>
          <cell r="BF36">
            <v>98.741699458175802</v>
          </cell>
        </row>
        <row r="37">
          <cell r="A37" t="str">
            <v>CHN</v>
          </cell>
          <cell r="B37" t="str">
            <v>China</v>
          </cell>
          <cell r="D37">
            <v>45.333333334000002</v>
          </cell>
          <cell r="E37">
            <v>48</v>
          </cell>
          <cell r="F37">
            <v>94</v>
          </cell>
          <cell r="G37">
            <v>93</v>
          </cell>
          <cell r="H37">
            <v>100</v>
          </cell>
          <cell r="I37">
            <v>100</v>
          </cell>
          <cell r="J37">
            <v>100</v>
          </cell>
          <cell r="K37">
            <v>100</v>
          </cell>
          <cell r="L37">
            <v>100</v>
          </cell>
          <cell r="M37">
            <v>80</v>
          </cell>
          <cell r="N37">
            <v>80</v>
          </cell>
          <cell r="O37">
            <v>93</v>
          </cell>
          <cell r="P37">
            <v>80</v>
          </cell>
          <cell r="Q37">
            <v>100</v>
          </cell>
          <cell r="R37">
            <v>100</v>
          </cell>
          <cell r="S37">
            <v>100</v>
          </cell>
          <cell r="T37">
            <v>80.3333333333333</v>
          </cell>
          <cell r="U37">
            <v>99</v>
          </cell>
          <cell r="W37">
            <v>49.333333334000002</v>
          </cell>
          <cell r="X37">
            <v>99</v>
          </cell>
          <cell r="Y37">
            <v>99</v>
          </cell>
          <cell r="Z37">
            <v>49.333333334000002</v>
          </cell>
          <cell r="AB37">
            <v>91.961770554357102</v>
          </cell>
          <cell r="AC37">
            <v>58.872681999999998</v>
          </cell>
          <cell r="AD37">
            <v>77.679418730838194</v>
          </cell>
          <cell r="AE37">
            <v>100</v>
          </cell>
          <cell r="AF37">
            <v>62.899355399999997</v>
          </cell>
          <cell r="AG37">
            <v>99</v>
          </cell>
          <cell r="AH37">
            <v>94</v>
          </cell>
          <cell r="AI37">
            <v>12.21</v>
          </cell>
          <cell r="AJ37">
            <v>94.356994400000005</v>
          </cell>
          <cell r="AK37">
            <v>60.076468434782598</v>
          </cell>
          <cell r="AL37">
            <v>29.975929947007899</v>
          </cell>
          <cell r="AN37">
            <v>79.069595390000003</v>
          </cell>
          <cell r="AO37">
            <v>91.799999810000003</v>
          </cell>
          <cell r="AP37">
            <v>85.937318919999996</v>
          </cell>
          <cell r="AQ37">
            <v>68.194761703802797</v>
          </cell>
          <cell r="AR37">
            <v>75.3</v>
          </cell>
          <cell r="AS37">
            <v>93.2</v>
          </cell>
          <cell r="AT37">
            <v>75.838860863999997</v>
          </cell>
          <cell r="AU37">
            <v>88.3</v>
          </cell>
          <cell r="AV37">
            <v>64.0655</v>
          </cell>
          <cell r="AW37">
            <v>75.559562516066407</v>
          </cell>
          <cell r="AX37">
            <v>73.5</v>
          </cell>
          <cell r="AY37">
            <v>92.1</v>
          </cell>
          <cell r="AZ37">
            <v>59.809788689999998</v>
          </cell>
          <cell r="BA37">
            <v>95.442137291062494</v>
          </cell>
          <cell r="BB37">
            <v>94.8</v>
          </cell>
          <cell r="BC37">
            <v>99.186999999999998</v>
          </cell>
          <cell r="BD37">
            <v>85.7</v>
          </cell>
          <cell r="BE37">
            <v>98.173082047831798</v>
          </cell>
          <cell r="BF37">
            <v>92.265475253246294</v>
          </cell>
        </row>
        <row r="38">
          <cell r="A38" t="str">
            <v>COL</v>
          </cell>
          <cell r="B38" t="str">
            <v>Colombia</v>
          </cell>
          <cell r="D38">
            <v>20</v>
          </cell>
          <cell r="E38">
            <v>22.9629629633333</v>
          </cell>
          <cell r="F38">
            <v>66</v>
          </cell>
          <cell r="G38">
            <v>80</v>
          </cell>
          <cell r="H38">
            <v>70</v>
          </cell>
          <cell r="I38">
            <v>80</v>
          </cell>
          <cell r="J38">
            <v>80</v>
          </cell>
          <cell r="K38">
            <v>73</v>
          </cell>
          <cell r="L38">
            <v>60</v>
          </cell>
          <cell r="M38">
            <v>60</v>
          </cell>
          <cell r="N38">
            <v>73</v>
          </cell>
          <cell r="O38">
            <v>47</v>
          </cell>
          <cell r="P38">
            <v>60</v>
          </cell>
          <cell r="Q38">
            <v>80</v>
          </cell>
          <cell r="R38">
            <v>60</v>
          </cell>
          <cell r="S38">
            <v>40</v>
          </cell>
          <cell r="T38">
            <v>60.098765432222201</v>
          </cell>
          <cell r="U38">
            <v>95</v>
          </cell>
          <cell r="W38">
            <v>20</v>
          </cell>
          <cell r="X38">
            <v>92</v>
          </cell>
          <cell r="Y38">
            <v>91.3333333333333</v>
          </cell>
          <cell r="Z38">
            <v>28.88888889</v>
          </cell>
          <cell r="AA38">
            <v>87</v>
          </cell>
          <cell r="AB38">
            <v>88.584046848903895</v>
          </cell>
          <cell r="AC38">
            <v>43.865296000000001</v>
          </cell>
          <cell r="AD38">
            <v>77.991854508105206</v>
          </cell>
          <cell r="AE38">
            <v>95.112534222222195</v>
          </cell>
          <cell r="AF38">
            <v>63.098036739999998</v>
          </cell>
          <cell r="AG38">
            <v>92</v>
          </cell>
          <cell r="AH38">
            <v>66</v>
          </cell>
          <cell r="AI38">
            <v>14.05</v>
          </cell>
          <cell r="AJ38">
            <v>86.389959599999997</v>
          </cell>
          <cell r="AK38">
            <v>87.768230304347796</v>
          </cell>
          <cell r="AL38">
            <v>69.258756624014495</v>
          </cell>
          <cell r="AN38">
            <v>64.139636199999998</v>
          </cell>
          <cell r="AO38">
            <v>80</v>
          </cell>
          <cell r="AP38">
            <v>90.364168219999996</v>
          </cell>
          <cell r="AQ38">
            <v>67.033998949716405</v>
          </cell>
          <cell r="AR38">
            <v>92.1</v>
          </cell>
          <cell r="AS38">
            <v>77</v>
          </cell>
          <cell r="AT38">
            <v>78.191964479999996</v>
          </cell>
          <cell r="AU38">
            <v>92.8</v>
          </cell>
          <cell r="AV38">
            <v>93.118499999999997</v>
          </cell>
          <cell r="AW38">
            <v>17.1869990388799</v>
          </cell>
          <cell r="AX38">
            <v>92.1</v>
          </cell>
          <cell r="AY38">
            <v>94.4</v>
          </cell>
          <cell r="AZ38">
            <v>82.172615690000001</v>
          </cell>
          <cell r="BA38">
            <v>96.649763944031307</v>
          </cell>
          <cell r="BB38">
            <v>88.2</v>
          </cell>
          <cell r="BC38">
            <v>99.597999999999999</v>
          </cell>
          <cell r="BD38">
            <v>85.7</v>
          </cell>
          <cell r="BE38">
            <v>98.061738034312398</v>
          </cell>
          <cell r="BF38">
            <v>73.448010440664603</v>
          </cell>
        </row>
        <row r="39">
          <cell r="A39" t="str">
            <v>COM</v>
          </cell>
          <cell r="B39" t="str">
            <v>Comoros</v>
          </cell>
          <cell r="F39">
            <v>19</v>
          </cell>
          <cell r="G39">
            <v>20</v>
          </cell>
          <cell r="H39">
            <v>40</v>
          </cell>
          <cell r="I39">
            <v>40</v>
          </cell>
          <cell r="J39">
            <v>20</v>
          </cell>
          <cell r="K39">
            <v>13</v>
          </cell>
          <cell r="L39">
            <v>40</v>
          </cell>
          <cell r="M39">
            <v>20</v>
          </cell>
          <cell r="N39">
            <v>13</v>
          </cell>
          <cell r="O39">
            <v>20</v>
          </cell>
          <cell r="P39">
            <v>20</v>
          </cell>
          <cell r="Q39">
            <v>0</v>
          </cell>
          <cell r="R39">
            <v>0</v>
          </cell>
          <cell r="S39">
            <v>0</v>
          </cell>
          <cell r="T39">
            <v>55.5</v>
          </cell>
          <cell r="U39">
            <v>90</v>
          </cell>
          <cell r="X39">
            <v>94</v>
          </cell>
          <cell r="Y39">
            <v>92</v>
          </cell>
          <cell r="AB39">
            <v>51.287187422290103</v>
          </cell>
          <cell r="AC39">
            <v>47.619047999999999</v>
          </cell>
          <cell r="AD39">
            <v>55.592356757353201</v>
          </cell>
          <cell r="AE39">
            <v>100</v>
          </cell>
          <cell r="AF39">
            <v>43.776032219999998</v>
          </cell>
          <cell r="AG39">
            <v>91</v>
          </cell>
          <cell r="AH39">
            <v>19</v>
          </cell>
          <cell r="AI39">
            <v>14.04</v>
          </cell>
          <cell r="AJ39">
            <v>34.803679700000004</v>
          </cell>
          <cell r="AK39">
            <v>100</v>
          </cell>
          <cell r="AL39">
            <v>8.44599715652061</v>
          </cell>
          <cell r="AM39">
            <v>62.186599000000001</v>
          </cell>
          <cell r="AN39">
            <v>55.599274200000004</v>
          </cell>
          <cell r="AO39">
            <v>41.832655539999998</v>
          </cell>
          <cell r="AP39">
            <v>36.186558419999997</v>
          </cell>
          <cell r="AQ39">
            <v>47.7871898686208</v>
          </cell>
          <cell r="AR39">
            <v>80.5</v>
          </cell>
          <cell r="AS39">
            <v>92.9</v>
          </cell>
          <cell r="AT39">
            <v>95.405206140000004</v>
          </cell>
          <cell r="AU39">
            <v>97.1</v>
          </cell>
          <cell r="AV39">
            <v>7.73</v>
          </cell>
          <cell r="AX39">
            <v>82</v>
          </cell>
          <cell r="AY39">
            <v>90.2</v>
          </cell>
          <cell r="AZ39">
            <v>83.993433820000007</v>
          </cell>
          <cell r="BA39">
            <v>96.226149644687496</v>
          </cell>
          <cell r="BB39">
            <v>75.099999999999994</v>
          </cell>
          <cell r="BC39">
            <v>99.463999999999999</v>
          </cell>
        </row>
        <row r="40">
          <cell r="A40" t="str">
            <v>COG</v>
          </cell>
          <cell r="B40" t="str">
            <v>Congo</v>
          </cell>
          <cell r="D40">
            <v>50</v>
          </cell>
          <cell r="E40">
            <v>43.333333334999999</v>
          </cell>
          <cell r="F40">
            <v>47</v>
          </cell>
          <cell r="G40">
            <v>53</v>
          </cell>
          <cell r="H40">
            <v>60</v>
          </cell>
          <cell r="I40">
            <v>40</v>
          </cell>
          <cell r="J40">
            <v>40</v>
          </cell>
          <cell r="K40">
            <v>33</v>
          </cell>
          <cell r="L40">
            <v>80</v>
          </cell>
          <cell r="M40">
            <v>80</v>
          </cell>
          <cell r="N40">
            <v>47</v>
          </cell>
          <cell r="O40">
            <v>40</v>
          </cell>
          <cell r="P40">
            <v>40</v>
          </cell>
          <cell r="Q40">
            <v>40</v>
          </cell>
          <cell r="R40">
            <v>20</v>
          </cell>
          <cell r="S40">
            <v>40</v>
          </cell>
          <cell r="T40">
            <v>60.6142980140513</v>
          </cell>
          <cell r="U40">
            <v>75</v>
          </cell>
          <cell r="W40">
            <v>40</v>
          </cell>
          <cell r="X40">
            <v>75</v>
          </cell>
          <cell r="Y40">
            <v>91.509560707153994</v>
          </cell>
          <cell r="Z40">
            <v>40</v>
          </cell>
          <cell r="AA40">
            <v>95.816619485275396</v>
          </cell>
          <cell r="AB40">
            <v>83.176185070813702</v>
          </cell>
          <cell r="AC40">
            <v>30.914688999999999</v>
          </cell>
          <cell r="AD40">
            <v>52.406439450085799</v>
          </cell>
          <cell r="AE40">
            <v>81.708424400829401</v>
          </cell>
          <cell r="AF40">
            <v>48.922050659999996</v>
          </cell>
          <cell r="AG40">
            <v>75</v>
          </cell>
          <cell r="AH40">
            <v>47</v>
          </cell>
          <cell r="AI40">
            <v>12.72</v>
          </cell>
          <cell r="AJ40">
            <v>38.972959199999998</v>
          </cell>
          <cell r="AK40">
            <v>73.8729628695652</v>
          </cell>
          <cell r="AL40">
            <v>4.7402379475248804</v>
          </cell>
          <cell r="AM40">
            <v>33.716929</v>
          </cell>
          <cell r="AN40">
            <v>47.934028150000003</v>
          </cell>
          <cell r="AO40">
            <v>54.445009779999999</v>
          </cell>
          <cell r="AP40">
            <v>20.81832983</v>
          </cell>
          <cell r="AQ40">
            <v>45.740340352034899</v>
          </cell>
          <cell r="AR40">
            <v>83.9</v>
          </cell>
          <cell r="AS40">
            <v>91.3</v>
          </cell>
          <cell r="AT40">
            <v>63.164953932000003</v>
          </cell>
          <cell r="AU40">
            <v>98</v>
          </cell>
          <cell r="AV40">
            <v>32.2395</v>
          </cell>
          <cell r="AX40">
            <v>84.2</v>
          </cell>
          <cell r="AY40">
            <v>95.1</v>
          </cell>
          <cell r="AZ40">
            <v>57.521262219999997</v>
          </cell>
          <cell r="BA40">
            <v>95.214809389486106</v>
          </cell>
          <cell r="BB40">
            <v>80.400000000000006</v>
          </cell>
          <cell r="BC40">
            <v>99.355000000000004</v>
          </cell>
          <cell r="BE40">
            <v>87.563524411778602</v>
          </cell>
          <cell r="BF40">
            <v>45.936485445492998</v>
          </cell>
        </row>
        <row r="41">
          <cell r="A41" t="str">
            <v>COK</v>
          </cell>
          <cell r="B41" t="str">
            <v>Cook Islands</v>
          </cell>
          <cell r="F41">
            <v>65</v>
          </cell>
          <cell r="G41">
            <v>80</v>
          </cell>
          <cell r="H41">
            <v>50</v>
          </cell>
          <cell r="I41">
            <v>20</v>
          </cell>
          <cell r="J41">
            <v>60</v>
          </cell>
          <cell r="K41">
            <v>100</v>
          </cell>
          <cell r="L41">
            <v>80</v>
          </cell>
          <cell r="M41">
            <v>80</v>
          </cell>
          <cell r="N41">
            <v>67</v>
          </cell>
          <cell r="O41">
            <v>87</v>
          </cell>
          <cell r="P41">
            <v>60</v>
          </cell>
          <cell r="Q41">
            <v>80</v>
          </cell>
          <cell r="R41">
            <v>20</v>
          </cell>
          <cell r="S41">
            <v>60</v>
          </cell>
          <cell r="T41">
            <v>82</v>
          </cell>
          <cell r="U41">
            <v>99</v>
          </cell>
          <cell r="X41">
            <v>99</v>
          </cell>
          <cell r="Y41">
            <v>99</v>
          </cell>
          <cell r="AB41">
            <v>92.184361014912994</v>
          </cell>
          <cell r="AC41">
            <v>53.181409639999998</v>
          </cell>
          <cell r="AD41">
            <v>71.814574613786206</v>
          </cell>
          <cell r="AE41">
            <v>100</v>
          </cell>
          <cell r="AF41">
            <v>56.867889900000002</v>
          </cell>
          <cell r="AG41">
            <v>99</v>
          </cell>
          <cell r="AH41">
            <v>65</v>
          </cell>
          <cell r="AI41">
            <v>5.12</v>
          </cell>
          <cell r="AJ41">
            <v>63.883845800000003</v>
          </cell>
          <cell r="AK41">
            <v>21.171784956521801</v>
          </cell>
          <cell r="AL41">
            <v>52.711175520227499</v>
          </cell>
          <cell r="AN41">
            <v>84.462387289999995</v>
          </cell>
          <cell r="AO41">
            <v>86.956521739999999</v>
          </cell>
          <cell r="AP41">
            <v>97.838168030000006</v>
          </cell>
          <cell r="AQ41">
            <v>68.137668393560304</v>
          </cell>
          <cell r="AR41">
            <v>73.400000000000006</v>
          </cell>
          <cell r="AS41">
            <v>42.5</v>
          </cell>
          <cell r="AT41">
            <v>56.224454919999999</v>
          </cell>
          <cell r="AU41">
            <v>65.5</v>
          </cell>
          <cell r="AV41">
            <v>77.049499999999995</v>
          </cell>
          <cell r="AX41">
            <v>73.3</v>
          </cell>
          <cell r="AZ41">
            <v>90.491197557000007</v>
          </cell>
          <cell r="BA41">
            <v>90.953068589511702</v>
          </cell>
        </row>
        <row r="42">
          <cell r="A42" t="str">
            <v>CRI</v>
          </cell>
          <cell r="B42" t="str">
            <v>Costa Rica</v>
          </cell>
          <cell r="D42">
            <v>20</v>
          </cell>
          <cell r="E42">
            <v>20</v>
          </cell>
          <cell r="F42">
            <v>70</v>
          </cell>
          <cell r="G42">
            <v>93</v>
          </cell>
          <cell r="H42">
            <v>70</v>
          </cell>
          <cell r="I42">
            <v>60</v>
          </cell>
          <cell r="J42">
            <v>80</v>
          </cell>
          <cell r="K42">
            <v>93</v>
          </cell>
          <cell r="L42">
            <v>70</v>
          </cell>
          <cell r="M42">
            <v>80</v>
          </cell>
          <cell r="N42">
            <v>27</v>
          </cell>
          <cell r="O42">
            <v>73</v>
          </cell>
          <cell r="P42">
            <v>80</v>
          </cell>
          <cell r="Q42">
            <v>60</v>
          </cell>
          <cell r="R42">
            <v>100</v>
          </cell>
          <cell r="S42">
            <v>20</v>
          </cell>
          <cell r="T42">
            <v>61.3333333333333</v>
          </cell>
          <cell r="U42">
            <v>94</v>
          </cell>
          <cell r="W42">
            <v>20</v>
          </cell>
          <cell r="X42">
            <v>94</v>
          </cell>
          <cell r="Y42">
            <v>94</v>
          </cell>
          <cell r="Z42">
            <v>20</v>
          </cell>
          <cell r="AB42">
            <v>89.668912667733593</v>
          </cell>
          <cell r="AC42">
            <v>59.737869000000003</v>
          </cell>
          <cell r="AD42">
            <v>77.220424367447905</v>
          </cell>
          <cell r="AE42">
            <v>61.940233499999998</v>
          </cell>
          <cell r="AF42">
            <v>64.239445979999999</v>
          </cell>
          <cell r="AG42">
            <v>94</v>
          </cell>
          <cell r="AH42">
            <v>70</v>
          </cell>
          <cell r="AI42">
            <v>7.63</v>
          </cell>
          <cell r="AJ42">
            <v>85.037787399999999</v>
          </cell>
          <cell r="AK42">
            <v>100</v>
          </cell>
          <cell r="AL42">
            <v>40.7670931885744</v>
          </cell>
          <cell r="AN42">
            <v>80.3</v>
          </cell>
          <cell r="AO42">
            <v>80</v>
          </cell>
          <cell r="AP42">
            <v>98.005425689999996</v>
          </cell>
          <cell r="AQ42">
            <v>71.328505988211603</v>
          </cell>
          <cell r="AR42">
            <v>90.2</v>
          </cell>
          <cell r="AS42">
            <v>73.099999999999994</v>
          </cell>
          <cell r="AT42">
            <v>83.726295460000003</v>
          </cell>
          <cell r="AU42">
            <v>86.9</v>
          </cell>
          <cell r="AV42">
            <v>95.126000000000005</v>
          </cell>
          <cell r="AX42">
            <v>90.2</v>
          </cell>
          <cell r="AY42">
            <v>91.9</v>
          </cell>
          <cell r="AZ42">
            <v>81.783909499999993</v>
          </cell>
          <cell r="BA42">
            <v>96.313673115486594</v>
          </cell>
          <cell r="BB42">
            <v>91.8</v>
          </cell>
          <cell r="BC42">
            <v>99.281999999999996</v>
          </cell>
          <cell r="BD42">
            <v>85.7</v>
          </cell>
          <cell r="BE42">
            <v>98.2</v>
          </cell>
          <cell r="BF42">
            <v>94.026674212443695</v>
          </cell>
        </row>
        <row r="43">
          <cell r="A43" t="str">
            <v>HRV</v>
          </cell>
          <cell r="B43" t="str">
            <v>Croatia</v>
          </cell>
          <cell r="F43">
            <v>73</v>
          </cell>
          <cell r="G43">
            <v>80</v>
          </cell>
          <cell r="H43">
            <v>70</v>
          </cell>
          <cell r="I43">
            <v>80</v>
          </cell>
          <cell r="J43">
            <v>80</v>
          </cell>
          <cell r="K43">
            <v>87</v>
          </cell>
          <cell r="L43">
            <v>80</v>
          </cell>
          <cell r="M43">
            <v>80</v>
          </cell>
          <cell r="N43">
            <v>47</v>
          </cell>
          <cell r="O43">
            <v>67</v>
          </cell>
          <cell r="P43">
            <v>60</v>
          </cell>
          <cell r="Q43">
            <v>80</v>
          </cell>
          <cell r="R43">
            <v>60</v>
          </cell>
          <cell r="S43">
            <v>80</v>
          </cell>
          <cell r="T43">
            <v>83.25</v>
          </cell>
          <cell r="U43">
            <v>93</v>
          </cell>
          <cell r="X43">
            <v>94</v>
          </cell>
          <cell r="Y43">
            <v>93.5</v>
          </cell>
          <cell r="AB43">
            <v>98.4</v>
          </cell>
          <cell r="AC43">
            <v>75.608194999999995</v>
          </cell>
          <cell r="AD43">
            <v>78.828163811957893</v>
          </cell>
          <cell r="AE43">
            <v>100</v>
          </cell>
          <cell r="AF43">
            <v>35.345308279999998</v>
          </cell>
          <cell r="AG43">
            <v>93</v>
          </cell>
          <cell r="AH43">
            <v>73</v>
          </cell>
          <cell r="AI43">
            <v>2.4500000000000002</v>
          </cell>
          <cell r="AJ43">
            <v>54.263825599999997</v>
          </cell>
          <cell r="AK43">
            <v>90.150810478260894</v>
          </cell>
          <cell r="AL43">
            <v>71.875140235233303</v>
          </cell>
          <cell r="AN43">
            <v>91.723471520000004</v>
          </cell>
          <cell r="AO43">
            <v>86.956521739999999</v>
          </cell>
          <cell r="AP43">
            <v>96.561517170000002</v>
          </cell>
          <cell r="AQ43">
            <v>76.896873798564897</v>
          </cell>
          <cell r="AR43">
            <v>63.4</v>
          </cell>
          <cell r="AS43">
            <v>72.099999999999994</v>
          </cell>
          <cell r="AT43">
            <v>65.073288364000007</v>
          </cell>
          <cell r="AU43">
            <v>88.6</v>
          </cell>
          <cell r="AV43">
            <v>86.104500000000002</v>
          </cell>
          <cell r="AW43">
            <v>58.544251649671999</v>
          </cell>
          <cell r="AX43">
            <v>67.3</v>
          </cell>
          <cell r="AZ43">
            <v>83.364170209999997</v>
          </cell>
          <cell r="BA43">
            <v>96.049517772289803</v>
          </cell>
          <cell r="BC43">
            <v>98.36139</v>
          </cell>
          <cell r="BD43">
            <v>85.7</v>
          </cell>
          <cell r="BF43">
            <v>89.790207593101599</v>
          </cell>
        </row>
        <row r="44">
          <cell r="A44" t="str">
            <v>CUB</v>
          </cell>
          <cell r="B44" t="str">
            <v>Cuba</v>
          </cell>
          <cell r="D44">
            <v>80</v>
          </cell>
          <cell r="E44">
            <v>80</v>
          </cell>
          <cell r="F44">
            <v>100</v>
          </cell>
          <cell r="G44">
            <v>100</v>
          </cell>
          <cell r="H44">
            <v>100</v>
          </cell>
          <cell r="I44">
            <v>100</v>
          </cell>
          <cell r="J44">
            <v>100</v>
          </cell>
          <cell r="K44">
            <v>100</v>
          </cell>
          <cell r="L44">
            <v>100</v>
          </cell>
          <cell r="M44">
            <v>100</v>
          </cell>
          <cell r="N44">
            <v>100</v>
          </cell>
          <cell r="O44">
            <v>100</v>
          </cell>
          <cell r="P44">
            <v>100</v>
          </cell>
          <cell r="Q44">
            <v>100</v>
          </cell>
          <cell r="R44">
            <v>100</v>
          </cell>
          <cell r="S44">
            <v>100</v>
          </cell>
          <cell r="T44">
            <v>93</v>
          </cell>
          <cell r="U44">
            <v>99</v>
          </cell>
          <cell r="W44">
            <v>80</v>
          </cell>
          <cell r="X44">
            <v>99</v>
          </cell>
          <cell r="Y44">
            <v>99</v>
          </cell>
          <cell r="Z44">
            <v>80</v>
          </cell>
          <cell r="AB44">
            <v>79.3</v>
          </cell>
          <cell r="AC44">
            <v>70.686379000000002</v>
          </cell>
          <cell r="AD44">
            <v>86.286729888795307</v>
          </cell>
          <cell r="AE44">
            <v>100</v>
          </cell>
          <cell r="AF44">
            <v>63.831669840000004</v>
          </cell>
          <cell r="AG44">
            <v>99</v>
          </cell>
          <cell r="AH44">
            <v>100</v>
          </cell>
          <cell r="AI44">
            <v>9.4499999999999993</v>
          </cell>
          <cell r="AJ44">
            <v>87.793591599999999</v>
          </cell>
          <cell r="AK44">
            <v>77.703241913043499</v>
          </cell>
          <cell r="AL44">
            <v>100</v>
          </cell>
          <cell r="AN44">
            <v>93.867350630000004</v>
          </cell>
          <cell r="AO44">
            <v>86.956521739999999</v>
          </cell>
          <cell r="AP44">
            <v>93.392239500000002</v>
          </cell>
          <cell r="AQ44">
            <v>78.132633914304094</v>
          </cell>
          <cell r="AR44">
            <v>72.900000000000006</v>
          </cell>
          <cell r="AS44">
            <v>72.2</v>
          </cell>
          <cell r="AT44">
            <v>74.978230620000005</v>
          </cell>
          <cell r="AU44">
            <v>88.2</v>
          </cell>
          <cell r="AW44">
            <v>45.189801200643899</v>
          </cell>
          <cell r="AX44">
            <v>71.2</v>
          </cell>
          <cell r="AY44">
            <v>90.2</v>
          </cell>
          <cell r="AZ44">
            <v>81.135676090000004</v>
          </cell>
          <cell r="BA44">
            <v>97.868185252255202</v>
          </cell>
          <cell r="BB44">
            <v>92.9</v>
          </cell>
          <cell r="BC44">
            <v>98.57499</v>
          </cell>
        </row>
        <row r="45">
          <cell r="A45" t="str">
            <v>CYP</v>
          </cell>
          <cell r="B45" t="str">
            <v>Cyprus</v>
          </cell>
          <cell r="F45">
            <v>74</v>
          </cell>
          <cell r="G45">
            <v>67</v>
          </cell>
          <cell r="H45">
            <v>70</v>
          </cell>
          <cell r="I45">
            <v>80</v>
          </cell>
          <cell r="J45">
            <v>100</v>
          </cell>
          <cell r="K45">
            <v>73</v>
          </cell>
          <cell r="L45">
            <v>50</v>
          </cell>
          <cell r="M45">
            <v>100</v>
          </cell>
          <cell r="N45">
            <v>87</v>
          </cell>
          <cell r="O45">
            <v>60</v>
          </cell>
          <cell r="P45">
            <v>60</v>
          </cell>
          <cell r="Q45">
            <v>70</v>
          </cell>
          <cell r="R45">
            <v>100</v>
          </cell>
          <cell r="S45">
            <v>40</v>
          </cell>
          <cell r="T45">
            <v>83.75</v>
          </cell>
          <cell r="U45">
            <v>90</v>
          </cell>
          <cell r="X45">
            <v>97</v>
          </cell>
          <cell r="Y45">
            <v>93.5</v>
          </cell>
          <cell r="AB45">
            <v>96.0081808268788</v>
          </cell>
          <cell r="AC45">
            <v>66.666667000000004</v>
          </cell>
          <cell r="AD45">
            <v>79.825848954952804</v>
          </cell>
          <cell r="AE45">
            <v>100</v>
          </cell>
          <cell r="AF45">
            <v>62.752689500000002</v>
          </cell>
          <cell r="AG45">
            <v>99</v>
          </cell>
          <cell r="AH45">
            <v>74</v>
          </cell>
          <cell r="AI45">
            <v>15.56</v>
          </cell>
          <cell r="AJ45">
            <v>54.7</v>
          </cell>
          <cell r="AK45">
            <v>100</v>
          </cell>
          <cell r="AL45">
            <v>46.544238076773901</v>
          </cell>
          <cell r="AN45">
            <v>95.110739550000005</v>
          </cell>
          <cell r="AO45">
            <v>86.956521739999999</v>
          </cell>
          <cell r="AP45">
            <v>99.075880859999998</v>
          </cell>
          <cell r="AQ45">
            <v>67.404946857562095</v>
          </cell>
          <cell r="AR45">
            <v>63.3</v>
          </cell>
          <cell r="AS45">
            <v>76.8</v>
          </cell>
          <cell r="AT45">
            <v>56.780398079999998</v>
          </cell>
          <cell r="AU45">
            <v>87.5</v>
          </cell>
          <cell r="AV45">
            <v>100</v>
          </cell>
          <cell r="AW45">
            <v>75.414758725812504</v>
          </cell>
          <cell r="AX45">
            <v>64.3</v>
          </cell>
          <cell r="AZ45">
            <v>85.552870220000003</v>
          </cell>
          <cell r="BA45">
            <v>96.710063422924506</v>
          </cell>
          <cell r="BC45">
            <v>99.584000000000003</v>
          </cell>
          <cell r="BD45">
            <v>85.7</v>
          </cell>
          <cell r="BF45">
            <v>99.613478405271195</v>
          </cell>
        </row>
        <row r="46">
          <cell r="A46" t="str">
            <v>CZE</v>
          </cell>
          <cell r="B46" t="str">
            <v>Czechia</v>
          </cell>
          <cell r="F46">
            <v>67</v>
          </cell>
          <cell r="G46">
            <v>53</v>
          </cell>
          <cell r="H46">
            <v>60</v>
          </cell>
          <cell r="I46">
            <v>80</v>
          </cell>
          <cell r="J46">
            <v>60</v>
          </cell>
          <cell r="K46">
            <v>87</v>
          </cell>
          <cell r="L46">
            <v>60</v>
          </cell>
          <cell r="M46">
            <v>80</v>
          </cell>
          <cell r="N46">
            <v>67</v>
          </cell>
          <cell r="O46">
            <v>93</v>
          </cell>
          <cell r="P46">
            <v>40</v>
          </cell>
          <cell r="Q46">
            <v>30</v>
          </cell>
          <cell r="R46">
            <v>60</v>
          </cell>
          <cell r="S46">
            <v>100</v>
          </cell>
          <cell r="T46">
            <v>81</v>
          </cell>
          <cell r="U46">
            <v>96</v>
          </cell>
          <cell r="X46">
            <v>94</v>
          </cell>
          <cell r="Y46">
            <v>95</v>
          </cell>
          <cell r="AB46">
            <v>93.479247888064194</v>
          </cell>
          <cell r="AC46">
            <v>65.814695999999998</v>
          </cell>
          <cell r="AD46">
            <v>81.352757263660095</v>
          </cell>
          <cell r="AE46">
            <v>100</v>
          </cell>
          <cell r="AF46">
            <v>45.950983579999999</v>
          </cell>
          <cell r="AG46">
            <v>97</v>
          </cell>
          <cell r="AH46">
            <v>67</v>
          </cell>
          <cell r="AI46">
            <v>3.18</v>
          </cell>
          <cell r="AJ46">
            <v>84.368331100000006</v>
          </cell>
          <cell r="AK46">
            <v>89.073378086956495</v>
          </cell>
          <cell r="AL46">
            <v>80.448494248416694</v>
          </cell>
          <cell r="AN46">
            <v>89.626205130000002</v>
          </cell>
          <cell r="AO46">
            <v>86.956521739999999</v>
          </cell>
          <cell r="AP46">
            <v>99.133675420000003</v>
          </cell>
          <cell r="AQ46">
            <v>78.765739582675707</v>
          </cell>
          <cell r="AR46">
            <v>68.5</v>
          </cell>
          <cell r="AS46">
            <v>70.900000000000006</v>
          </cell>
          <cell r="AT46">
            <v>42.943818559999997</v>
          </cell>
          <cell r="AU46">
            <v>90.1</v>
          </cell>
          <cell r="AV46">
            <v>100</v>
          </cell>
          <cell r="AW46">
            <v>94.914783967543897</v>
          </cell>
          <cell r="AX46">
            <v>71.099999999999994</v>
          </cell>
          <cell r="AY46">
            <v>93.6</v>
          </cell>
          <cell r="AZ46">
            <v>85.409543940000006</v>
          </cell>
          <cell r="BA46">
            <v>96.443028081854095</v>
          </cell>
          <cell r="BB46">
            <v>97.5</v>
          </cell>
          <cell r="BC46">
            <v>98.644369999999995</v>
          </cell>
          <cell r="BD46">
            <v>85.7</v>
          </cell>
          <cell r="BF46">
            <v>97.887496782427306</v>
          </cell>
        </row>
        <row r="47">
          <cell r="A47" t="str">
            <v>CIV</v>
          </cell>
          <cell r="B47" t="str">
            <v>Côte d'Ivoire</v>
          </cell>
          <cell r="D47">
            <v>100</v>
          </cell>
          <cell r="E47">
            <v>86.666666669999998</v>
          </cell>
          <cell r="F47">
            <v>44</v>
          </cell>
          <cell r="G47">
            <v>33</v>
          </cell>
          <cell r="H47">
            <v>20</v>
          </cell>
          <cell r="I47">
            <v>60</v>
          </cell>
          <cell r="J47">
            <v>20</v>
          </cell>
          <cell r="K47">
            <v>73</v>
          </cell>
          <cell r="L47">
            <v>30</v>
          </cell>
          <cell r="M47">
            <v>80</v>
          </cell>
          <cell r="N47">
            <v>33</v>
          </cell>
          <cell r="O47">
            <v>27</v>
          </cell>
          <cell r="P47">
            <v>20</v>
          </cell>
          <cell r="Q47">
            <v>40</v>
          </cell>
          <cell r="R47">
            <v>100</v>
          </cell>
          <cell r="S47">
            <v>40</v>
          </cell>
          <cell r="T47">
            <v>67.917677964030005</v>
          </cell>
          <cell r="U47">
            <v>76</v>
          </cell>
          <cell r="V47">
            <v>67.386098953673994</v>
          </cell>
          <cell r="W47">
            <v>60</v>
          </cell>
          <cell r="X47">
            <v>82</v>
          </cell>
          <cell r="Y47">
            <v>73.086367222090104</v>
          </cell>
          <cell r="Z47">
            <v>100</v>
          </cell>
          <cell r="AA47">
            <v>73</v>
          </cell>
          <cell r="AB47">
            <v>55.122753691796603</v>
          </cell>
          <cell r="AC47">
            <v>57.992432999999998</v>
          </cell>
          <cell r="AD47">
            <v>52.771581615479398</v>
          </cell>
          <cell r="AE47">
            <v>19.929999633009398</v>
          </cell>
          <cell r="AF47">
            <v>46.699170500000001</v>
          </cell>
          <cell r="AG47">
            <v>86</v>
          </cell>
          <cell r="AH47">
            <v>44</v>
          </cell>
          <cell r="AI47">
            <v>14.27</v>
          </cell>
          <cell r="AJ47">
            <v>38.180029300000001</v>
          </cell>
          <cell r="AK47">
            <v>100</v>
          </cell>
          <cell r="AL47">
            <v>4.9515316013958897</v>
          </cell>
          <cell r="AM47">
            <v>69.423508999999996</v>
          </cell>
          <cell r="AN47">
            <v>42.347017870000002</v>
          </cell>
          <cell r="AO47">
            <v>58.902716580000003</v>
          </cell>
          <cell r="AP47">
            <v>32.935910759999999</v>
          </cell>
          <cell r="AQ47">
            <v>45.241076918950498</v>
          </cell>
          <cell r="AR47">
            <v>87</v>
          </cell>
          <cell r="AS47">
            <v>90.6</v>
          </cell>
          <cell r="AT47">
            <v>87.857325123999999</v>
          </cell>
          <cell r="AU47">
            <v>96.4</v>
          </cell>
          <cell r="AV47">
            <v>28.732500000000002</v>
          </cell>
          <cell r="AX47">
            <v>86.9</v>
          </cell>
          <cell r="AY47">
            <v>97.4</v>
          </cell>
          <cell r="AZ47">
            <v>40.377504309999999</v>
          </cell>
          <cell r="BA47">
            <v>96.605579912405602</v>
          </cell>
          <cell r="BB47">
            <v>79.400000000000006</v>
          </cell>
          <cell r="BC47">
            <v>99.102000000000004</v>
          </cell>
          <cell r="BD47">
            <v>85.7</v>
          </cell>
          <cell r="BE47">
            <v>94.535027808613094</v>
          </cell>
          <cell r="BF47">
            <v>36.705413648492403</v>
          </cell>
        </row>
        <row r="48">
          <cell r="A48" t="str">
            <v>PRK</v>
          </cell>
          <cell r="B48" t="str">
            <v>Democratic People's Republic of Korea</v>
          </cell>
          <cell r="F48">
            <v>63</v>
          </cell>
          <cell r="G48">
            <v>60</v>
          </cell>
          <cell r="H48">
            <v>40</v>
          </cell>
          <cell r="I48">
            <v>60</v>
          </cell>
          <cell r="J48">
            <v>40</v>
          </cell>
          <cell r="K48">
            <v>80</v>
          </cell>
          <cell r="L48">
            <v>70</v>
          </cell>
          <cell r="M48">
            <v>80</v>
          </cell>
          <cell r="N48">
            <v>80</v>
          </cell>
          <cell r="O48">
            <v>67</v>
          </cell>
          <cell r="P48">
            <v>80</v>
          </cell>
          <cell r="Q48">
            <v>60</v>
          </cell>
          <cell r="R48">
            <v>60</v>
          </cell>
          <cell r="S48">
            <v>40</v>
          </cell>
          <cell r="T48">
            <v>80.75</v>
          </cell>
          <cell r="U48">
            <v>98</v>
          </cell>
          <cell r="X48">
            <v>99</v>
          </cell>
          <cell r="Y48">
            <v>98.5</v>
          </cell>
          <cell r="AB48">
            <v>95.601328801564406</v>
          </cell>
          <cell r="AC48">
            <v>44.987148359999999</v>
          </cell>
          <cell r="AD48">
            <v>77.876428161055301</v>
          </cell>
          <cell r="AE48">
            <v>100</v>
          </cell>
          <cell r="AF48">
            <v>64.520587539999994</v>
          </cell>
          <cell r="AG48">
            <v>97</v>
          </cell>
          <cell r="AH48">
            <v>63</v>
          </cell>
          <cell r="AI48">
            <v>6.75</v>
          </cell>
          <cell r="AJ48">
            <v>86.118811500000007</v>
          </cell>
          <cell r="AK48">
            <v>100</v>
          </cell>
          <cell r="AL48">
            <v>52.616070311490198</v>
          </cell>
          <cell r="AN48">
            <v>88.97083954</v>
          </cell>
          <cell r="AO48">
            <v>68.644677529999996</v>
          </cell>
          <cell r="AP48">
            <v>83.780419309999999</v>
          </cell>
          <cell r="AQ48">
            <v>72.6197692601841</v>
          </cell>
          <cell r="AR48">
            <v>81.2</v>
          </cell>
          <cell r="AS48">
            <v>92.7</v>
          </cell>
          <cell r="AT48">
            <v>83.355814228</v>
          </cell>
          <cell r="AU48">
            <v>91.2</v>
          </cell>
          <cell r="AV48">
            <v>10.307499999999999</v>
          </cell>
          <cell r="AW48">
            <v>3.7238160969928802</v>
          </cell>
          <cell r="AX48">
            <v>81.599999999999994</v>
          </cell>
          <cell r="AY48">
            <v>98.3</v>
          </cell>
          <cell r="AZ48">
            <v>64.304987650000001</v>
          </cell>
          <cell r="BA48">
            <v>96.150207836291699</v>
          </cell>
          <cell r="BB48">
            <v>80.2</v>
          </cell>
          <cell r="BC48">
            <v>99.072000000000003</v>
          </cell>
          <cell r="BE48">
            <v>97.719272977684795</v>
          </cell>
          <cell r="BF48">
            <v>66.454658665549701</v>
          </cell>
        </row>
        <row r="49">
          <cell r="A49" t="str">
            <v>COD</v>
          </cell>
          <cell r="B49" t="str">
            <v>Democratic Republic of the Congo</v>
          </cell>
          <cell r="C49">
            <v>99.245370349362204</v>
          </cell>
          <cell r="D49">
            <v>32.666666665999998</v>
          </cell>
          <cell r="E49">
            <v>44.444444445999999</v>
          </cell>
          <cell r="F49">
            <v>34</v>
          </cell>
          <cell r="G49">
            <v>27</v>
          </cell>
          <cell r="H49">
            <v>60</v>
          </cell>
          <cell r="I49">
            <v>60</v>
          </cell>
          <cell r="J49">
            <v>20</v>
          </cell>
          <cell r="K49">
            <v>40</v>
          </cell>
          <cell r="L49">
            <v>40</v>
          </cell>
          <cell r="M49">
            <v>60</v>
          </cell>
          <cell r="N49">
            <v>33</v>
          </cell>
          <cell r="O49">
            <v>27</v>
          </cell>
          <cell r="P49">
            <v>20</v>
          </cell>
          <cell r="Q49">
            <v>20</v>
          </cell>
          <cell r="R49">
            <v>20</v>
          </cell>
          <cell r="S49">
            <v>20</v>
          </cell>
          <cell r="T49">
            <v>54.903734943944499</v>
          </cell>
          <cell r="U49">
            <v>57</v>
          </cell>
          <cell r="V49">
            <v>84.188830708318903</v>
          </cell>
          <cell r="W49">
            <v>38</v>
          </cell>
          <cell r="X49">
            <v>79</v>
          </cell>
          <cell r="Y49">
            <v>86.266760385833607</v>
          </cell>
          <cell r="Z49">
            <v>62.666666665999998</v>
          </cell>
          <cell r="AA49">
            <v>94.441460794598797</v>
          </cell>
          <cell r="AB49">
            <v>44.959733343911502</v>
          </cell>
          <cell r="AC49">
            <v>49.453665999999998</v>
          </cell>
          <cell r="AD49">
            <v>47.405702154670102</v>
          </cell>
          <cell r="AE49">
            <v>49.722129312166302</v>
          </cell>
          <cell r="AF49">
            <v>43.5325633</v>
          </cell>
          <cell r="AG49">
            <v>57</v>
          </cell>
          <cell r="AH49">
            <v>34</v>
          </cell>
          <cell r="AI49">
            <v>6.9</v>
          </cell>
          <cell r="AJ49">
            <v>24.655453900000001</v>
          </cell>
          <cell r="AK49">
            <v>100</v>
          </cell>
          <cell r="AL49">
            <v>7.6522563784412601</v>
          </cell>
          <cell r="AM49">
            <v>49.346854999999998</v>
          </cell>
          <cell r="AN49">
            <v>34.200000000000003</v>
          </cell>
          <cell r="AO49">
            <v>62.903511000000002</v>
          </cell>
          <cell r="AP49">
            <v>20.414551190000001</v>
          </cell>
          <cell r="AQ49">
            <v>44.134708705997902</v>
          </cell>
          <cell r="AR49">
            <v>76.761149040000006</v>
          </cell>
          <cell r="AS49">
            <v>94.2</v>
          </cell>
          <cell r="AT49">
            <v>95.581734671999996</v>
          </cell>
          <cell r="AU49">
            <v>97.8</v>
          </cell>
          <cell r="AV49">
            <v>3.306</v>
          </cell>
          <cell r="AY49">
            <v>95.8</v>
          </cell>
          <cell r="AZ49">
            <v>57.480341430000003</v>
          </cell>
          <cell r="BA49">
            <v>95.293997945318594</v>
          </cell>
          <cell r="BB49">
            <v>58.5</v>
          </cell>
          <cell r="BC49">
            <v>99.328000000000003</v>
          </cell>
          <cell r="BE49">
            <v>93.860350752858693</v>
          </cell>
        </row>
        <row r="50">
          <cell r="A50" t="str">
            <v>DNK</v>
          </cell>
          <cell r="B50" t="str">
            <v>Denmark</v>
          </cell>
          <cell r="F50">
            <v>96</v>
          </cell>
          <cell r="G50">
            <v>93</v>
          </cell>
          <cell r="H50">
            <v>100</v>
          </cell>
          <cell r="I50">
            <v>100</v>
          </cell>
          <cell r="J50">
            <v>100</v>
          </cell>
          <cell r="K50">
            <v>100</v>
          </cell>
          <cell r="L50">
            <v>100</v>
          </cell>
          <cell r="M50">
            <v>100</v>
          </cell>
          <cell r="N50">
            <v>100</v>
          </cell>
          <cell r="O50">
            <v>100</v>
          </cell>
          <cell r="P50">
            <v>100</v>
          </cell>
          <cell r="Q50">
            <v>100</v>
          </cell>
          <cell r="R50">
            <v>100</v>
          </cell>
          <cell r="S50">
            <v>60</v>
          </cell>
          <cell r="T50">
            <v>96</v>
          </cell>
          <cell r="U50">
            <v>95</v>
          </cell>
          <cell r="X50">
            <v>97</v>
          </cell>
          <cell r="Y50">
            <v>96</v>
          </cell>
          <cell r="AB50">
            <v>98.763721430245695</v>
          </cell>
          <cell r="AC50">
            <v>94.772118000000006</v>
          </cell>
          <cell r="AD50">
            <v>89.583835476660596</v>
          </cell>
          <cell r="AE50">
            <v>100</v>
          </cell>
          <cell r="AF50">
            <v>62.108237500000001</v>
          </cell>
          <cell r="AG50">
            <v>97</v>
          </cell>
          <cell r="AH50">
            <v>96</v>
          </cell>
          <cell r="AI50">
            <v>4.4000000000000004</v>
          </cell>
          <cell r="AJ50">
            <v>87.401195599999994</v>
          </cell>
          <cell r="AK50">
            <v>75.393434260869597</v>
          </cell>
          <cell r="AL50">
            <v>95.490500193873601</v>
          </cell>
          <cell r="AN50">
            <v>94.552395790000006</v>
          </cell>
          <cell r="AO50">
            <v>86.956521739999999</v>
          </cell>
          <cell r="AP50">
            <v>99.597229409999997</v>
          </cell>
          <cell r="AQ50">
            <v>85.642146715687602</v>
          </cell>
          <cell r="AR50">
            <v>81.400000000000006</v>
          </cell>
          <cell r="AS50">
            <v>77.900000000000006</v>
          </cell>
          <cell r="AT50">
            <v>59.486841800000001</v>
          </cell>
          <cell r="AU50">
            <v>92.8</v>
          </cell>
          <cell r="AV50">
            <v>100</v>
          </cell>
          <cell r="AW50">
            <v>95.025814494570895</v>
          </cell>
          <cell r="AX50">
            <v>81.400000000000006</v>
          </cell>
          <cell r="AZ50">
            <v>90.760930892999994</v>
          </cell>
          <cell r="BA50">
            <v>97.524438897734797</v>
          </cell>
          <cell r="BC50">
            <v>98.863190000000003</v>
          </cell>
          <cell r="BD50">
            <v>87.8</v>
          </cell>
          <cell r="BF50">
            <v>96.729729096050406</v>
          </cell>
        </row>
        <row r="51">
          <cell r="A51" t="str">
            <v>DJI</v>
          </cell>
          <cell r="B51" t="str">
            <v>Djibouti</v>
          </cell>
          <cell r="F51">
            <v>37</v>
          </cell>
          <cell r="G51">
            <v>27</v>
          </cell>
          <cell r="H51">
            <v>50</v>
          </cell>
          <cell r="I51">
            <v>40</v>
          </cell>
          <cell r="J51">
            <v>80</v>
          </cell>
          <cell r="K51">
            <v>33</v>
          </cell>
          <cell r="L51">
            <v>100</v>
          </cell>
          <cell r="M51">
            <v>60</v>
          </cell>
          <cell r="N51">
            <v>20</v>
          </cell>
          <cell r="O51">
            <v>27</v>
          </cell>
          <cell r="P51">
            <v>20</v>
          </cell>
          <cell r="Q51">
            <v>30</v>
          </cell>
          <cell r="R51">
            <v>0</v>
          </cell>
          <cell r="S51">
            <v>0</v>
          </cell>
          <cell r="T51">
            <v>61</v>
          </cell>
          <cell r="U51">
            <v>86</v>
          </cell>
          <cell r="X51">
            <v>84</v>
          </cell>
          <cell r="Y51">
            <v>85</v>
          </cell>
          <cell r="AB51">
            <v>18.797372963978301</v>
          </cell>
          <cell r="AC51">
            <v>37.949589000000003</v>
          </cell>
          <cell r="AD51">
            <v>57.250531330264799</v>
          </cell>
          <cell r="AE51">
            <v>77.7777777777778</v>
          </cell>
          <cell r="AF51">
            <v>48.511378479999998</v>
          </cell>
          <cell r="AG51">
            <v>84</v>
          </cell>
          <cell r="AH51">
            <v>37</v>
          </cell>
          <cell r="AI51">
            <v>1.37</v>
          </cell>
          <cell r="AJ51">
            <v>46.0727403</v>
          </cell>
          <cell r="AK51">
            <v>97.989567782608702</v>
          </cell>
          <cell r="AL51">
            <v>6.1553540778079396</v>
          </cell>
          <cell r="AM51">
            <v>24.463840999999999</v>
          </cell>
          <cell r="AN51">
            <v>82.939532080000006</v>
          </cell>
          <cell r="AO51">
            <v>80</v>
          </cell>
          <cell r="AP51">
            <v>64.785440059999999</v>
          </cell>
          <cell r="AQ51">
            <v>56.466199051040199</v>
          </cell>
          <cell r="AR51">
            <v>90.315911291999996</v>
          </cell>
          <cell r="AS51">
            <v>87.6</v>
          </cell>
          <cell r="AT51">
            <v>98.566913615999994</v>
          </cell>
          <cell r="AU51">
            <v>94.6</v>
          </cell>
          <cell r="AV51">
            <v>6.1894999999999998</v>
          </cell>
          <cell r="AW51">
            <v>37.254678351388101</v>
          </cell>
          <cell r="AY51">
            <v>92.9</v>
          </cell>
          <cell r="AZ51">
            <v>59.723002870000002</v>
          </cell>
          <cell r="BA51">
            <v>96.649379406694493</v>
          </cell>
          <cell r="BB51">
            <v>66.099999999999994</v>
          </cell>
          <cell r="BC51">
            <v>99.03</v>
          </cell>
        </row>
        <row r="52">
          <cell r="A52" t="str">
            <v>DMA</v>
          </cell>
          <cell r="B52" t="str">
            <v>Dominica</v>
          </cell>
          <cell r="D52">
            <v>80</v>
          </cell>
          <cell r="E52">
            <v>66.666666669999998</v>
          </cell>
          <cell r="F52">
            <v>70</v>
          </cell>
          <cell r="G52">
            <v>80</v>
          </cell>
          <cell r="H52">
            <v>90</v>
          </cell>
          <cell r="I52">
            <v>80</v>
          </cell>
          <cell r="J52">
            <v>100</v>
          </cell>
          <cell r="K52">
            <v>73</v>
          </cell>
          <cell r="L52">
            <v>60</v>
          </cell>
          <cell r="M52">
            <v>60</v>
          </cell>
          <cell r="N52">
            <v>80</v>
          </cell>
          <cell r="O52">
            <v>60</v>
          </cell>
          <cell r="P52">
            <v>80</v>
          </cell>
          <cell r="Q52">
            <v>90</v>
          </cell>
          <cell r="R52">
            <v>20</v>
          </cell>
          <cell r="S52">
            <v>40</v>
          </cell>
          <cell r="T52">
            <v>75.222222223333304</v>
          </cell>
          <cell r="U52">
            <v>84</v>
          </cell>
          <cell r="W52">
            <v>60</v>
          </cell>
          <cell r="X52">
            <v>94</v>
          </cell>
          <cell r="Y52">
            <v>89</v>
          </cell>
          <cell r="Z52">
            <v>60</v>
          </cell>
          <cell r="AB52">
            <v>82.120043957378797</v>
          </cell>
          <cell r="AC52">
            <v>53.181409639999998</v>
          </cell>
          <cell r="AD52">
            <v>70.176222056517503</v>
          </cell>
          <cell r="AE52">
            <v>100</v>
          </cell>
          <cell r="AF52">
            <v>56.579643279999999</v>
          </cell>
          <cell r="AG52">
            <v>94</v>
          </cell>
          <cell r="AH52">
            <v>70</v>
          </cell>
          <cell r="AI52">
            <v>9.4499999999999993</v>
          </cell>
          <cell r="AJ52">
            <v>79.864212199999997</v>
          </cell>
          <cell r="AK52">
            <v>48.524248826086897</v>
          </cell>
          <cell r="AL52">
            <v>7.8524704665891196</v>
          </cell>
          <cell r="AN52">
            <v>84.305374090000001</v>
          </cell>
          <cell r="AO52">
            <v>86.956521739999999</v>
          </cell>
          <cell r="AP52">
            <v>79.23718409</v>
          </cell>
          <cell r="AQ52">
            <v>63.5445690721766</v>
          </cell>
          <cell r="AR52">
            <v>84.565963949999997</v>
          </cell>
          <cell r="AS52">
            <v>70.8</v>
          </cell>
          <cell r="AT52">
            <v>71.066479192000003</v>
          </cell>
          <cell r="AU52">
            <v>84.3</v>
          </cell>
          <cell r="AV52">
            <v>81.897499999999994</v>
          </cell>
          <cell r="AZ52">
            <v>79.215738250000001</v>
          </cell>
          <cell r="BA52">
            <v>95.481648964423698</v>
          </cell>
        </row>
        <row r="53">
          <cell r="A53" t="str">
            <v>DOM</v>
          </cell>
          <cell r="B53" t="str">
            <v>Dominican Republic</v>
          </cell>
          <cell r="D53">
            <v>20</v>
          </cell>
          <cell r="E53">
            <v>30</v>
          </cell>
          <cell r="F53">
            <v>48</v>
          </cell>
          <cell r="G53">
            <v>40</v>
          </cell>
          <cell r="H53">
            <v>40</v>
          </cell>
          <cell r="I53">
            <v>20</v>
          </cell>
          <cell r="J53">
            <v>20</v>
          </cell>
          <cell r="K53">
            <v>53</v>
          </cell>
          <cell r="L53">
            <v>60</v>
          </cell>
          <cell r="M53">
            <v>40</v>
          </cell>
          <cell r="N53">
            <v>53</v>
          </cell>
          <cell r="O53">
            <v>33</v>
          </cell>
          <cell r="P53">
            <v>100</v>
          </cell>
          <cell r="Q53">
            <v>40</v>
          </cell>
          <cell r="R53">
            <v>40</v>
          </cell>
          <cell r="S53">
            <v>80</v>
          </cell>
          <cell r="T53">
            <v>56.6666666666667</v>
          </cell>
          <cell r="U53">
            <v>95</v>
          </cell>
          <cell r="W53">
            <v>35</v>
          </cell>
          <cell r="X53">
            <v>89</v>
          </cell>
          <cell r="Y53">
            <v>92</v>
          </cell>
          <cell r="Z53">
            <v>35</v>
          </cell>
          <cell r="AB53">
            <v>95.411183947913997</v>
          </cell>
          <cell r="AC53">
            <v>44.734834999999997</v>
          </cell>
          <cell r="AD53">
            <v>71.165947165871302</v>
          </cell>
          <cell r="AE53">
            <v>84.9240158333333</v>
          </cell>
          <cell r="AF53">
            <v>59.071301339999998</v>
          </cell>
          <cell r="AG53">
            <v>94</v>
          </cell>
          <cell r="AH53">
            <v>48</v>
          </cell>
          <cell r="AI53">
            <v>15.89</v>
          </cell>
          <cell r="AJ53">
            <v>83.995919900000004</v>
          </cell>
          <cell r="AK53">
            <v>85.965801652173894</v>
          </cell>
          <cell r="AL53">
            <v>17.985653354013198</v>
          </cell>
          <cell r="AN53">
            <v>71.2426703</v>
          </cell>
          <cell r="AO53">
            <v>80</v>
          </cell>
          <cell r="AP53">
            <v>84.222428199999996</v>
          </cell>
          <cell r="AQ53">
            <v>59.857678161214402</v>
          </cell>
          <cell r="AR53">
            <v>90.6</v>
          </cell>
          <cell r="AS53">
            <v>71.8</v>
          </cell>
          <cell r="AT53">
            <v>73.294016260000006</v>
          </cell>
          <cell r="AU53">
            <v>84.1</v>
          </cell>
          <cell r="AV53">
            <v>88.561999999999998</v>
          </cell>
          <cell r="AX53">
            <v>90.9</v>
          </cell>
          <cell r="AY53">
            <v>92.3</v>
          </cell>
          <cell r="AZ53">
            <v>83.785531590000005</v>
          </cell>
          <cell r="BA53">
            <v>90.583078389111904</v>
          </cell>
          <cell r="BB53">
            <v>93.4</v>
          </cell>
          <cell r="BC53">
            <v>99.475999999999999</v>
          </cell>
          <cell r="BD53">
            <v>85.7</v>
          </cell>
        </row>
        <row r="54">
          <cell r="A54" t="str">
            <v>ECU</v>
          </cell>
          <cell r="B54" t="str">
            <v>Ecuador</v>
          </cell>
          <cell r="D54">
            <v>20</v>
          </cell>
          <cell r="E54">
            <v>46.666666669999998</v>
          </cell>
          <cell r="F54">
            <v>73</v>
          </cell>
          <cell r="G54">
            <v>87</v>
          </cell>
          <cell r="H54">
            <v>80</v>
          </cell>
          <cell r="I54">
            <v>80</v>
          </cell>
          <cell r="J54">
            <v>60</v>
          </cell>
          <cell r="K54">
            <v>73</v>
          </cell>
          <cell r="L54">
            <v>80</v>
          </cell>
          <cell r="M54">
            <v>80</v>
          </cell>
          <cell r="N54">
            <v>80</v>
          </cell>
          <cell r="O54">
            <v>47</v>
          </cell>
          <cell r="P54">
            <v>60</v>
          </cell>
          <cell r="Q54">
            <v>80</v>
          </cell>
          <cell r="R54">
            <v>80</v>
          </cell>
          <cell r="S54">
            <v>60</v>
          </cell>
          <cell r="T54">
            <v>68.000000001111104</v>
          </cell>
          <cell r="U54">
            <v>83</v>
          </cell>
          <cell r="W54">
            <v>60</v>
          </cell>
          <cell r="X54">
            <v>85</v>
          </cell>
          <cell r="Y54">
            <v>84.3333333333333</v>
          </cell>
          <cell r="Z54">
            <v>60</v>
          </cell>
          <cell r="AA54">
            <v>85</v>
          </cell>
          <cell r="AB54">
            <v>78.998005718010901</v>
          </cell>
          <cell r="AC54">
            <v>55.195118999999998</v>
          </cell>
          <cell r="AD54">
            <v>74.019812797351705</v>
          </cell>
          <cell r="AE54">
            <v>77.4034828333333</v>
          </cell>
          <cell r="AF54">
            <v>64.987861420000002</v>
          </cell>
          <cell r="AG54">
            <v>85</v>
          </cell>
          <cell r="AH54">
            <v>73</v>
          </cell>
          <cell r="AI54">
            <v>15.08</v>
          </cell>
          <cell r="AJ54">
            <v>83.105986599999994</v>
          </cell>
          <cell r="AK54">
            <v>92.748104652173893</v>
          </cell>
          <cell r="AL54">
            <v>30.528213131704799</v>
          </cell>
          <cell r="AN54">
            <v>75.523593430000005</v>
          </cell>
          <cell r="AO54">
            <v>80</v>
          </cell>
          <cell r="AP54">
            <v>88.811798159999995</v>
          </cell>
          <cell r="AQ54">
            <v>62.857625027511098</v>
          </cell>
          <cell r="AR54">
            <v>83.592485060000001</v>
          </cell>
          <cell r="AS54">
            <v>79.900000000000006</v>
          </cell>
          <cell r="AT54">
            <v>86.913119476000006</v>
          </cell>
          <cell r="AU54">
            <v>90.2</v>
          </cell>
          <cell r="AV54">
            <v>94.316500000000005</v>
          </cell>
          <cell r="AW54">
            <v>41.9923933437234</v>
          </cell>
          <cell r="AY54">
            <v>90.7</v>
          </cell>
          <cell r="AZ54">
            <v>80.351263619999997</v>
          </cell>
          <cell r="BA54">
            <v>95.603772481053795</v>
          </cell>
          <cell r="BB54">
            <v>76.5</v>
          </cell>
          <cell r="BC54">
            <v>99.194999999999993</v>
          </cell>
          <cell r="BD54">
            <v>85.7</v>
          </cell>
          <cell r="BE54">
            <v>96.871145442294207</v>
          </cell>
          <cell r="BF54">
            <v>75.5037754425516</v>
          </cell>
        </row>
        <row r="55">
          <cell r="A55" t="str">
            <v>EGY</v>
          </cell>
          <cell r="B55" t="str">
            <v>Egypt</v>
          </cell>
          <cell r="D55">
            <v>63.3333333333333</v>
          </cell>
          <cell r="E55">
            <v>67.777777776666696</v>
          </cell>
          <cell r="F55">
            <v>82</v>
          </cell>
          <cell r="G55">
            <v>93</v>
          </cell>
          <cell r="H55">
            <v>90</v>
          </cell>
          <cell r="I55">
            <v>80</v>
          </cell>
          <cell r="J55">
            <v>80</v>
          </cell>
          <cell r="K55">
            <v>87</v>
          </cell>
          <cell r="L55">
            <v>90</v>
          </cell>
          <cell r="M55">
            <v>80</v>
          </cell>
          <cell r="N55">
            <v>100</v>
          </cell>
          <cell r="O55">
            <v>73</v>
          </cell>
          <cell r="P55">
            <v>60</v>
          </cell>
          <cell r="Q55">
            <v>90</v>
          </cell>
          <cell r="R55">
            <v>60</v>
          </cell>
          <cell r="S55">
            <v>80</v>
          </cell>
          <cell r="T55">
            <v>81.425925925555603</v>
          </cell>
          <cell r="U55">
            <v>94</v>
          </cell>
          <cell r="W55">
            <v>70</v>
          </cell>
          <cell r="X55">
            <v>95</v>
          </cell>
          <cell r="Y55">
            <v>94.5</v>
          </cell>
          <cell r="Z55">
            <v>70</v>
          </cell>
          <cell r="AB55">
            <v>88.887520390875906</v>
          </cell>
          <cell r="AC55">
            <v>30.826270999999998</v>
          </cell>
          <cell r="AD55">
            <v>69.266898850142795</v>
          </cell>
          <cell r="AE55">
            <v>79.4444444444445</v>
          </cell>
          <cell r="AF55">
            <v>51.030109080000003</v>
          </cell>
          <cell r="AG55">
            <v>95</v>
          </cell>
          <cell r="AH55">
            <v>82</v>
          </cell>
          <cell r="AI55">
            <v>22.25</v>
          </cell>
          <cell r="AJ55">
            <v>80.465550800000003</v>
          </cell>
          <cell r="AK55">
            <v>77.679787521739101</v>
          </cell>
          <cell r="AL55">
            <v>17.417603722372998</v>
          </cell>
          <cell r="AN55">
            <v>71.076808400000004</v>
          </cell>
          <cell r="AO55">
            <v>68.33539906</v>
          </cell>
          <cell r="AP55">
            <v>94.296761680000003</v>
          </cell>
          <cell r="AQ55">
            <v>53.855013855986002</v>
          </cell>
          <cell r="AR55">
            <v>78.599999999999994</v>
          </cell>
          <cell r="AS55">
            <v>68.2</v>
          </cell>
          <cell r="AT55">
            <v>99.455319520000003</v>
          </cell>
          <cell r="AU55">
            <v>81.5</v>
          </cell>
          <cell r="AV55">
            <v>99.721999999999994</v>
          </cell>
          <cell r="AW55">
            <v>61.300848444844199</v>
          </cell>
          <cell r="AX55">
            <v>78.8</v>
          </cell>
          <cell r="AY55">
            <v>82.7</v>
          </cell>
          <cell r="AZ55">
            <v>25.918044030000001</v>
          </cell>
          <cell r="BA55">
            <v>97.6524935561538</v>
          </cell>
          <cell r="BB55">
            <v>77.8</v>
          </cell>
          <cell r="BC55">
            <v>99.703999999999994</v>
          </cell>
          <cell r="BD55">
            <v>85.7</v>
          </cell>
          <cell r="BE55">
            <v>89.257106229720506</v>
          </cell>
        </row>
        <row r="56">
          <cell r="A56" t="str">
            <v>SLV</v>
          </cell>
          <cell r="B56" t="str">
            <v>El Salvador</v>
          </cell>
          <cell r="D56">
            <v>20</v>
          </cell>
          <cell r="E56">
            <v>20</v>
          </cell>
          <cell r="F56">
            <v>75</v>
          </cell>
          <cell r="G56">
            <v>100</v>
          </cell>
          <cell r="H56">
            <v>100</v>
          </cell>
          <cell r="I56">
            <v>100</v>
          </cell>
          <cell r="J56">
            <v>20</v>
          </cell>
          <cell r="K56">
            <v>100</v>
          </cell>
          <cell r="L56">
            <v>100</v>
          </cell>
          <cell r="M56">
            <v>100</v>
          </cell>
          <cell r="N56">
            <v>60</v>
          </cell>
          <cell r="O56">
            <v>60</v>
          </cell>
          <cell r="P56">
            <v>40</v>
          </cell>
          <cell r="Q56">
            <v>100</v>
          </cell>
          <cell r="R56">
            <v>40</v>
          </cell>
          <cell r="S56">
            <v>60</v>
          </cell>
          <cell r="T56">
            <v>59</v>
          </cell>
          <cell r="U56">
            <v>81</v>
          </cell>
          <cell r="W56">
            <v>20</v>
          </cell>
          <cell r="X56">
            <v>83</v>
          </cell>
          <cell r="Y56">
            <v>82</v>
          </cell>
          <cell r="Z56">
            <v>20</v>
          </cell>
          <cell r="AB56">
            <v>81.924397564855795</v>
          </cell>
          <cell r="AC56">
            <v>43.404442000000003</v>
          </cell>
          <cell r="AD56">
            <v>71.401647505749906</v>
          </cell>
          <cell r="AE56">
            <v>58.222780111111099</v>
          </cell>
          <cell r="AF56">
            <v>63.551318139999999</v>
          </cell>
          <cell r="AG56">
            <v>81</v>
          </cell>
          <cell r="AH56">
            <v>75</v>
          </cell>
          <cell r="AI56">
            <v>3.11</v>
          </cell>
          <cell r="AJ56">
            <v>81.961386000000005</v>
          </cell>
          <cell r="AK56">
            <v>91.9132233913043</v>
          </cell>
          <cell r="AL56">
            <v>30.401318340442</v>
          </cell>
          <cell r="AN56">
            <v>74.260695429999998</v>
          </cell>
          <cell r="AO56">
            <v>80</v>
          </cell>
          <cell r="AP56">
            <v>87.666828839999994</v>
          </cell>
          <cell r="AQ56">
            <v>69.1810562683211</v>
          </cell>
          <cell r="AR56">
            <v>87.3</v>
          </cell>
          <cell r="AS56">
            <v>76.400000000000006</v>
          </cell>
          <cell r="AT56">
            <v>83.639850347999996</v>
          </cell>
          <cell r="AU56">
            <v>87.8</v>
          </cell>
          <cell r="AV56">
            <v>90.84</v>
          </cell>
          <cell r="AX56">
            <v>88.4</v>
          </cell>
          <cell r="AY56">
            <v>93.5</v>
          </cell>
          <cell r="AZ56">
            <v>71.849255150000005</v>
          </cell>
          <cell r="BA56">
            <v>96.549011667302494</v>
          </cell>
          <cell r="BB56">
            <v>88</v>
          </cell>
          <cell r="BC56">
            <v>99.397000000000006</v>
          </cell>
          <cell r="BD56">
            <v>85.7</v>
          </cell>
          <cell r="BE56">
            <v>97.482600338565405</v>
          </cell>
          <cell r="BF56">
            <v>77.444277071516296</v>
          </cell>
        </row>
        <row r="57">
          <cell r="A57" t="str">
            <v>GNQ</v>
          </cell>
          <cell r="B57" t="str">
            <v>Equatorial Guinea</v>
          </cell>
          <cell r="D57">
            <v>20</v>
          </cell>
          <cell r="E57">
            <v>20</v>
          </cell>
          <cell r="F57">
            <v>22</v>
          </cell>
          <cell r="G57">
            <v>33</v>
          </cell>
          <cell r="H57">
            <v>0</v>
          </cell>
          <cell r="I57">
            <v>20</v>
          </cell>
          <cell r="J57">
            <v>0</v>
          </cell>
          <cell r="K57">
            <v>53</v>
          </cell>
          <cell r="L57">
            <v>20</v>
          </cell>
          <cell r="M57">
            <v>40</v>
          </cell>
          <cell r="N57">
            <v>20</v>
          </cell>
          <cell r="O57">
            <v>40</v>
          </cell>
          <cell r="P57">
            <v>20</v>
          </cell>
          <cell r="Q57">
            <v>40</v>
          </cell>
          <cell r="R57">
            <v>0</v>
          </cell>
          <cell r="S57">
            <v>0</v>
          </cell>
          <cell r="T57">
            <v>26.2222222222222</v>
          </cell>
          <cell r="U57">
            <v>53</v>
          </cell>
          <cell r="W57">
            <v>20</v>
          </cell>
          <cell r="X57">
            <v>27</v>
          </cell>
          <cell r="Y57">
            <v>36.6666666666667</v>
          </cell>
          <cell r="Z57">
            <v>20</v>
          </cell>
          <cell r="AA57">
            <v>30</v>
          </cell>
          <cell r="AB57">
            <v>70.165020349199807</v>
          </cell>
          <cell r="AC57">
            <v>34.881405000000001</v>
          </cell>
          <cell r="AD57">
            <v>50.356444045528796</v>
          </cell>
          <cell r="AE57">
            <v>100</v>
          </cell>
          <cell r="AF57">
            <v>43.325586719999997</v>
          </cell>
          <cell r="AG57">
            <v>53</v>
          </cell>
          <cell r="AH57">
            <v>22</v>
          </cell>
          <cell r="AI57">
            <v>6.64</v>
          </cell>
          <cell r="AJ57">
            <v>26.601385199999999</v>
          </cell>
          <cell r="AK57">
            <v>56.578325521739103</v>
          </cell>
          <cell r="AL57">
            <v>5.8427990177071196</v>
          </cell>
          <cell r="AM57">
            <v>35.364294000000001</v>
          </cell>
          <cell r="AN57">
            <v>56.84058031</v>
          </cell>
          <cell r="AO57">
            <v>56.054403710000003</v>
          </cell>
          <cell r="AP57">
            <v>66.785535760000002</v>
          </cell>
          <cell r="AQ57">
            <v>47.012776160905702</v>
          </cell>
          <cell r="AR57">
            <v>76.761149040000006</v>
          </cell>
          <cell r="AS57">
            <v>92.4</v>
          </cell>
          <cell r="AT57">
            <v>72.310042116000005</v>
          </cell>
          <cell r="AU57">
            <v>97.7</v>
          </cell>
          <cell r="AV57">
            <v>23.902000000000001</v>
          </cell>
          <cell r="AY57">
            <v>91</v>
          </cell>
          <cell r="AZ57">
            <v>50.933532300000003</v>
          </cell>
          <cell r="BA57">
            <v>93.111337944307905</v>
          </cell>
          <cell r="BB57">
            <v>78.8</v>
          </cell>
          <cell r="BC57">
            <v>99.171000000000006</v>
          </cell>
        </row>
        <row r="58">
          <cell r="A58" t="str">
            <v>ERI</v>
          </cell>
          <cell r="B58" t="str">
            <v>Eritrea</v>
          </cell>
          <cell r="F58">
            <v>35</v>
          </cell>
          <cell r="G58">
            <v>20</v>
          </cell>
          <cell r="H58">
            <v>50</v>
          </cell>
          <cell r="I58">
            <v>20</v>
          </cell>
          <cell r="J58">
            <v>20</v>
          </cell>
          <cell r="K58">
            <v>47</v>
          </cell>
          <cell r="L58">
            <v>50</v>
          </cell>
          <cell r="M58">
            <v>80</v>
          </cell>
          <cell r="N58">
            <v>20</v>
          </cell>
          <cell r="O58">
            <v>33</v>
          </cell>
          <cell r="P58">
            <v>40</v>
          </cell>
          <cell r="Q58">
            <v>40</v>
          </cell>
          <cell r="R58">
            <v>20</v>
          </cell>
          <cell r="S58">
            <v>20</v>
          </cell>
          <cell r="T58">
            <v>49.835000000000001</v>
          </cell>
          <cell r="U58">
            <v>99</v>
          </cell>
          <cell r="V58">
            <v>0.01</v>
          </cell>
          <cell r="X58">
            <v>95</v>
          </cell>
          <cell r="Y58">
            <v>64.67</v>
          </cell>
          <cell r="AB58">
            <v>62.241999137237499</v>
          </cell>
          <cell r="AC58">
            <v>61.601770999999999</v>
          </cell>
          <cell r="AD58">
            <v>53.007986872169397</v>
          </cell>
          <cell r="AE58">
            <v>47.657839520300101</v>
          </cell>
          <cell r="AF58">
            <v>41.749854200000001</v>
          </cell>
          <cell r="AG58">
            <v>95</v>
          </cell>
          <cell r="AH58">
            <v>35</v>
          </cell>
          <cell r="AI58">
            <v>6.64</v>
          </cell>
          <cell r="AJ58">
            <v>27.143299200000001</v>
          </cell>
          <cell r="AK58">
            <v>100</v>
          </cell>
          <cell r="AL58">
            <v>9.7097442678040604</v>
          </cell>
          <cell r="AM58">
            <v>37.481672000000003</v>
          </cell>
          <cell r="AN58">
            <v>55.938741690000001</v>
          </cell>
          <cell r="AO58">
            <v>60.60606061</v>
          </cell>
          <cell r="AP58">
            <v>12.224328999999999</v>
          </cell>
          <cell r="AQ58">
            <v>49.488256543857297</v>
          </cell>
          <cell r="AR58">
            <v>92.8</v>
          </cell>
          <cell r="AS58">
            <v>95.9</v>
          </cell>
          <cell r="AT58">
            <v>91.562092235999998</v>
          </cell>
          <cell r="AU58">
            <v>97.9</v>
          </cell>
          <cell r="AV58">
            <v>9.0220000000000002</v>
          </cell>
          <cell r="AX58">
            <v>92.6</v>
          </cell>
          <cell r="AY58">
            <v>98.1</v>
          </cell>
          <cell r="AZ58">
            <v>62.845206320000003</v>
          </cell>
          <cell r="BA58">
            <v>94.671729333480499</v>
          </cell>
          <cell r="BB58">
            <v>50.1</v>
          </cell>
          <cell r="BC58">
            <v>98.87182</v>
          </cell>
        </row>
        <row r="59">
          <cell r="A59" t="str">
            <v>EST</v>
          </cell>
          <cell r="B59" t="str">
            <v>Estonia</v>
          </cell>
          <cell r="F59">
            <v>74</v>
          </cell>
          <cell r="G59">
            <v>87</v>
          </cell>
          <cell r="H59">
            <v>70</v>
          </cell>
          <cell r="I59">
            <v>80</v>
          </cell>
          <cell r="J59">
            <v>80</v>
          </cell>
          <cell r="K59">
            <v>80</v>
          </cell>
          <cell r="L59">
            <v>80</v>
          </cell>
          <cell r="M59">
            <v>60</v>
          </cell>
          <cell r="N59">
            <v>73</v>
          </cell>
          <cell r="O59">
            <v>80</v>
          </cell>
          <cell r="P59">
            <v>60</v>
          </cell>
          <cell r="Q59">
            <v>50</v>
          </cell>
          <cell r="R59">
            <v>80</v>
          </cell>
          <cell r="S59">
            <v>80</v>
          </cell>
          <cell r="T59">
            <v>81.75</v>
          </cell>
          <cell r="U59">
            <v>87</v>
          </cell>
          <cell r="X59">
            <v>92</v>
          </cell>
          <cell r="Y59">
            <v>89.5</v>
          </cell>
          <cell r="AB59">
            <v>98.5</v>
          </cell>
          <cell r="AC59">
            <v>59.035325999999998</v>
          </cell>
          <cell r="AD59">
            <v>79.665070241612199</v>
          </cell>
          <cell r="AE59">
            <v>100</v>
          </cell>
          <cell r="AF59">
            <v>46.549614900000002</v>
          </cell>
          <cell r="AG59">
            <v>92</v>
          </cell>
          <cell r="AH59">
            <v>74</v>
          </cell>
          <cell r="AI59">
            <v>10.47</v>
          </cell>
          <cell r="AJ59">
            <v>74.170638100000005</v>
          </cell>
          <cell r="AK59">
            <v>82.707933260869595</v>
          </cell>
          <cell r="AL59">
            <v>71.829520485976502</v>
          </cell>
          <cell r="AN59">
            <v>90.401179729999996</v>
          </cell>
          <cell r="AO59">
            <v>86.956521739999999</v>
          </cell>
          <cell r="AP59">
            <v>99.098063139999994</v>
          </cell>
          <cell r="AQ59">
            <v>71.324137387315403</v>
          </cell>
          <cell r="AR59">
            <v>69.5</v>
          </cell>
          <cell r="AS59">
            <v>75.900000000000006</v>
          </cell>
          <cell r="AT59">
            <v>56.997731520000002</v>
          </cell>
          <cell r="AU59">
            <v>93.6</v>
          </cell>
          <cell r="AV59">
            <v>100</v>
          </cell>
          <cell r="AW59">
            <v>97.494683012160294</v>
          </cell>
          <cell r="AX59">
            <v>72.7</v>
          </cell>
          <cell r="AY59">
            <v>94.4</v>
          </cell>
          <cell r="AZ59">
            <v>93.717232104999994</v>
          </cell>
          <cell r="BA59">
            <v>96.654000409318897</v>
          </cell>
          <cell r="BB59">
            <v>98.8</v>
          </cell>
          <cell r="BC59">
            <v>98.465729999999994</v>
          </cell>
          <cell r="BD59">
            <v>85.7</v>
          </cell>
          <cell r="BF59">
            <v>92.997826672446095</v>
          </cell>
        </row>
        <row r="60">
          <cell r="A60" t="str">
            <v>SWZ</v>
          </cell>
          <cell r="B60" t="str">
            <v>Eswatini</v>
          </cell>
          <cell r="F60">
            <v>42</v>
          </cell>
          <cell r="G60">
            <v>40</v>
          </cell>
          <cell r="H60">
            <v>30</v>
          </cell>
          <cell r="I60">
            <v>20</v>
          </cell>
          <cell r="J60">
            <v>40</v>
          </cell>
          <cell r="K60">
            <v>80</v>
          </cell>
          <cell r="L60">
            <v>80</v>
          </cell>
          <cell r="M60">
            <v>40</v>
          </cell>
          <cell r="N60">
            <v>33</v>
          </cell>
          <cell r="O60">
            <v>33</v>
          </cell>
          <cell r="P60">
            <v>40</v>
          </cell>
          <cell r="Q60">
            <v>30</v>
          </cell>
          <cell r="R60">
            <v>60</v>
          </cell>
          <cell r="S60">
            <v>20</v>
          </cell>
          <cell r="T60">
            <v>64.75</v>
          </cell>
          <cell r="U60">
            <v>85</v>
          </cell>
          <cell r="X60">
            <v>90</v>
          </cell>
          <cell r="Y60">
            <v>87.5</v>
          </cell>
          <cell r="AB60">
            <v>82.724714200376795</v>
          </cell>
          <cell r="AC60">
            <v>88.098304999999996</v>
          </cell>
          <cell r="AD60">
            <v>68.5631734704113</v>
          </cell>
          <cell r="AE60">
            <v>100</v>
          </cell>
          <cell r="AF60">
            <v>41.088574199999996</v>
          </cell>
          <cell r="AG60">
            <v>90</v>
          </cell>
          <cell r="AH60">
            <v>42</v>
          </cell>
          <cell r="AI60">
            <v>11.53</v>
          </cell>
          <cell r="AJ60">
            <v>80.859500999999995</v>
          </cell>
          <cell r="AK60">
            <v>77.131980086956503</v>
          </cell>
          <cell r="AL60">
            <v>28.8874728576968</v>
          </cell>
          <cell r="AN60">
            <v>63.037628759999997</v>
          </cell>
          <cell r="AO60">
            <v>59.600177160000001</v>
          </cell>
          <cell r="AP60">
            <v>59.185189370000003</v>
          </cell>
          <cell r="AQ60">
            <v>60.657839569272902</v>
          </cell>
          <cell r="AR60">
            <v>89.3</v>
          </cell>
          <cell r="AS60">
            <v>86.3</v>
          </cell>
          <cell r="AT60">
            <v>64.872801175999996</v>
          </cell>
          <cell r="AU60">
            <v>94</v>
          </cell>
          <cell r="AV60">
            <v>53.596499999999999</v>
          </cell>
          <cell r="AX60">
            <v>90.6</v>
          </cell>
          <cell r="AY60">
            <v>90.1</v>
          </cell>
          <cell r="AZ60">
            <v>79.213788159999993</v>
          </cell>
          <cell r="BA60">
            <v>94.416397554946101</v>
          </cell>
          <cell r="BB60">
            <v>75.900000000000006</v>
          </cell>
          <cell r="BC60">
            <v>97.146050000000002</v>
          </cell>
          <cell r="BD60">
            <v>85.7</v>
          </cell>
          <cell r="BE60">
            <v>96.791938053477907</v>
          </cell>
          <cell r="BF60">
            <v>88.970609072142807</v>
          </cell>
        </row>
        <row r="61">
          <cell r="A61" t="str">
            <v>ETH</v>
          </cell>
          <cell r="B61" t="str">
            <v>Ethiopia</v>
          </cell>
          <cell r="D61">
            <v>40</v>
          </cell>
          <cell r="E61">
            <v>66.666666669999998</v>
          </cell>
          <cell r="F61">
            <v>58</v>
          </cell>
          <cell r="G61">
            <v>67</v>
          </cell>
          <cell r="H61">
            <v>60</v>
          </cell>
          <cell r="I61">
            <v>60</v>
          </cell>
          <cell r="J61">
            <v>20</v>
          </cell>
          <cell r="K61">
            <v>73</v>
          </cell>
          <cell r="L61">
            <v>70</v>
          </cell>
          <cell r="M61">
            <v>80</v>
          </cell>
          <cell r="N61">
            <v>73</v>
          </cell>
          <cell r="O61">
            <v>67</v>
          </cell>
          <cell r="P61">
            <v>80</v>
          </cell>
          <cell r="Q61">
            <v>40</v>
          </cell>
          <cell r="R61">
            <v>20</v>
          </cell>
          <cell r="S61">
            <v>40</v>
          </cell>
          <cell r="T61">
            <v>57.407852097475498</v>
          </cell>
          <cell r="U61">
            <v>55</v>
          </cell>
          <cell r="V61">
            <v>0.01</v>
          </cell>
          <cell r="W61">
            <v>100</v>
          </cell>
          <cell r="X61">
            <v>67</v>
          </cell>
          <cell r="Y61">
            <v>47.556889622426603</v>
          </cell>
          <cell r="Z61">
            <v>60</v>
          </cell>
          <cell r="AA61">
            <v>28.2604276402596</v>
          </cell>
          <cell r="AB61">
            <v>43</v>
          </cell>
          <cell r="AC61">
            <v>67.148413000000005</v>
          </cell>
          <cell r="AD61">
            <v>48.336745397549699</v>
          </cell>
          <cell r="AE61">
            <v>15.0189725872885</v>
          </cell>
          <cell r="AF61">
            <v>38.381877099999997</v>
          </cell>
          <cell r="AG61">
            <v>68</v>
          </cell>
          <cell r="AH61">
            <v>58</v>
          </cell>
          <cell r="AI61">
            <v>3.01</v>
          </cell>
          <cell r="AJ61">
            <v>62.169428600000003</v>
          </cell>
          <cell r="AK61">
            <v>100</v>
          </cell>
          <cell r="AL61">
            <v>5.1079229675584896</v>
          </cell>
          <cell r="AM61">
            <v>9.3019441</v>
          </cell>
          <cell r="AN61">
            <v>31.569237439999998</v>
          </cell>
          <cell r="AO61">
            <v>68.730811959999997</v>
          </cell>
          <cell r="AP61">
            <v>7.589727721</v>
          </cell>
          <cell r="AQ61">
            <v>46.881809361083498</v>
          </cell>
          <cell r="AR61">
            <v>95.4</v>
          </cell>
          <cell r="AS61">
            <v>96.3</v>
          </cell>
          <cell r="AT61">
            <v>91.183803092000005</v>
          </cell>
          <cell r="AU61">
            <v>98.9</v>
          </cell>
          <cell r="AV61">
            <v>5.45</v>
          </cell>
          <cell r="AW61">
            <v>3.9617153410614199</v>
          </cell>
          <cell r="AX61">
            <v>96</v>
          </cell>
          <cell r="AY61">
            <v>97.5</v>
          </cell>
          <cell r="AZ61">
            <v>67.519175300000001</v>
          </cell>
          <cell r="BA61">
            <v>96.069948988380304</v>
          </cell>
          <cell r="BB61">
            <v>62.7</v>
          </cell>
          <cell r="BC61">
            <v>99.460999999999999</v>
          </cell>
          <cell r="BD61">
            <v>85.7</v>
          </cell>
          <cell r="BE61">
            <v>91.966804599013997</v>
          </cell>
          <cell r="BF61">
            <v>12.0428143233916</v>
          </cell>
        </row>
        <row r="62">
          <cell r="A62" t="str">
            <v>FJI</v>
          </cell>
          <cell r="B62" t="str">
            <v>Fiji</v>
          </cell>
          <cell r="D62">
            <v>80</v>
          </cell>
          <cell r="E62">
            <v>53.333333330000002</v>
          </cell>
          <cell r="F62">
            <v>63</v>
          </cell>
          <cell r="G62">
            <v>100</v>
          </cell>
          <cell r="H62">
            <v>100</v>
          </cell>
          <cell r="I62">
            <v>60</v>
          </cell>
          <cell r="J62">
            <v>80</v>
          </cell>
          <cell r="K62">
            <v>80</v>
          </cell>
          <cell r="L62">
            <v>80</v>
          </cell>
          <cell r="M62">
            <v>40</v>
          </cell>
          <cell r="N62">
            <v>53</v>
          </cell>
          <cell r="O62">
            <v>60</v>
          </cell>
          <cell r="P62">
            <v>20</v>
          </cell>
          <cell r="Q62">
            <v>90</v>
          </cell>
          <cell r="R62">
            <v>20</v>
          </cell>
          <cell r="S62">
            <v>40</v>
          </cell>
          <cell r="T62">
            <v>71.277777776666696</v>
          </cell>
          <cell r="U62">
            <v>96</v>
          </cell>
          <cell r="W62">
            <v>40</v>
          </cell>
          <cell r="X62">
            <v>99</v>
          </cell>
          <cell r="Y62">
            <v>97.5</v>
          </cell>
          <cell r="Z62">
            <v>40</v>
          </cell>
          <cell r="AB62">
            <v>93.772904859134201</v>
          </cell>
          <cell r="AC62">
            <v>36.704901</v>
          </cell>
          <cell r="AD62">
            <v>65.597430929895907</v>
          </cell>
          <cell r="AE62">
            <v>100</v>
          </cell>
          <cell r="AF62">
            <v>57.487645880000002</v>
          </cell>
          <cell r="AG62">
            <v>99</v>
          </cell>
          <cell r="AH62">
            <v>63</v>
          </cell>
          <cell r="AI62">
            <v>3.25</v>
          </cell>
          <cell r="AJ62">
            <v>64.734416899999999</v>
          </cell>
          <cell r="AK62">
            <v>9.9244206521739393</v>
          </cell>
          <cell r="AL62">
            <v>27.369606759726</v>
          </cell>
          <cell r="AN62">
            <v>67.056089689999993</v>
          </cell>
          <cell r="AO62">
            <v>80</v>
          </cell>
          <cell r="AP62">
            <v>95.960038280000006</v>
          </cell>
          <cell r="AQ62">
            <v>63.465514424674303</v>
          </cell>
          <cell r="AR62">
            <v>73.3</v>
          </cell>
          <cell r="AS62">
            <v>68.8</v>
          </cell>
          <cell r="AT62">
            <v>85.274163860000002</v>
          </cell>
          <cell r="AU62">
            <v>88.1</v>
          </cell>
          <cell r="AV62">
            <v>28.121500000000001</v>
          </cell>
          <cell r="AX62">
            <v>73.400000000000006</v>
          </cell>
          <cell r="AY62">
            <v>94.9</v>
          </cell>
          <cell r="AZ62">
            <v>89.320663580000002</v>
          </cell>
          <cell r="BA62">
            <v>97.114774967748502</v>
          </cell>
          <cell r="BB62">
            <v>92.5</v>
          </cell>
          <cell r="BC62">
            <v>99.086000100000007</v>
          </cell>
          <cell r="BD62">
            <v>85.7</v>
          </cell>
        </row>
        <row r="63">
          <cell r="A63" t="str">
            <v>FIN</v>
          </cell>
          <cell r="B63" t="str">
            <v>Finland</v>
          </cell>
          <cell r="F63">
            <v>94</v>
          </cell>
          <cell r="G63">
            <v>100</v>
          </cell>
          <cell r="H63">
            <v>100</v>
          </cell>
          <cell r="I63">
            <v>100</v>
          </cell>
          <cell r="J63">
            <v>100</v>
          </cell>
          <cell r="K63">
            <v>87</v>
          </cell>
          <cell r="L63">
            <v>80</v>
          </cell>
          <cell r="M63">
            <v>80</v>
          </cell>
          <cell r="N63">
            <v>93</v>
          </cell>
          <cell r="O63">
            <v>100</v>
          </cell>
          <cell r="P63">
            <v>80</v>
          </cell>
          <cell r="Q63">
            <v>100</v>
          </cell>
          <cell r="R63">
            <v>100</v>
          </cell>
          <cell r="S63">
            <v>100</v>
          </cell>
          <cell r="T63">
            <v>93.75</v>
          </cell>
          <cell r="U63">
            <v>96</v>
          </cell>
          <cell r="X63">
            <v>91</v>
          </cell>
          <cell r="Y63">
            <v>93.5</v>
          </cell>
          <cell r="AB63">
            <v>98.235777985669699</v>
          </cell>
          <cell r="AC63">
            <v>83.80744</v>
          </cell>
          <cell r="AD63">
            <v>84.162272575579195</v>
          </cell>
          <cell r="AE63">
            <v>100</v>
          </cell>
          <cell r="AF63">
            <v>63.989406600000002</v>
          </cell>
          <cell r="AG63">
            <v>91</v>
          </cell>
          <cell r="AH63">
            <v>94</v>
          </cell>
          <cell r="AI63">
            <v>7.78</v>
          </cell>
          <cell r="AJ63">
            <v>88.773126399999995</v>
          </cell>
          <cell r="AK63">
            <v>84.918823652173899</v>
          </cell>
          <cell r="AL63">
            <v>38.425100168023803</v>
          </cell>
          <cell r="AN63">
            <v>92.793971729999996</v>
          </cell>
          <cell r="AO63">
            <v>86.956521739999999</v>
          </cell>
          <cell r="AP63">
            <v>99.447821660000002</v>
          </cell>
          <cell r="AQ63">
            <v>77.614447769199103</v>
          </cell>
          <cell r="AR63">
            <v>80.3</v>
          </cell>
          <cell r="AS63">
            <v>74.3</v>
          </cell>
          <cell r="AT63">
            <v>57.390193199999999</v>
          </cell>
          <cell r="AU63">
            <v>90.7</v>
          </cell>
          <cell r="AV63">
            <v>100</v>
          </cell>
          <cell r="AW63">
            <v>99.217761984120699</v>
          </cell>
          <cell r="AX63">
            <v>82.6</v>
          </cell>
          <cell r="AZ63">
            <v>94.590777700000004</v>
          </cell>
          <cell r="BA63">
            <v>97.105384301061505</v>
          </cell>
          <cell r="BC63">
            <v>98.382869999999997</v>
          </cell>
          <cell r="BD63">
            <v>85.7</v>
          </cell>
          <cell r="BF63">
            <v>99.633927302332097</v>
          </cell>
        </row>
        <row r="64">
          <cell r="A64" t="str">
            <v>FRA</v>
          </cell>
          <cell r="B64" t="str">
            <v>France</v>
          </cell>
          <cell r="D64">
            <v>38.6</v>
          </cell>
          <cell r="E64">
            <v>55.2</v>
          </cell>
          <cell r="F64">
            <v>82</v>
          </cell>
          <cell r="G64">
            <v>67</v>
          </cell>
          <cell r="H64">
            <v>100</v>
          </cell>
          <cell r="I64">
            <v>80</v>
          </cell>
          <cell r="J64">
            <v>80</v>
          </cell>
          <cell r="K64">
            <v>73</v>
          </cell>
          <cell r="L64">
            <v>100</v>
          </cell>
          <cell r="M64">
            <v>80</v>
          </cell>
          <cell r="N64">
            <v>73</v>
          </cell>
          <cell r="O64">
            <v>93</v>
          </cell>
          <cell r="P64">
            <v>80</v>
          </cell>
          <cell r="Q64">
            <v>40</v>
          </cell>
          <cell r="R64">
            <v>100</v>
          </cell>
          <cell r="S64">
            <v>100</v>
          </cell>
          <cell r="T64">
            <v>76.733333333333306</v>
          </cell>
          <cell r="U64">
            <v>90</v>
          </cell>
          <cell r="W64">
            <v>57.4</v>
          </cell>
          <cell r="X64">
            <v>96</v>
          </cell>
          <cell r="Y64">
            <v>93</v>
          </cell>
          <cell r="Z64">
            <v>69.599999999999994</v>
          </cell>
          <cell r="AB64">
            <v>99.115720732735795</v>
          </cell>
          <cell r="AC64">
            <v>81.401787999999996</v>
          </cell>
          <cell r="AD64">
            <v>87.844600387879296</v>
          </cell>
          <cell r="AE64">
            <v>100</v>
          </cell>
          <cell r="AF64">
            <v>59.109449519999998</v>
          </cell>
          <cell r="AG64">
            <v>96</v>
          </cell>
          <cell r="AH64">
            <v>82</v>
          </cell>
          <cell r="AI64">
            <v>3.01</v>
          </cell>
          <cell r="AJ64">
            <v>92.254413</v>
          </cell>
          <cell r="AK64">
            <v>100</v>
          </cell>
          <cell r="AL64">
            <v>100</v>
          </cell>
          <cell r="AN64">
            <v>92.536674860000005</v>
          </cell>
          <cell r="AO64">
            <v>82.644628100000006</v>
          </cell>
          <cell r="AP64">
            <v>98.649232589999997</v>
          </cell>
          <cell r="AQ64">
            <v>85.200477916204207</v>
          </cell>
          <cell r="AR64">
            <v>65.400000000000006</v>
          </cell>
          <cell r="AS64">
            <v>76</v>
          </cell>
          <cell r="AT64">
            <v>51.079399279999997</v>
          </cell>
          <cell r="AU64">
            <v>91.6</v>
          </cell>
          <cell r="AV64">
            <v>100</v>
          </cell>
          <cell r="AW64">
            <v>88.307762003992494</v>
          </cell>
          <cell r="AX64">
            <v>70.3</v>
          </cell>
          <cell r="AZ64">
            <v>89.456736770000006</v>
          </cell>
          <cell r="BA64">
            <v>96.999307795277204</v>
          </cell>
          <cell r="BC64">
            <v>98.578760000000003</v>
          </cell>
          <cell r="BD64">
            <v>85.7</v>
          </cell>
          <cell r="BF64">
            <v>97.920189930154805</v>
          </cell>
        </row>
        <row r="65">
          <cell r="A65" t="str">
            <v>GAB</v>
          </cell>
          <cell r="B65" t="str">
            <v>Gabon</v>
          </cell>
          <cell r="F65">
            <v>40</v>
          </cell>
          <cell r="G65">
            <v>13</v>
          </cell>
          <cell r="H65">
            <v>50</v>
          </cell>
          <cell r="I65">
            <v>100</v>
          </cell>
          <cell r="J65">
            <v>20</v>
          </cell>
          <cell r="K65">
            <v>53</v>
          </cell>
          <cell r="L65">
            <v>50</v>
          </cell>
          <cell r="M65">
            <v>60</v>
          </cell>
          <cell r="N65">
            <v>27</v>
          </cell>
          <cell r="O65">
            <v>33</v>
          </cell>
          <cell r="P65">
            <v>20</v>
          </cell>
          <cell r="Q65">
            <v>10</v>
          </cell>
          <cell r="R65">
            <v>40</v>
          </cell>
          <cell r="S65">
            <v>40</v>
          </cell>
          <cell r="T65">
            <v>50.3333333333333</v>
          </cell>
          <cell r="U65">
            <v>59</v>
          </cell>
          <cell r="X65">
            <v>64</v>
          </cell>
          <cell r="Y65">
            <v>60.6666666666667</v>
          </cell>
          <cell r="AA65">
            <v>59</v>
          </cell>
          <cell r="AB65">
            <v>78.914311463176801</v>
          </cell>
          <cell r="AC65">
            <v>69.725667999999999</v>
          </cell>
          <cell r="AD65">
            <v>54.114689114129</v>
          </cell>
          <cell r="AE65">
            <v>65.416489919765596</v>
          </cell>
          <cell r="AF65">
            <v>51.147035799999998</v>
          </cell>
          <cell r="AG65">
            <v>70</v>
          </cell>
          <cell r="AH65">
            <v>40</v>
          </cell>
          <cell r="AI65">
            <v>4.76</v>
          </cell>
          <cell r="AJ65">
            <v>39.7388981</v>
          </cell>
          <cell r="AK65">
            <v>64.936043652173893</v>
          </cell>
          <cell r="AL65">
            <v>23.445348067726499</v>
          </cell>
          <cell r="AM65">
            <v>16.840716</v>
          </cell>
          <cell r="AN65">
            <v>62.287788159999998</v>
          </cell>
          <cell r="AO65">
            <v>51.144108500000002</v>
          </cell>
          <cell r="AP65">
            <v>48.242113629999999</v>
          </cell>
          <cell r="AQ65">
            <v>51.538829912296499</v>
          </cell>
          <cell r="AR65">
            <v>76.761149040000006</v>
          </cell>
          <cell r="AS65">
            <v>86.1</v>
          </cell>
          <cell r="AT65">
            <v>67.699079716</v>
          </cell>
          <cell r="AU65">
            <v>95.6</v>
          </cell>
          <cell r="AV65">
            <v>87.236999999999995</v>
          </cell>
          <cell r="AY65">
            <v>93</v>
          </cell>
          <cell r="AZ65">
            <v>56.583966349999997</v>
          </cell>
          <cell r="BA65">
            <v>94.653269728776195</v>
          </cell>
          <cell r="BB65">
            <v>84.9</v>
          </cell>
          <cell r="BC65">
            <v>99.135999999999996</v>
          </cell>
        </row>
        <row r="66">
          <cell r="A66" t="str">
            <v>GMB</v>
          </cell>
          <cell r="B66" t="str">
            <v>Gambia</v>
          </cell>
          <cell r="D66">
            <v>40</v>
          </cell>
          <cell r="E66">
            <v>46.666666669999998</v>
          </cell>
          <cell r="F66">
            <v>35</v>
          </cell>
          <cell r="G66">
            <v>33</v>
          </cell>
          <cell r="H66">
            <v>30</v>
          </cell>
          <cell r="I66">
            <v>20</v>
          </cell>
          <cell r="J66">
            <v>40</v>
          </cell>
          <cell r="K66">
            <v>47</v>
          </cell>
          <cell r="L66">
            <v>50</v>
          </cell>
          <cell r="M66">
            <v>60</v>
          </cell>
          <cell r="N66">
            <v>33</v>
          </cell>
          <cell r="O66">
            <v>47</v>
          </cell>
          <cell r="P66">
            <v>20</v>
          </cell>
          <cell r="Q66">
            <v>30</v>
          </cell>
          <cell r="R66">
            <v>20</v>
          </cell>
          <cell r="S66">
            <v>20</v>
          </cell>
          <cell r="T66">
            <v>50.139722223333301</v>
          </cell>
          <cell r="U66">
            <v>91</v>
          </cell>
          <cell r="V66">
            <v>0.01</v>
          </cell>
          <cell r="W66">
            <v>60</v>
          </cell>
          <cell r="X66">
            <v>93</v>
          </cell>
          <cell r="Y66">
            <v>68.752499999999998</v>
          </cell>
          <cell r="Z66">
            <v>40</v>
          </cell>
          <cell r="AA66">
            <v>91</v>
          </cell>
          <cell r="AB66">
            <v>76.229641069748098</v>
          </cell>
          <cell r="AC66">
            <v>27.50985</v>
          </cell>
          <cell r="AD66">
            <v>52.166121393043603</v>
          </cell>
          <cell r="AE66">
            <v>54.087947373111803</v>
          </cell>
          <cell r="AF66">
            <v>43.06834138</v>
          </cell>
          <cell r="AG66">
            <v>93</v>
          </cell>
          <cell r="AH66">
            <v>35</v>
          </cell>
          <cell r="AI66">
            <v>2.42</v>
          </cell>
          <cell r="AJ66">
            <v>35.900794400000002</v>
          </cell>
          <cell r="AK66">
            <v>79.1841223913043</v>
          </cell>
          <cell r="AL66">
            <v>5.2571833397957901</v>
          </cell>
          <cell r="AM66">
            <v>42.986190000000001</v>
          </cell>
          <cell r="AN66">
            <v>53.2</v>
          </cell>
          <cell r="AO66">
            <v>64.736386640000006</v>
          </cell>
          <cell r="AP66">
            <v>38.164954199999997</v>
          </cell>
          <cell r="AQ66">
            <v>50.903701255331903</v>
          </cell>
          <cell r="AR66">
            <v>85.6</v>
          </cell>
          <cell r="AS66">
            <v>90.8</v>
          </cell>
          <cell r="AT66">
            <v>86.558708980000006</v>
          </cell>
          <cell r="AU66">
            <v>97</v>
          </cell>
          <cell r="AV66">
            <v>1.6180000000000001</v>
          </cell>
          <cell r="AX66">
            <v>86.2</v>
          </cell>
          <cell r="AY66">
            <v>97.9</v>
          </cell>
          <cell r="AZ66">
            <v>38.491716660000002</v>
          </cell>
          <cell r="BA66">
            <v>95.853949157598905</v>
          </cell>
          <cell r="BB66">
            <v>82.1</v>
          </cell>
          <cell r="BC66">
            <v>99.522000000000006</v>
          </cell>
          <cell r="BE66">
            <v>94</v>
          </cell>
          <cell r="BF66">
            <v>68.487698319379106</v>
          </cell>
        </row>
        <row r="67">
          <cell r="A67" t="str">
            <v>GEO</v>
          </cell>
          <cell r="B67" t="str">
            <v>Georgia</v>
          </cell>
          <cell r="F67">
            <v>66</v>
          </cell>
          <cell r="G67">
            <v>80</v>
          </cell>
          <cell r="H67">
            <v>80</v>
          </cell>
          <cell r="I67">
            <v>80</v>
          </cell>
          <cell r="J67">
            <v>60</v>
          </cell>
          <cell r="K67">
            <v>93</v>
          </cell>
          <cell r="L67">
            <v>80</v>
          </cell>
          <cell r="M67">
            <v>60</v>
          </cell>
          <cell r="N67">
            <v>67</v>
          </cell>
          <cell r="O67">
            <v>60</v>
          </cell>
          <cell r="P67">
            <v>20</v>
          </cell>
          <cell r="Q67">
            <v>40</v>
          </cell>
          <cell r="R67">
            <v>100</v>
          </cell>
          <cell r="S67">
            <v>40</v>
          </cell>
          <cell r="T67">
            <v>80.75</v>
          </cell>
          <cell r="U67">
            <v>98</v>
          </cell>
          <cell r="X67">
            <v>93</v>
          </cell>
          <cell r="Y67">
            <v>95.5</v>
          </cell>
          <cell r="AB67">
            <v>80.8</v>
          </cell>
          <cell r="AC67">
            <v>55.512619000000001</v>
          </cell>
          <cell r="AD67">
            <v>69.917950227644695</v>
          </cell>
          <cell r="AE67">
            <v>100</v>
          </cell>
          <cell r="AF67">
            <v>47.109652339999997</v>
          </cell>
          <cell r="AG67">
            <v>93</v>
          </cell>
          <cell r="AH67">
            <v>66</v>
          </cell>
          <cell r="AI67">
            <v>16.239999999999998</v>
          </cell>
          <cell r="AJ67">
            <v>49.5627122</v>
          </cell>
          <cell r="AK67">
            <v>35.5885047391304</v>
          </cell>
          <cell r="AL67">
            <v>76.576192322605607</v>
          </cell>
          <cell r="AN67">
            <v>77.438549679999994</v>
          </cell>
          <cell r="AO67">
            <v>72.591531810000006</v>
          </cell>
          <cell r="AP67">
            <v>89.735956110000004</v>
          </cell>
          <cell r="AQ67">
            <v>58.5632751106752</v>
          </cell>
          <cell r="AR67">
            <v>70.3</v>
          </cell>
          <cell r="AS67">
            <v>76.2</v>
          </cell>
          <cell r="AT67">
            <v>62.119980648000002</v>
          </cell>
          <cell r="AU67">
            <v>93.3</v>
          </cell>
          <cell r="AV67">
            <v>80.522499999999994</v>
          </cell>
          <cell r="AW67">
            <v>27.532696299548899</v>
          </cell>
          <cell r="AX67">
            <v>72.900000000000006</v>
          </cell>
          <cell r="AY67">
            <v>91.6</v>
          </cell>
          <cell r="AZ67">
            <v>78.330491050000006</v>
          </cell>
          <cell r="BA67">
            <v>96.643835019518605</v>
          </cell>
          <cell r="BB67">
            <v>93.7</v>
          </cell>
          <cell r="BC67">
            <v>99.063999999999993</v>
          </cell>
          <cell r="BD67">
            <v>85.7</v>
          </cell>
          <cell r="BE67">
            <v>99.4</v>
          </cell>
          <cell r="BF67">
            <v>80.193443638865503</v>
          </cell>
        </row>
        <row r="68">
          <cell r="A68" t="str">
            <v>DEU</v>
          </cell>
          <cell r="B68" t="str">
            <v>Germany</v>
          </cell>
          <cell r="D68">
            <v>53.3333333333333</v>
          </cell>
          <cell r="E68">
            <v>53.3333333333333</v>
          </cell>
          <cell r="F68">
            <v>91</v>
          </cell>
          <cell r="G68">
            <v>93</v>
          </cell>
          <cell r="H68">
            <v>100</v>
          </cell>
          <cell r="I68">
            <v>100</v>
          </cell>
          <cell r="J68">
            <v>80</v>
          </cell>
          <cell r="K68">
            <v>100</v>
          </cell>
          <cell r="L68">
            <v>100</v>
          </cell>
          <cell r="M68">
            <v>80</v>
          </cell>
          <cell r="N68">
            <v>93</v>
          </cell>
          <cell r="O68">
            <v>100</v>
          </cell>
          <cell r="P68">
            <v>60</v>
          </cell>
          <cell r="Q68">
            <v>80</v>
          </cell>
          <cell r="R68">
            <v>100</v>
          </cell>
          <cell r="S68">
            <v>100</v>
          </cell>
          <cell r="T68">
            <v>79.7777777777778</v>
          </cell>
          <cell r="U68">
            <v>97</v>
          </cell>
          <cell r="W68">
            <v>53.3333333333333</v>
          </cell>
          <cell r="X68">
            <v>93</v>
          </cell>
          <cell r="Y68">
            <v>95</v>
          </cell>
          <cell r="Z68">
            <v>53.3333333333333</v>
          </cell>
          <cell r="AB68">
            <v>98.824379907659505</v>
          </cell>
          <cell r="AC68">
            <v>80.032983000000002</v>
          </cell>
          <cell r="AD68">
            <v>89.317012755288502</v>
          </cell>
          <cell r="AE68">
            <v>100</v>
          </cell>
          <cell r="AF68">
            <v>63.330551460000002</v>
          </cell>
          <cell r="AG68">
            <v>93</v>
          </cell>
          <cell r="AH68">
            <v>91</v>
          </cell>
          <cell r="AI68">
            <v>10.210000000000001</v>
          </cell>
          <cell r="AJ68">
            <v>88.460800599999999</v>
          </cell>
          <cell r="AK68">
            <v>91.835755565217397</v>
          </cell>
          <cell r="AL68">
            <v>100</v>
          </cell>
          <cell r="AN68">
            <v>92.221018889999996</v>
          </cell>
          <cell r="AO68">
            <v>95</v>
          </cell>
          <cell r="AP68">
            <v>99.225213490000002</v>
          </cell>
          <cell r="AQ68">
            <v>80.197745752973503</v>
          </cell>
          <cell r="AR68">
            <v>72</v>
          </cell>
          <cell r="AS68">
            <v>73.5</v>
          </cell>
          <cell r="AT68">
            <v>48.833665000000003</v>
          </cell>
          <cell r="AU68">
            <v>90.9</v>
          </cell>
          <cell r="AV68">
            <v>100</v>
          </cell>
          <cell r="AW68">
            <v>97.268715996260497</v>
          </cell>
          <cell r="AX68">
            <v>75.7</v>
          </cell>
          <cell r="AY68">
            <v>96</v>
          </cell>
          <cell r="AZ68">
            <v>89.377984900000001</v>
          </cell>
          <cell r="BA68">
            <v>96.692490744343203</v>
          </cell>
          <cell r="BB68">
            <v>98.4</v>
          </cell>
          <cell r="BC68">
            <v>98.711699999999993</v>
          </cell>
          <cell r="BD68">
            <v>85.7</v>
          </cell>
          <cell r="BF68">
            <v>99.800000187704001</v>
          </cell>
        </row>
        <row r="69">
          <cell r="A69" t="str">
            <v>GHA</v>
          </cell>
          <cell r="B69" t="str">
            <v>Ghana</v>
          </cell>
          <cell r="D69">
            <v>50</v>
          </cell>
          <cell r="E69">
            <v>46.666666665000001</v>
          </cell>
          <cell r="F69">
            <v>47</v>
          </cell>
          <cell r="G69">
            <v>27</v>
          </cell>
          <cell r="H69">
            <v>50</v>
          </cell>
          <cell r="I69">
            <v>60</v>
          </cell>
          <cell r="J69">
            <v>40</v>
          </cell>
          <cell r="K69">
            <v>47</v>
          </cell>
          <cell r="L69">
            <v>80</v>
          </cell>
          <cell r="M69">
            <v>20</v>
          </cell>
          <cell r="N69">
            <v>27</v>
          </cell>
          <cell r="O69">
            <v>40</v>
          </cell>
          <cell r="P69">
            <v>80</v>
          </cell>
          <cell r="Q69">
            <v>40</v>
          </cell>
          <cell r="R69">
            <v>40</v>
          </cell>
          <cell r="S69">
            <v>60</v>
          </cell>
          <cell r="T69">
            <v>64.555555554999998</v>
          </cell>
          <cell r="U69">
            <v>92</v>
          </cell>
          <cell r="V69">
            <v>91.030272799104594</v>
          </cell>
          <cell r="W69">
            <v>60</v>
          </cell>
          <cell r="X69">
            <v>98</v>
          </cell>
          <cell r="Y69">
            <v>100</v>
          </cell>
          <cell r="Z69">
            <v>30</v>
          </cell>
          <cell r="AA69">
            <v>103.852313509643</v>
          </cell>
          <cell r="AB69">
            <v>89.719515749636301</v>
          </cell>
          <cell r="AC69">
            <v>33.476305000000004</v>
          </cell>
          <cell r="AD69">
            <v>58.047375703182603</v>
          </cell>
          <cell r="AE69">
            <v>41.622455793951701</v>
          </cell>
          <cell r="AF69">
            <v>54.351809879999998</v>
          </cell>
          <cell r="AG69">
            <v>97</v>
          </cell>
          <cell r="AH69">
            <v>47</v>
          </cell>
          <cell r="AI69">
            <v>5.82</v>
          </cell>
          <cell r="AJ69">
            <v>45.783489899999999</v>
          </cell>
          <cell r="AK69">
            <v>100</v>
          </cell>
          <cell r="AL69">
            <v>30.040067209512699</v>
          </cell>
          <cell r="AM69">
            <v>64.099549999999994</v>
          </cell>
          <cell r="AN69">
            <v>55.5</v>
          </cell>
          <cell r="AO69">
            <v>31.538551080000001</v>
          </cell>
          <cell r="AP69">
            <v>19.221489009999999</v>
          </cell>
          <cell r="AQ69">
            <v>54.6690184372574</v>
          </cell>
          <cell r="AR69">
            <v>96.3</v>
          </cell>
          <cell r="AS69">
            <v>89.8</v>
          </cell>
          <cell r="AT69">
            <v>88.896430191999997</v>
          </cell>
          <cell r="AU69">
            <v>97.8</v>
          </cell>
          <cell r="AV69">
            <v>27.513000000000002</v>
          </cell>
          <cell r="AX69">
            <v>96.7</v>
          </cell>
          <cell r="AY69">
            <v>97.4</v>
          </cell>
          <cell r="AZ69">
            <v>43.661240190000001</v>
          </cell>
          <cell r="BA69">
            <v>95.991203854116307</v>
          </cell>
          <cell r="BB69">
            <v>83.9</v>
          </cell>
          <cell r="BC69">
            <v>99.335999999999999</v>
          </cell>
          <cell r="BD69">
            <v>85.7</v>
          </cell>
          <cell r="BE69">
            <v>93.426478551279601</v>
          </cell>
          <cell r="BF69">
            <v>38.099486273416801</v>
          </cell>
        </row>
        <row r="70">
          <cell r="A70" t="str">
            <v>GRC</v>
          </cell>
          <cell r="B70" t="str">
            <v>Greece</v>
          </cell>
          <cell r="D70">
            <v>60</v>
          </cell>
          <cell r="E70">
            <v>86.666666669999998</v>
          </cell>
          <cell r="F70">
            <v>53.942609652800201</v>
          </cell>
          <cell r="T70">
            <v>79.536425440933399</v>
          </cell>
          <cell r="U70">
            <v>97</v>
          </cell>
          <cell r="W70">
            <v>100</v>
          </cell>
          <cell r="X70">
            <v>99</v>
          </cell>
          <cell r="Y70">
            <v>98</v>
          </cell>
          <cell r="Z70">
            <v>100</v>
          </cell>
          <cell r="AB70">
            <v>92.277559273314296</v>
          </cell>
          <cell r="AC70">
            <v>68.793305000000004</v>
          </cell>
          <cell r="AD70">
            <v>79.511115318012301</v>
          </cell>
          <cell r="AE70">
            <v>100</v>
          </cell>
          <cell r="AF70">
            <v>63.848691840000001</v>
          </cell>
          <cell r="AG70">
            <v>99</v>
          </cell>
          <cell r="AH70">
            <v>53.942609652800201</v>
          </cell>
          <cell r="AI70">
            <v>15.75</v>
          </cell>
          <cell r="AJ70">
            <v>59.328754799999999</v>
          </cell>
          <cell r="AK70">
            <v>100</v>
          </cell>
          <cell r="AL70">
            <v>64.1598810908621</v>
          </cell>
          <cell r="AN70">
            <v>91.292626810000002</v>
          </cell>
          <cell r="AO70">
            <v>86.956521739999999</v>
          </cell>
          <cell r="AP70">
            <v>99.108168829999997</v>
          </cell>
          <cell r="AQ70">
            <v>66.988114655425406</v>
          </cell>
          <cell r="AR70">
            <v>60.9</v>
          </cell>
          <cell r="AS70">
            <v>71.7</v>
          </cell>
          <cell r="AT70">
            <v>57.993904319999999</v>
          </cell>
          <cell r="AU70">
            <v>85.6</v>
          </cell>
          <cell r="AV70">
            <v>100</v>
          </cell>
          <cell r="AW70">
            <v>91.195239925138907</v>
          </cell>
          <cell r="AX70">
            <v>63.8</v>
          </cell>
          <cell r="AY70">
            <v>85.9</v>
          </cell>
          <cell r="AZ70">
            <v>86.619186119999995</v>
          </cell>
          <cell r="BA70">
            <v>96.101579694987393</v>
          </cell>
          <cell r="BB70">
            <v>97.8</v>
          </cell>
          <cell r="BC70">
            <v>99.494</v>
          </cell>
          <cell r="BD70">
            <v>85.7</v>
          </cell>
          <cell r="BF70">
            <v>99.899978891078604</v>
          </cell>
        </row>
        <row r="71">
          <cell r="A71" t="str">
            <v>GRD</v>
          </cell>
          <cell r="B71" t="str">
            <v>Grenada</v>
          </cell>
          <cell r="F71">
            <v>63.541139403395</v>
          </cell>
          <cell r="T71">
            <v>76.770569701697497</v>
          </cell>
          <cell r="U71">
            <v>84</v>
          </cell>
          <cell r="X71">
            <v>96</v>
          </cell>
          <cell r="Y71">
            <v>90</v>
          </cell>
          <cell r="AB71">
            <v>73</v>
          </cell>
          <cell r="AC71">
            <v>53.181409639999998</v>
          </cell>
          <cell r="AD71">
            <v>75.256290907844303</v>
          </cell>
          <cell r="AE71">
            <v>100</v>
          </cell>
          <cell r="AF71">
            <v>51.560683660000002</v>
          </cell>
          <cell r="AG71">
            <v>95</v>
          </cell>
          <cell r="AH71">
            <v>63.541139403395</v>
          </cell>
          <cell r="AI71">
            <v>9.4499999999999993</v>
          </cell>
          <cell r="AJ71">
            <v>77.246240999999998</v>
          </cell>
          <cell r="AK71">
            <v>72.238636521739096</v>
          </cell>
          <cell r="AL71">
            <v>49.890138296497298</v>
          </cell>
          <cell r="AN71">
            <v>87.973756109999997</v>
          </cell>
          <cell r="AO71">
            <v>86.956521739999999</v>
          </cell>
          <cell r="AP71">
            <v>91.225999849999994</v>
          </cell>
          <cell r="AQ71">
            <v>68.144571417053001</v>
          </cell>
          <cell r="AR71">
            <v>84.565963949999997</v>
          </cell>
          <cell r="AS71">
            <v>79.400000000000006</v>
          </cell>
          <cell r="AT71">
            <v>64.163351895999995</v>
          </cell>
          <cell r="AU71">
            <v>88.9</v>
          </cell>
          <cell r="AV71">
            <v>89.338499999999996</v>
          </cell>
          <cell r="AZ71">
            <v>76.574968679999998</v>
          </cell>
          <cell r="BA71">
            <v>98.121926858247406</v>
          </cell>
          <cell r="BC71">
            <v>99.970799999999997</v>
          </cell>
          <cell r="BD71">
            <v>85.7</v>
          </cell>
          <cell r="BF71">
            <v>87.116229088261704</v>
          </cell>
        </row>
        <row r="72">
          <cell r="A72" t="str">
            <v>GTM</v>
          </cell>
          <cell r="B72" t="str">
            <v>Guatemala</v>
          </cell>
          <cell r="D72">
            <v>60</v>
          </cell>
          <cell r="E72">
            <v>80</v>
          </cell>
          <cell r="F72">
            <v>62</v>
          </cell>
          <cell r="G72">
            <v>67</v>
          </cell>
          <cell r="H72">
            <v>30</v>
          </cell>
          <cell r="I72">
            <v>60</v>
          </cell>
          <cell r="J72">
            <v>20</v>
          </cell>
          <cell r="K72">
            <v>80</v>
          </cell>
          <cell r="L72">
            <v>70</v>
          </cell>
          <cell r="M72">
            <v>80</v>
          </cell>
          <cell r="N72">
            <v>80</v>
          </cell>
          <cell r="O72">
            <v>33</v>
          </cell>
          <cell r="P72">
            <v>60</v>
          </cell>
          <cell r="Q72">
            <v>60</v>
          </cell>
          <cell r="R72">
            <v>60</v>
          </cell>
          <cell r="S72">
            <v>100</v>
          </cell>
          <cell r="T72">
            <v>76</v>
          </cell>
          <cell r="U72">
            <v>87</v>
          </cell>
          <cell r="W72">
            <v>100</v>
          </cell>
          <cell r="X72">
            <v>85</v>
          </cell>
          <cell r="Y72">
            <v>86</v>
          </cell>
          <cell r="Z72">
            <v>80</v>
          </cell>
          <cell r="AB72">
            <v>90.265891257343895</v>
          </cell>
          <cell r="AC72">
            <v>54.33034</v>
          </cell>
          <cell r="AD72">
            <v>63.055899435413998</v>
          </cell>
          <cell r="AE72">
            <v>26.969537177777799</v>
          </cell>
          <cell r="AF72">
            <v>58.269083080000001</v>
          </cell>
          <cell r="AG72">
            <v>86</v>
          </cell>
          <cell r="AH72">
            <v>62</v>
          </cell>
          <cell r="AI72">
            <v>6.73</v>
          </cell>
          <cell r="AJ72">
            <v>68.3096678</v>
          </cell>
          <cell r="AK72">
            <v>79.931309652173894</v>
          </cell>
          <cell r="AL72">
            <v>10.5842057645082</v>
          </cell>
          <cell r="AN72">
            <v>65.784932769999998</v>
          </cell>
          <cell r="AO72">
            <v>80</v>
          </cell>
          <cell r="AP72">
            <v>65.127492070000002</v>
          </cell>
          <cell r="AQ72">
            <v>58.812237403410599</v>
          </cell>
          <cell r="AR72">
            <v>86.688456610000003</v>
          </cell>
          <cell r="AS72">
            <v>80.5</v>
          </cell>
          <cell r="AT72">
            <v>93.490212991999996</v>
          </cell>
          <cell r="AU72">
            <v>89.6</v>
          </cell>
          <cell r="AV72">
            <v>46.035499999999999</v>
          </cell>
          <cell r="AY72">
            <v>94.9</v>
          </cell>
          <cell r="AZ72">
            <v>70.513324909999994</v>
          </cell>
          <cell r="BA72">
            <v>96.935974381931004</v>
          </cell>
          <cell r="BB72">
            <v>55.3</v>
          </cell>
          <cell r="BC72">
            <v>99.405000000000001</v>
          </cell>
          <cell r="BD72">
            <v>85.7</v>
          </cell>
          <cell r="BE72">
            <v>99.284458247200106</v>
          </cell>
          <cell r="BF72">
            <v>56.5237947447458</v>
          </cell>
        </row>
        <row r="73">
          <cell r="A73" t="str">
            <v>GIN</v>
          </cell>
          <cell r="B73" t="str">
            <v>Guinea</v>
          </cell>
          <cell r="D73">
            <v>20</v>
          </cell>
          <cell r="E73">
            <v>46.666666669999998</v>
          </cell>
          <cell r="F73">
            <v>55</v>
          </cell>
          <cell r="G73">
            <v>47</v>
          </cell>
          <cell r="H73">
            <v>60</v>
          </cell>
          <cell r="I73">
            <v>80</v>
          </cell>
          <cell r="J73">
            <v>40</v>
          </cell>
          <cell r="K73">
            <v>67</v>
          </cell>
          <cell r="L73">
            <v>80</v>
          </cell>
          <cell r="M73">
            <v>80</v>
          </cell>
          <cell r="N73">
            <v>73</v>
          </cell>
          <cell r="O73">
            <v>53</v>
          </cell>
          <cell r="P73">
            <v>40</v>
          </cell>
          <cell r="Q73">
            <v>60</v>
          </cell>
          <cell r="R73">
            <v>20</v>
          </cell>
          <cell r="S73">
            <v>20</v>
          </cell>
          <cell r="T73">
            <v>58.305705706835901</v>
          </cell>
          <cell r="U73">
            <v>47</v>
          </cell>
          <cell r="V73">
            <v>83.851425616634899</v>
          </cell>
          <cell r="W73">
            <v>20</v>
          </cell>
          <cell r="X73">
            <v>45</v>
          </cell>
          <cell r="Y73">
            <v>73.250450450507699</v>
          </cell>
          <cell r="Z73">
            <v>100</v>
          </cell>
          <cell r="AA73">
            <v>43</v>
          </cell>
          <cell r="AB73">
            <v>44.532660111245299</v>
          </cell>
          <cell r="AC73">
            <v>44.884079999999997</v>
          </cell>
          <cell r="AD73">
            <v>47.267440834761999</v>
          </cell>
          <cell r="AE73">
            <v>15.5852700967227</v>
          </cell>
          <cell r="AF73">
            <v>39.771969239999997</v>
          </cell>
          <cell r="AG73">
            <v>47</v>
          </cell>
          <cell r="AH73">
            <v>55</v>
          </cell>
          <cell r="AI73">
            <v>10.84</v>
          </cell>
          <cell r="AJ73">
            <v>30.2496607</v>
          </cell>
          <cell r="AK73">
            <v>100</v>
          </cell>
          <cell r="AL73">
            <v>1.3422018094868799</v>
          </cell>
          <cell r="AM73">
            <v>24.927873999999999</v>
          </cell>
          <cell r="AN73">
            <v>69.400000000000006</v>
          </cell>
          <cell r="AO73">
            <v>65.268337669999994</v>
          </cell>
          <cell r="AP73">
            <v>23.603568320000001</v>
          </cell>
          <cell r="AQ73">
            <v>42.143650248273801</v>
          </cell>
          <cell r="AR73">
            <v>93.110213270000003</v>
          </cell>
          <cell r="AS73">
            <v>93.2</v>
          </cell>
          <cell r="AT73">
            <v>95.626248352000005</v>
          </cell>
          <cell r="AU73">
            <v>98.3</v>
          </cell>
          <cell r="AV73">
            <v>1.113</v>
          </cell>
          <cell r="AY73">
            <v>94.9</v>
          </cell>
          <cell r="AZ73">
            <v>42.271582639999998</v>
          </cell>
          <cell r="BA73">
            <v>95.786160360412296</v>
          </cell>
          <cell r="BB73">
            <v>69.099999999999994</v>
          </cell>
          <cell r="BC73">
            <v>99.313999999999993</v>
          </cell>
          <cell r="BE73">
            <v>90.8</v>
          </cell>
        </row>
        <row r="74">
          <cell r="A74" t="str">
            <v>GNB</v>
          </cell>
          <cell r="B74" t="str">
            <v>Guinea-Bissau</v>
          </cell>
          <cell r="F74">
            <v>40</v>
          </cell>
          <cell r="G74">
            <v>27</v>
          </cell>
          <cell r="H74">
            <v>40</v>
          </cell>
          <cell r="I74">
            <v>80</v>
          </cell>
          <cell r="J74">
            <v>20</v>
          </cell>
          <cell r="K74">
            <v>40</v>
          </cell>
          <cell r="L74">
            <v>70</v>
          </cell>
          <cell r="M74">
            <v>60</v>
          </cell>
          <cell r="N74">
            <v>53</v>
          </cell>
          <cell r="O74">
            <v>33</v>
          </cell>
          <cell r="P74">
            <v>40</v>
          </cell>
          <cell r="Q74">
            <v>20</v>
          </cell>
          <cell r="R74">
            <v>20</v>
          </cell>
          <cell r="S74">
            <v>20</v>
          </cell>
          <cell r="T74">
            <v>62.987697209398</v>
          </cell>
          <cell r="U74">
            <v>86</v>
          </cell>
          <cell r="V74">
            <v>85.879126777011393</v>
          </cell>
          <cell r="X74">
            <v>89</v>
          </cell>
          <cell r="Y74">
            <v>85.9753944187961</v>
          </cell>
          <cell r="AA74">
            <v>85</v>
          </cell>
          <cell r="AB74">
            <v>80.7</v>
          </cell>
          <cell r="AC74">
            <v>36.229793999999998</v>
          </cell>
          <cell r="AD74">
            <v>52.353695015404099</v>
          </cell>
          <cell r="AE74">
            <v>48.149290798328998</v>
          </cell>
          <cell r="AF74">
            <v>40.583807</v>
          </cell>
          <cell r="AG74">
            <v>88</v>
          </cell>
          <cell r="AH74">
            <v>40</v>
          </cell>
          <cell r="AI74">
            <v>6.39</v>
          </cell>
          <cell r="AJ74">
            <v>48.2332459</v>
          </cell>
          <cell r="AK74">
            <v>100</v>
          </cell>
          <cell r="AL74">
            <v>5.2504455215199703</v>
          </cell>
          <cell r="AM74">
            <v>54.367047999999997</v>
          </cell>
          <cell r="AN74">
            <v>42.543784070000001</v>
          </cell>
          <cell r="AO74">
            <v>29.997211849999999</v>
          </cell>
          <cell r="AP74">
            <v>21.46302764</v>
          </cell>
          <cell r="AQ74">
            <v>49.0082939039198</v>
          </cell>
          <cell r="AR74">
            <v>93.110213270000003</v>
          </cell>
          <cell r="AS74">
            <v>91.4</v>
          </cell>
          <cell r="AT74">
            <v>77.825994420000001</v>
          </cell>
          <cell r="AU74">
            <v>97.5</v>
          </cell>
          <cell r="AV74">
            <v>1.131</v>
          </cell>
          <cell r="AY74">
            <v>96.9</v>
          </cell>
          <cell r="AZ74">
            <v>41.236639340000004</v>
          </cell>
          <cell r="BA74">
            <v>95.407846267013099</v>
          </cell>
          <cell r="BB74">
            <v>71.3</v>
          </cell>
          <cell r="BC74">
            <v>99.278000000000006</v>
          </cell>
          <cell r="BE74">
            <v>92.598735375573</v>
          </cell>
        </row>
        <row r="75">
          <cell r="A75" t="str">
            <v>GUY</v>
          </cell>
          <cell r="B75" t="str">
            <v>Guyana</v>
          </cell>
          <cell r="D75">
            <v>80</v>
          </cell>
          <cell r="E75">
            <v>66.666666669999998</v>
          </cell>
          <cell r="F75">
            <v>22.946050016122701</v>
          </cell>
          <cell r="T75">
            <v>61.870905562040903</v>
          </cell>
          <cell r="U75">
            <v>98</v>
          </cell>
          <cell r="W75">
            <v>60</v>
          </cell>
          <cell r="X75">
            <v>94</v>
          </cell>
          <cell r="Y75">
            <v>96</v>
          </cell>
          <cell r="Z75">
            <v>60</v>
          </cell>
          <cell r="AA75">
            <v>96</v>
          </cell>
          <cell r="AB75">
            <v>96</v>
          </cell>
          <cell r="AC75">
            <v>64.963759999999994</v>
          </cell>
          <cell r="AD75">
            <v>68.898941845649006</v>
          </cell>
          <cell r="AE75">
            <v>94.564832777777795</v>
          </cell>
          <cell r="AF75">
            <v>53.639199099999999</v>
          </cell>
          <cell r="AG75">
            <v>95</v>
          </cell>
          <cell r="AH75">
            <v>22.946050016122701</v>
          </cell>
          <cell r="AI75">
            <v>9.4499999999999993</v>
          </cell>
          <cell r="AJ75">
            <v>59.835041799999999</v>
          </cell>
          <cell r="AK75">
            <v>72.154741739130401</v>
          </cell>
          <cell r="AL75">
            <v>18.4748610572573</v>
          </cell>
          <cell r="AN75">
            <v>76.952229410000001</v>
          </cell>
          <cell r="AO75">
            <v>80</v>
          </cell>
          <cell r="AP75">
            <v>86.403404050000006</v>
          </cell>
          <cell r="AQ75">
            <v>62.387991841235198</v>
          </cell>
          <cell r="AR75">
            <v>87.8</v>
          </cell>
          <cell r="AS75">
            <v>80.2</v>
          </cell>
          <cell r="AT75">
            <v>78.689965232000006</v>
          </cell>
          <cell r="AU75">
            <v>89.5</v>
          </cell>
          <cell r="AV75">
            <v>75.852000000000004</v>
          </cell>
          <cell r="AX75">
            <v>88.1</v>
          </cell>
          <cell r="AY75">
            <v>93.5</v>
          </cell>
          <cell r="AZ75">
            <v>76.337841409999996</v>
          </cell>
          <cell r="BA75">
            <v>95.6285411632349</v>
          </cell>
          <cell r="BB75">
            <v>90</v>
          </cell>
          <cell r="BC75">
            <v>96.054000000000002</v>
          </cell>
          <cell r="BD75">
            <v>85.7</v>
          </cell>
          <cell r="BE75">
            <v>92.775067373758105</v>
          </cell>
        </row>
        <row r="76">
          <cell r="A76" t="str">
            <v>HTI</v>
          </cell>
          <cell r="B76" t="str">
            <v>Haiti</v>
          </cell>
          <cell r="C76">
            <v>45.670881553262703</v>
          </cell>
          <cell r="D76">
            <v>30</v>
          </cell>
          <cell r="E76">
            <v>50</v>
          </cell>
          <cell r="F76">
            <v>39</v>
          </cell>
          <cell r="G76">
            <v>27</v>
          </cell>
          <cell r="H76">
            <v>60</v>
          </cell>
          <cell r="I76">
            <v>60</v>
          </cell>
          <cell r="J76">
            <v>20</v>
          </cell>
          <cell r="K76">
            <v>60</v>
          </cell>
          <cell r="L76">
            <v>90</v>
          </cell>
          <cell r="M76">
            <v>40</v>
          </cell>
          <cell r="N76">
            <v>47</v>
          </cell>
          <cell r="O76">
            <v>27</v>
          </cell>
          <cell r="P76">
            <v>20</v>
          </cell>
          <cell r="Q76">
            <v>10</v>
          </cell>
          <cell r="R76">
            <v>40</v>
          </cell>
          <cell r="S76">
            <v>0</v>
          </cell>
          <cell r="T76">
            <v>45.740815723099701</v>
          </cell>
          <cell r="U76">
            <v>69</v>
          </cell>
          <cell r="W76">
            <v>60</v>
          </cell>
          <cell r="X76">
            <v>64</v>
          </cell>
          <cell r="Y76">
            <v>48.222447169299102</v>
          </cell>
          <cell r="Z76">
            <v>60</v>
          </cell>
          <cell r="AB76">
            <v>64.381785305445007</v>
          </cell>
          <cell r="AC76">
            <v>59.222389999999997</v>
          </cell>
          <cell r="AD76">
            <v>54.099085297991799</v>
          </cell>
          <cell r="AE76">
            <v>37.943775227777799</v>
          </cell>
          <cell r="AF76">
            <v>52.539486279999998</v>
          </cell>
          <cell r="AG76">
            <v>64</v>
          </cell>
          <cell r="AH76">
            <v>39</v>
          </cell>
          <cell r="AI76">
            <v>12.7</v>
          </cell>
          <cell r="AJ76">
            <v>45.1232094</v>
          </cell>
          <cell r="AK76">
            <v>100</v>
          </cell>
          <cell r="AL76">
            <v>4.0842703890396796</v>
          </cell>
          <cell r="AN76">
            <v>40.205070399999997</v>
          </cell>
          <cell r="AO76">
            <v>68.541550529999995</v>
          </cell>
          <cell r="AP76">
            <v>35.87500232</v>
          </cell>
          <cell r="AQ76">
            <v>47.228501465146799</v>
          </cell>
          <cell r="AR76">
            <v>91.7</v>
          </cell>
          <cell r="AS76">
            <v>78.599999999999994</v>
          </cell>
          <cell r="AT76">
            <v>87.917791648000005</v>
          </cell>
          <cell r="AU76">
            <v>88.5</v>
          </cell>
          <cell r="AV76">
            <v>4.1464999999999996</v>
          </cell>
          <cell r="AX76">
            <v>92.6</v>
          </cell>
          <cell r="AY76">
            <v>96.3</v>
          </cell>
          <cell r="AZ76">
            <v>82.240748069999995</v>
          </cell>
          <cell r="BA76">
            <v>97.364295862792602</v>
          </cell>
          <cell r="BB76">
            <v>78.8</v>
          </cell>
          <cell r="BC76">
            <v>99.027000000000001</v>
          </cell>
          <cell r="BE76">
            <v>96.530011514567306</v>
          </cell>
        </row>
        <row r="77">
          <cell r="A77" t="str">
            <v>HND</v>
          </cell>
          <cell r="B77" t="str">
            <v>Honduras</v>
          </cell>
          <cell r="D77">
            <v>20</v>
          </cell>
          <cell r="E77">
            <v>60</v>
          </cell>
          <cell r="F77">
            <v>34</v>
          </cell>
          <cell r="G77">
            <v>7</v>
          </cell>
          <cell r="H77">
            <v>80</v>
          </cell>
          <cell r="I77">
            <v>80</v>
          </cell>
          <cell r="J77">
            <v>20</v>
          </cell>
          <cell r="K77">
            <v>60</v>
          </cell>
          <cell r="L77">
            <v>80</v>
          </cell>
          <cell r="M77">
            <v>20</v>
          </cell>
          <cell r="N77">
            <v>20</v>
          </cell>
          <cell r="O77">
            <v>0</v>
          </cell>
          <cell r="P77">
            <v>40</v>
          </cell>
          <cell r="Q77">
            <v>40</v>
          </cell>
          <cell r="R77">
            <v>0</v>
          </cell>
          <cell r="S77">
            <v>0</v>
          </cell>
          <cell r="T77">
            <v>61.1666666666667</v>
          </cell>
          <cell r="U77">
            <v>89</v>
          </cell>
          <cell r="W77">
            <v>80</v>
          </cell>
          <cell r="X77">
            <v>90</v>
          </cell>
          <cell r="Y77">
            <v>89.5</v>
          </cell>
          <cell r="Z77">
            <v>80</v>
          </cell>
          <cell r="AB77">
            <v>91.189661198977305</v>
          </cell>
          <cell r="AC77">
            <v>47.760765999999997</v>
          </cell>
          <cell r="AD77">
            <v>64.312594012524201</v>
          </cell>
          <cell r="AE77">
            <v>36.540546849999998</v>
          </cell>
          <cell r="AF77">
            <v>57.913508059999998</v>
          </cell>
          <cell r="AG77">
            <v>90</v>
          </cell>
          <cell r="AH77">
            <v>34</v>
          </cell>
          <cell r="AI77">
            <v>6.24</v>
          </cell>
          <cell r="AJ77">
            <v>78.790218400000001</v>
          </cell>
          <cell r="AK77">
            <v>97.558078739130394</v>
          </cell>
          <cell r="AL77">
            <v>6.7056997544267798</v>
          </cell>
          <cell r="AN77">
            <v>63.312599370000001</v>
          </cell>
          <cell r="AO77">
            <v>80</v>
          </cell>
          <cell r="AP77">
            <v>82.114712909999994</v>
          </cell>
          <cell r="AQ77">
            <v>60.2994881461427</v>
          </cell>
          <cell r="AR77">
            <v>86.688456610000003</v>
          </cell>
          <cell r="AS77">
            <v>79.8</v>
          </cell>
          <cell r="AT77">
            <v>84.285875931999996</v>
          </cell>
          <cell r="AU77">
            <v>90</v>
          </cell>
          <cell r="AV77">
            <v>56.592500000000001</v>
          </cell>
          <cell r="AW77">
            <v>34.574907918998001</v>
          </cell>
          <cell r="AY77">
            <v>94.5</v>
          </cell>
          <cell r="AZ77">
            <v>75.623575709999997</v>
          </cell>
          <cell r="BA77">
            <v>97.661200144828399</v>
          </cell>
          <cell r="BB77">
            <v>79.099999999999994</v>
          </cell>
          <cell r="BC77">
            <v>99.796000000000006</v>
          </cell>
          <cell r="BF77">
            <v>18.671782739666099</v>
          </cell>
        </row>
        <row r="78">
          <cell r="A78" t="str">
            <v>HUN</v>
          </cell>
          <cell r="B78" t="str">
            <v>Hungary</v>
          </cell>
          <cell r="F78">
            <v>67</v>
          </cell>
          <cell r="G78">
            <v>87</v>
          </cell>
          <cell r="H78">
            <v>90</v>
          </cell>
          <cell r="I78">
            <v>80</v>
          </cell>
          <cell r="J78">
            <v>80</v>
          </cell>
          <cell r="K78">
            <v>67</v>
          </cell>
          <cell r="L78">
            <v>90</v>
          </cell>
          <cell r="M78">
            <v>20</v>
          </cell>
          <cell r="N78">
            <v>60</v>
          </cell>
          <cell r="O78">
            <v>53</v>
          </cell>
          <cell r="P78">
            <v>40</v>
          </cell>
          <cell r="Q78">
            <v>50</v>
          </cell>
          <cell r="R78">
            <v>60</v>
          </cell>
          <cell r="S78">
            <v>100</v>
          </cell>
          <cell r="T78">
            <v>83</v>
          </cell>
          <cell r="U78">
            <v>99</v>
          </cell>
          <cell r="X78">
            <v>99</v>
          </cell>
          <cell r="Y78">
            <v>99</v>
          </cell>
          <cell r="AB78">
            <v>96.112108330493001</v>
          </cell>
          <cell r="AC78">
            <v>56.348548000000001</v>
          </cell>
          <cell r="AD78">
            <v>79.180509744298405</v>
          </cell>
          <cell r="AE78">
            <v>100</v>
          </cell>
          <cell r="AF78">
            <v>42.223703440000001</v>
          </cell>
          <cell r="AG78">
            <v>99</v>
          </cell>
          <cell r="AH78">
            <v>67</v>
          </cell>
          <cell r="AI78">
            <v>9.84</v>
          </cell>
          <cell r="AJ78">
            <v>78.176503800000006</v>
          </cell>
          <cell r="AK78">
            <v>89.597255391304401</v>
          </cell>
          <cell r="AL78">
            <v>68.336564559906904</v>
          </cell>
          <cell r="AN78">
            <v>89.798468749999998</v>
          </cell>
          <cell r="AO78">
            <v>86.956521739999999</v>
          </cell>
          <cell r="AP78">
            <v>97.988213139999999</v>
          </cell>
          <cell r="AQ78">
            <v>71.389147585459497</v>
          </cell>
          <cell r="AR78">
            <v>69.400000000000006</v>
          </cell>
          <cell r="AS78">
            <v>70.599999999999994</v>
          </cell>
          <cell r="AT78">
            <v>55.71895756</v>
          </cell>
          <cell r="AU78">
            <v>88.5</v>
          </cell>
          <cell r="AV78">
            <v>100</v>
          </cell>
          <cell r="AW78">
            <v>95.635317799285801</v>
          </cell>
          <cell r="AX78">
            <v>72.3</v>
          </cell>
          <cell r="AZ78">
            <v>84.737853860000001</v>
          </cell>
          <cell r="BA78">
            <v>96.257528897990895</v>
          </cell>
          <cell r="BC78">
            <v>98.226920000000007</v>
          </cell>
          <cell r="BD78">
            <v>87.8</v>
          </cell>
          <cell r="BF78">
            <v>91.827311393070801</v>
          </cell>
        </row>
        <row r="79">
          <cell r="A79" t="str">
            <v>ISL</v>
          </cell>
          <cell r="B79" t="str">
            <v>Iceland</v>
          </cell>
          <cell r="F79">
            <v>84</v>
          </cell>
          <cell r="G79">
            <v>87</v>
          </cell>
          <cell r="H79">
            <v>100</v>
          </cell>
          <cell r="I79">
            <v>80</v>
          </cell>
          <cell r="J79">
            <v>80</v>
          </cell>
          <cell r="K79">
            <v>87</v>
          </cell>
          <cell r="L79">
            <v>80</v>
          </cell>
          <cell r="M79">
            <v>60</v>
          </cell>
          <cell r="N79">
            <v>100</v>
          </cell>
          <cell r="O79">
            <v>93</v>
          </cell>
          <cell r="P79">
            <v>100</v>
          </cell>
          <cell r="Q79">
            <v>80</v>
          </cell>
          <cell r="R79">
            <v>60</v>
          </cell>
          <cell r="S79">
            <v>80</v>
          </cell>
          <cell r="T79">
            <v>88</v>
          </cell>
          <cell r="U79">
            <v>93</v>
          </cell>
          <cell r="X79">
            <v>91</v>
          </cell>
          <cell r="Y79">
            <v>92</v>
          </cell>
          <cell r="AB79">
            <v>97.918259781975607</v>
          </cell>
          <cell r="AC79">
            <v>75.074184000000002</v>
          </cell>
          <cell r="AD79">
            <v>88.140923484262998</v>
          </cell>
          <cell r="AE79">
            <v>100</v>
          </cell>
          <cell r="AF79">
            <v>63.17280092</v>
          </cell>
          <cell r="AG79">
            <v>91</v>
          </cell>
          <cell r="AH79">
            <v>84</v>
          </cell>
          <cell r="AI79">
            <v>10.210000000000001</v>
          </cell>
          <cell r="AJ79">
            <v>83.3</v>
          </cell>
          <cell r="AK79">
            <v>88.008938652173896</v>
          </cell>
          <cell r="AL79">
            <v>100</v>
          </cell>
          <cell r="AN79">
            <v>95.110739550000005</v>
          </cell>
          <cell r="AO79">
            <v>86.956521739999999</v>
          </cell>
          <cell r="AP79">
            <v>98.781886999999998</v>
          </cell>
          <cell r="AQ79">
            <v>79.141735196519704</v>
          </cell>
          <cell r="AR79">
            <v>86.2</v>
          </cell>
          <cell r="AS79">
            <v>76.099999999999994</v>
          </cell>
          <cell r="AT79">
            <v>63.171646568</v>
          </cell>
          <cell r="AU79">
            <v>90</v>
          </cell>
          <cell r="AV79">
            <v>100</v>
          </cell>
          <cell r="AW79">
            <v>83.782829476773301</v>
          </cell>
          <cell r="AX79">
            <v>86.5</v>
          </cell>
          <cell r="AZ79">
            <v>94.470118549000006</v>
          </cell>
          <cell r="BA79">
            <v>95.165215957932404</v>
          </cell>
          <cell r="BC79">
            <v>98.919120000000007</v>
          </cell>
          <cell r="BD79">
            <v>87.8</v>
          </cell>
          <cell r="BF79">
            <v>99.980242245892896</v>
          </cell>
        </row>
        <row r="80">
          <cell r="A80" t="str">
            <v>IND</v>
          </cell>
          <cell r="B80" t="str">
            <v>India</v>
          </cell>
          <cell r="D80">
            <v>70</v>
          </cell>
          <cell r="E80">
            <v>70</v>
          </cell>
          <cell r="F80">
            <v>75</v>
          </cell>
          <cell r="G80">
            <v>80</v>
          </cell>
          <cell r="H80">
            <v>90</v>
          </cell>
          <cell r="I80">
            <v>60</v>
          </cell>
          <cell r="J80">
            <v>60</v>
          </cell>
          <cell r="K80">
            <v>47</v>
          </cell>
          <cell r="L80">
            <v>100</v>
          </cell>
          <cell r="M80">
            <v>100</v>
          </cell>
          <cell r="N80">
            <v>67</v>
          </cell>
          <cell r="O80">
            <v>33</v>
          </cell>
          <cell r="P80">
            <v>80</v>
          </cell>
          <cell r="Q80">
            <v>80</v>
          </cell>
          <cell r="R80">
            <v>80</v>
          </cell>
          <cell r="S80">
            <v>100</v>
          </cell>
          <cell r="T80">
            <v>78.6666666666667</v>
          </cell>
          <cell r="U80">
            <v>93</v>
          </cell>
          <cell r="W80">
            <v>70</v>
          </cell>
          <cell r="X80">
            <v>89</v>
          </cell>
          <cell r="Y80">
            <v>91</v>
          </cell>
          <cell r="Z80">
            <v>70</v>
          </cell>
          <cell r="AB80">
            <v>69.504698880798401</v>
          </cell>
          <cell r="AC80">
            <v>61.629849999999998</v>
          </cell>
          <cell r="AD80">
            <v>62.842746949600098</v>
          </cell>
          <cell r="AE80">
            <v>29.192287361111202</v>
          </cell>
          <cell r="AF80">
            <v>48.5093107</v>
          </cell>
          <cell r="AG80">
            <v>90</v>
          </cell>
          <cell r="AH80">
            <v>75</v>
          </cell>
          <cell r="AI80">
            <v>13.01</v>
          </cell>
          <cell r="AJ80">
            <v>72.232036500000007</v>
          </cell>
          <cell r="AK80">
            <v>84.816793217391293</v>
          </cell>
          <cell r="AL80">
            <v>15.592606953599599</v>
          </cell>
          <cell r="AN80">
            <v>79.376109690000007</v>
          </cell>
          <cell r="AO80">
            <v>71.040509240000006</v>
          </cell>
          <cell r="AP80">
            <v>61.996972120000002</v>
          </cell>
          <cell r="AQ80">
            <v>54.6669055714571</v>
          </cell>
          <cell r="AR80">
            <v>73</v>
          </cell>
          <cell r="AS80">
            <v>96.1</v>
          </cell>
          <cell r="AT80">
            <v>77.578585783999998</v>
          </cell>
          <cell r="AU80">
            <v>98</v>
          </cell>
          <cell r="AV80">
            <v>48.822000000000003</v>
          </cell>
          <cell r="AW80">
            <v>41.503280774050303</v>
          </cell>
          <cell r="AX80">
            <v>73.7</v>
          </cell>
          <cell r="AY80">
            <v>98</v>
          </cell>
          <cell r="AZ80">
            <v>26.922453480000001</v>
          </cell>
          <cell r="BA80">
            <v>97.484434392968197</v>
          </cell>
          <cell r="BB80">
            <v>66.5</v>
          </cell>
          <cell r="BC80">
            <v>98.744870000000006</v>
          </cell>
          <cell r="BD80">
            <v>85.7</v>
          </cell>
          <cell r="BE80">
            <v>82.249626810339805</v>
          </cell>
          <cell r="BF80">
            <v>58.296643496345901</v>
          </cell>
        </row>
        <row r="81">
          <cell r="A81" t="str">
            <v>IDN</v>
          </cell>
          <cell r="B81" t="str">
            <v>Indonesia</v>
          </cell>
          <cell r="D81">
            <v>60</v>
          </cell>
          <cell r="E81">
            <v>80</v>
          </cell>
          <cell r="F81">
            <v>63</v>
          </cell>
          <cell r="G81">
            <v>73</v>
          </cell>
          <cell r="H81">
            <v>60</v>
          </cell>
          <cell r="I81">
            <v>60</v>
          </cell>
          <cell r="J81">
            <v>60</v>
          </cell>
          <cell r="K81">
            <v>67</v>
          </cell>
          <cell r="L81">
            <v>70</v>
          </cell>
          <cell r="M81">
            <v>80</v>
          </cell>
          <cell r="N81">
            <v>53</v>
          </cell>
          <cell r="O81">
            <v>53</v>
          </cell>
          <cell r="P81">
            <v>60</v>
          </cell>
          <cell r="Q81">
            <v>80</v>
          </cell>
          <cell r="R81">
            <v>40</v>
          </cell>
          <cell r="S81">
            <v>60</v>
          </cell>
          <cell r="T81">
            <v>75.8333333333333</v>
          </cell>
          <cell r="U81">
            <v>89</v>
          </cell>
          <cell r="W81">
            <v>90</v>
          </cell>
          <cell r="X81">
            <v>80</v>
          </cell>
          <cell r="Y81">
            <v>84.5</v>
          </cell>
          <cell r="Z81">
            <v>90</v>
          </cell>
          <cell r="AB81">
            <v>89.915954980973794</v>
          </cell>
          <cell r="AC81">
            <v>16.683097</v>
          </cell>
          <cell r="AD81">
            <v>64.566927469747895</v>
          </cell>
          <cell r="AE81">
            <v>64.488479333333302</v>
          </cell>
          <cell r="AF81">
            <v>53.586178459999999</v>
          </cell>
          <cell r="AG81">
            <v>85</v>
          </cell>
          <cell r="AH81">
            <v>63</v>
          </cell>
          <cell r="AI81">
            <v>2.71</v>
          </cell>
          <cell r="AJ81">
            <v>80.708049599999995</v>
          </cell>
          <cell r="AK81">
            <v>96.888627869565198</v>
          </cell>
          <cell r="AL81">
            <v>26.3218660333463</v>
          </cell>
          <cell r="AN81">
            <v>77.259066700000005</v>
          </cell>
          <cell r="AO81">
            <v>67.358259230000002</v>
          </cell>
          <cell r="AP81">
            <v>74.714318250000005</v>
          </cell>
          <cell r="AQ81">
            <v>62.817163735317799</v>
          </cell>
          <cell r="AR81">
            <v>62.1</v>
          </cell>
          <cell r="AS81">
            <v>92.8</v>
          </cell>
          <cell r="AT81">
            <v>99.137510320000004</v>
          </cell>
          <cell r="AU81">
            <v>93.6</v>
          </cell>
          <cell r="AV81">
            <v>79.753500000000003</v>
          </cell>
          <cell r="AX81">
            <v>62.1</v>
          </cell>
          <cell r="AY81">
            <v>89.3</v>
          </cell>
          <cell r="AZ81">
            <v>79.692349809999996</v>
          </cell>
          <cell r="BA81">
            <v>97.333414226830598</v>
          </cell>
          <cell r="BB81">
            <v>67.8</v>
          </cell>
          <cell r="BC81">
            <v>99.759</v>
          </cell>
          <cell r="BD81">
            <v>85.7</v>
          </cell>
          <cell r="BE81">
            <v>89.8</v>
          </cell>
        </row>
        <row r="82">
          <cell r="A82" t="str">
            <v>IRN</v>
          </cell>
          <cell r="B82" t="str">
            <v>Iran (Islamic Republic of)</v>
          </cell>
          <cell r="D82">
            <v>80</v>
          </cell>
          <cell r="E82">
            <v>66.666666669999998</v>
          </cell>
          <cell r="F82">
            <v>85</v>
          </cell>
          <cell r="G82">
            <v>100</v>
          </cell>
          <cell r="H82">
            <v>80</v>
          </cell>
          <cell r="I82">
            <v>60</v>
          </cell>
          <cell r="J82">
            <v>80</v>
          </cell>
          <cell r="K82">
            <v>100</v>
          </cell>
          <cell r="L82">
            <v>80</v>
          </cell>
          <cell r="M82">
            <v>80</v>
          </cell>
          <cell r="N82">
            <v>100</v>
          </cell>
          <cell r="O82">
            <v>100</v>
          </cell>
          <cell r="P82">
            <v>80</v>
          </cell>
          <cell r="Q82">
            <v>60</v>
          </cell>
          <cell r="R82">
            <v>100</v>
          </cell>
          <cell r="S82">
            <v>80</v>
          </cell>
          <cell r="T82">
            <v>83.555555556666704</v>
          </cell>
          <cell r="U82">
            <v>99</v>
          </cell>
          <cell r="W82">
            <v>60</v>
          </cell>
          <cell r="X82">
            <v>99</v>
          </cell>
          <cell r="Y82">
            <v>99</v>
          </cell>
          <cell r="Z82">
            <v>60</v>
          </cell>
          <cell r="AB82">
            <v>97.528891500799801</v>
          </cell>
          <cell r="AC82">
            <v>21.185744</v>
          </cell>
          <cell r="AD82">
            <v>74.057485679832297</v>
          </cell>
          <cell r="AE82">
            <v>90</v>
          </cell>
          <cell r="AF82">
            <v>63.113361640000001</v>
          </cell>
          <cell r="AG82">
            <v>99</v>
          </cell>
          <cell r="AH82">
            <v>85</v>
          </cell>
          <cell r="AI82">
            <v>29.32</v>
          </cell>
          <cell r="AJ82">
            <v>75.486764300000004</v>
          </cell>
          <cell r="AK82">
            <v>80.466801130434803</v>
          </cell>
          <cell r="AL82">
            <v>23.659040971953001</v>
          </cell>
          <cell r="AN82">
            <v>89.031193500000001</v>
          </cell>
          <cell r="AO82">
            <v>80</v>
          </cell>
          <cell r="AP82">
            <v>88.479743439999993</v>
          </cell>
          <cell r="AQ82">
            <v>52.3438308785055</v>
          </cell>
          <cell r="AR82">
            <v>86</v>
          </cell>
          <cell r="AS82">
            <v>73.8</v>
          </cell>
          <cell r="AT82">
            <v>95.946054504000003</v>
          </cell>
          <cell r="AU82">
            <v>89.6</v>
          </cell>
          <cell r="AV82">
            <v>96.558499999999995</v>
          </cell>
          <cell r="AX82">
            <v>85.8</v>
          </cell>
          <cell r="AY82">
            <v>90.9</v>
          </cell>
          <cell r="AZ82">
            <v>65.483166839999996</v>
          </cell>
          <cell r="BA82">
            <v>94.750935106768296</v>
          </cell>
          <cell r="BB82">
            <v>93.8</v>
          </cell>
          <cell r="BC82">
            <v>99.433000000000007</v>
          </cell>
          <cell r="BD82">
            <v>85.7</v>
          </cell>
          <cell r="BF82">
            <v>91.858010192839401</v>
          </cell>
        </row>
        <row r="83">
          <cell r="A83" t="str">
            <v>IRQ</v>
          </cell>
          <cell r="B83" t="str">
            <v>Iraq</v>
          </cell>
          <cell r="C83">
            <v>100</v>
          </cell>
          <cell r="D83">
            <v>100</v>
          </cell>
          <cell r="E83">
            <v>73.333333330000002</v>
          </cell>
          <cell r="F83">
            <v>82</v>
          </cell>
          <cell r="G83">
            <v>53</v>
          </cell>
          <cell r="H83">
            <v>90</v>
          </cell>
          <cell r="I83">
            <v>100</v>
          </cell>
          <cell r="J83">
            <v>60</v>
          </cell>
          <cell r="K83">
            <v>73</v>
          </cell>
          <cell r="L83">
            <v>100</v>
          </cell>
          <cell r="M83">
            <v>100</v>
          </cell>
          <cell r="N83">
            <v>87</v>
          </cell>
          <cell r="O83">
            <v>80</v>
          </cell>
          <cell r="P83">
            <v>100</v>
          </cell>
          <cell r="Q83">
            <v>80</v>
          </cell>
          <cell r="R83">
            <v>40</v>
          </cell>
          <cell r="S83">
            <v>100</v>
          </cell>
          <cell r="T83">
            <v>78.247880254209505</v>
          </cell>
          <cell r="U83">
            <v>83</v>
          </cell>
          <cell r="W83">
            <v>60</v>
          </cell>
          <cell r="X83">
            <v>71</v>
          </cell>
          <cell r="Y83">
            <v>79.4103074326284</v>
          </cell>
          <cell r="Z83">
            <v>60</v>
          </cell>
          <cell r="AB83">
            <v>64.009928167033195</v>
          </cell>
          <cell r="AC83">
            <v>53.181409639999998</v>
          </cell>
          <cell r="AD83">
            <v>63.079293841140398</v>
          </cell>
          <cell r="AE83">
            <v>73.3333333333333</v>
          </cell>
          <cell r="AF83">
            <v>51.506005719999997</v>
          </cell>
          <cell r="AG83">
            <v>84</v>
          </cell>
          <cell r="AH83">
            <v>82</v>
          </cell>
          <cell r="AI83">
            <v>6.47</v>
          </cell>
          <cell r="AJ83">
            <v>55.873503300000003</v>
          </cell>
          <cell r="AK83">
            <v>75.8273135217391</v>
          </cell>
          <cell r="AL83">
            <v>17.789194778337901</v>
          </cell>
          <cell r="AN83">
            <v>44.4</v>
          </cell>
          <cell r="AO83">
            <v>44.441727159999999</v>
          </cell>
          <cell r="AP83">
            <v>94.859968339999995</v>
          </cell>
          <cell r="AQ83">
            <v>58.998063529618697</v>
          </cell>
          <cell r="AR83">
            <v>77.8</v>
          </cell>
          <cell r="AS83">
            <v>71.8</v>
          </cell>
          <cell r="AT83">
            <v>98.517070168000004</v>
          </cell>
          <cell r="AU83">
            <v>84.9</v>
          </cell>
          <cell r="AV83">
            <v>98.813999999999993</v>
          </cell>
          <cell r="AW83">
            <v>41.7569925890581</v>
          </cell>
          <cell r="AX83">
            <v>78.3</v>
          </cell>
          <cell r="AY83">
            <v>90.9</v>
          </cell>
          <cell r="AZ83">
            <v>48.490488319999997</v>
          </cell>
          <cell r="BA83">
            <v>93.489364297152605</v>
          </cell>
          <cell r="BB83">
            <v>86.6</v>
          </cell>
          <cell r="BC83">
            <v>99.626999999999995</v>
          </cell>
          <cell r="BE83">
            <v>97</v>
          </cell>
          <cell r="BF83">
            <v>59.348296363144897</v>
          </cell>
        </row>
        <row r="84">
          <cell r="A84" t="str">
            <v>IRL</v>
          </cell>
          <cell r="B84" t="str">
            <v>Ireland</v>
          </cell>
          <cell r="F84">
            <v>67</v>
          </cell>
          <cell r="G84">
            <v>40</v>
          </cell>
          <cell r="H84">
            <v>70</v>
          </cell>
          <cell r="I84">
            <v>60</v>
          </cell>
          <cell r="J84">
            <v>100</v>
          </cell>
          <cell r="K84">
            <v>100</v>
          </cell>
          <cell r="L84">
            <v>80</v>
          </cell>
          <cell r="M84">
            <v>60</v>
          </cell>
          <cell r="N84">
            <v>80</v>
          </cell>
          <cell r="O84">
            <v>67</v>
          </cell>
          <cell r="P84">
            <v>100</v>
          </cell>
          <cell r="Q84">
            <v>0</v>
          </cell>
          <cell r="R84">
            <v>60</v>
          </cell>
          <cell r="S84">
            <v>60</v>
          </cell>
          <cell r="T84">
            <v>80</v>
          </cell>
          <cell r="U84">
            <v>92</v>
          </cell>
          <cell r="X84">
            <v>94</v>
          </cell>
          <cell r="Y84">
            <v>93</v>
          </cell>
          <cell r="AB84">
            <v>98.763721430245695</v>
          </cell>
          <cell r="AC84">
            <v>79.632721000000004</v>
          </cell>
          <cell r="AD84">
            <v>86.687269359644006</v>
          </cell>
          <cell r="AE84">
            <v>100</v>
          </cell>
          <cell r="AF84">
            <v>63.813344039999997</v>
          </cell>
          <cell r="AG84">
            <v>94</v>
          </cell>
          <cell r="AH84">
            <v>67</v>
          </cell>
          <cell r="AI84">
            <v>4.59</v>
          </cell>
          <cell r="AJ84">
            <v>82.9779597</v>
          </cell>
          <cell r="AK84">
            <v>98.445238913043497</v>
          </cell>
          <cell r="AL84">
            <v>100</v>
          </cell>
          <cell r="AN84">
            <v>93.136831779999994</v>
          </cell>
          <cell r="AO84">
            <v>86.956521739999999</v>
          </cell>
          <cell r="AP84">
            <v>91.340521940000002</v>
          </cell>
          <cell r="AQ84">
            <v>82.708323696036302</v>
          </cell>
          <cell r="AR84">
            <v>76.400000000000006</v>
          </cell>
          <cell r="AS84">
            <v>72</v>
          </cell>
          <cell r="AT84">
            <v>49.018462120000002</v>
          </cell>
          <cell r="AU84">
            <v>89.6</v>
          </cell>
          <cell r="AV84">
            <v>100</v>
          </cell>
          <cell r="AW84">
            <v>82.605822268568502</v>
          </cell>
          <cell r="AX84">
            <v>77.599999999999994</v>
          </cell>
          <cell r="AZ84">
            <v>92.479427048000005</v>
          </cell>
          <cell r="BA84">
            <v>97.916125482391493</v>
          </cell>
          <cell r="BC84">
            <v>99.013999900000002</v>
          </cell>
          <cell r="BD84">
            <v>85.7</v>
          </cell>
          <cell r="BF84">
            <v>97.378447065613102</v>
          </cell>
        </row>
        <row r="85">
          <cell r="A85" t="str">
            <v>ISR</v>
          </cell>
          <cell r="B85" t="str">
            <v>Israel</v>
          </cell>
          <cell r="D85">
            <v>100</v>
          </cell>
          <cell r="E85">
            <v>73.333333330000002</v>
          </cell>
          <cell r="F85">
            <v>91</v>
          </cell>
          <cell r="G85">
            <v>93</v>
          </cell>
          <cell r="H85">
            <v>90</v>
          </cell>
          <cell r="I85">
            <v>80</v>
          </cell>
          <cell r="J85">
            <v>100</v>
          </cell>
          <cell r="K85">
            <v>100</v>
          </cell>
          <cell r="L85">
            <v>80</v>
          </cell>
          <cell r="M85">
            <v>80</v>
          </cell>
          <cell r="N85">
            <v>100</v>
          </cell>
          <cell r="O85">
            <v>100</v>
          </cell>
          <cell r="P85">
            <v>100</v>
          </cell>
          <cell r="Q85">
            <v>60</v>
          </cell>
          <cell r="R85">
            <v>100</v>
          </cell>
          <cell r="S85">
            <v>100</v>
          </cell>
          <cell r="T85">
            <v>87.444444443333296</v>
          </cell>
          <cell r="U85">
            <v>98</v>
          </cell>
          <cell r="W85">
            <v>60</v>
          </cell>
          <cell r="X85">
            <v>98</v>
          </cell>
          <cell r="Y85">
            <v>98</v>
          </cell>
          <cell r="Z85">
            <v>60</v>
          </cell>
          <cell r="AB85">
            <v>94.604387342616207</v>
          </cell>
          <cell r="AC85">
            <v>67.609915999999998</v>
          </cell>
          <cell r="AD85">
            <v>86.307523030672101</v>
          </cell>
          <cell r="AE85">
            <v>100</v>
          </cell>
          <cell r="AF85">
            <v>69.175462899999999</v>
          </cell>
          <cell r="AG85">
            <v>98</v>
          </cell>
          <cell r="AH85">
            <v>91</v>
          </cell>
          <cell r="AI85">
            <v>7.6</v>
          </cell>
          <cell r="AJ85">
            <v>68.317624800000004</v>
          </cell>
          <cell r="AK85">
            <v>100</v>
          </cell>
          <cell r="AL85">
            <v>80.957089311102493</v>
          </cell>
          <cell r="AN85">
            <v>93.199703080000006</v>
          </cell>
          <cell r="AO85">
            <v>86.956521739999999</v>
          </cell>
          <cell r="AP85">
            <v>99.9</v>
          </cell>
          <cell r="AQ85">
            <v>79.748151280341006</v>
          </cell>
          <cell r="AR85">
            <v>74.5</v>
          </cell>
          <cell r="AS85">
            <v>72.599999999999994</v>
          </cell>
          <cell r="AT85">
            <v>82.465908028000001</v>
          </cell>
          <cell r="AU85">
            <v>87.8</v>
          </cell>
          <cell r="AV85">
            <v>100</v>
          </cell>
          <cell r="AW85">
            <v>94.3744705322447</v>
          </cell>
          <cell r="AX85">
            <v>75.3</v>
          </cell>
          <cell r="AZ85">
            <v>82.259554309999999</v>
          </cell>
          <cell r="BA85">
            <v>98.329399242865193</v>
          </cell>
          <cell r="BC85">
            <v>99.46</v>
          </cell>
          <cell r="BD85">
            <v>85.7</v>
          </cell>
          <cell r="BF85">
            <v>99.322982623608496</v>
          </cell>
        </row>
        <row r="86">
          <cell r="A86" t="str">
            <v>ITA</v>
          </cell>
          <cell r="B86" t="str">
            <v>Italy</v>
          </cell>
          <cell r="D86">
            <v>60</v>
          </cell>
          <cell r="E86">
            <v>66.6666666666667</v>
          </cell>
          <cell r="F86">
            <v>85</v>
          </cell>
          <cell r="G86">
            <v>87</v>
          </cell>
          <cell r="H86">
            <v>90</v>
          </cell>
          <cell r="I86">
            <v>100</v>
          </cell>
          <cell r="J86">
            <v>80</v>
          </cell>
          <cell r="K86">
            <v>100</v>
          </cell>
          <cell r="L86">
            <v>90</v>
          </cell>
          <cell r="M86">
            <v>80</v>
          </cell>
          <cell r="N86">
            <v>100</v>
          </cell>
          <cell r="O86">
            <v>93</v>
          </cell>
          <cell r="P86">
            <v>60</v>
          </cell>
          <cell r="Q86">
            <v>80</v>
          </cell>
          <cell r="R86">
            <v>60</v>
          </cell>
          <cell r="S86">
            <v>80</v>
          </cell>
          <cell r="T86">
            <v>81.8888888888889</v>
          </cell>
          <cell r="U86">
            <v>93</v>
          </cell>
          <cell r="W86">
            <v>66.6666666666667</v>
          </cell>
          <cell r="X86">
            <v>95</v>
          </cell>
          <cell r="Y86">
            <v>94</v>
          </cell>
          <cell r="Z86">
            <v>73.3333333333333</v>
          </cell>
          <cell r="AB86">
            <v>89.439544801241297</v>
          </cell>
          <cell r="AC86">
            <v>89.626518000000004</v>
          </cell>
          <cell r="AD86">
            <v>87.105877004140794</v>
          </cell>
          <cell r="AE86">
            <v>100</v>
          </cell>
          <cell r="AF86">
            <v>60.82428634</v>
          </cell>
          <cell r="AG86">
            <v>95</v>
          </cell>
          <cell r="AH86">
            <v>85</v>
          </cell>
          <cell r="AI86">
            <v>10</v>
          </cell>
          <cell r="AJ86">
            <v>65.411875600000002</v>
          </cell>
          <cell r="AK86">
            <v>100</v>
          </cell>
          <cell r="AL86">
            <v>90.002584981258906</v>
          </cell>
          <cell r="AN86">
            <v>93.465555370000004</v>
          </cell>
          <cell r="AO86">
            <v>86.956521739999999</v>
          </cell>
          <cell r="AP86">
            <v>98.772881159999997</v>
          </cell>
          <cell r="AQ86">
            <v>78.395289303726699</v>
          </cell>
          <cell r="AR86">
            <v>76.599999999999994</v>
          </cell>
          <cell r="AS86">
            <v>76.3</v>
          </cell>
          <cell r="AT86">
            <v>67.972086451999999</v>
          </cell>
          <cell r="AU86">
            <v>87.1</v>
          </cell>
          <cell r="AV86">
            <v>100</v>
          </cell>
          <cell r="AW86">
            <v>96.212844612648695</v>
          </cell>
          <cell r="AX86">
            <v>78.7</v>
          </cell>
          <cell r="AZ86">
            <v>85.946542410000006</v>
          </cell>
          <cell r="BA86">
            <v>97.286761256839895</v>
          </cell>
          <cell r="BC86">
            <v>99.325999999999993</v>
          </cell>
          <cell r="BD86">
            <v>85.7</v>
          </cell>
          <cell r="BF86">
            <v>95.424146045334297</v>
          </cell>
        </row>
        <row r="87">
          <cell r="A87" t="str">
            <v>JAM</v>
          </cell>
          <cell r="B87" t="str">
            <v>Jamaica</v>
          </cell>
          <cell r="D87">
            <v>50</v>
          </cell>
          <cell r="E87">
            <v>70</v>
          </cell>
          <cell r="F87">
            <v>76</v>
          </cell>
          <cell r="G87">
            <v>80</v>
          </cell>
          <cell r="H87">
            <v>90</v>
          </cell>
          <cell r="I87">
            <v>80</v>
          </cell>
          <cell r="J87">
            <v>80</v>
          </cell>
          <cell r="K87">
            <v>80</v>
          </cell>
          <cell r="L87">
            <v>80</v>
          </cell>
          <cell r="M87">
            <v>60</v>
          </cell>
          <cell r="N87">
            <v>80</v>
          </cell>
          <cell r="O87">
            <v>73</v>
          </cell>
          <cell r="P87">
            <v>80</v>
          </cell>
          <cell r="Q87">
            <v>90</v>
          </cell>
          <cell r="R87">
            <v>40</v>
          </cell>
          <cell r="S87">
            <v>80</v>
          </cell>
          <cell r="T87">
            <v>79.8333333333333</v>
          </cell>
          <cell r="U87">
            <v>89</v>
          </cell>
          <cell r="W87">
            <v>80</v>
          </cell>
          <cell r="X87">
            <v>98</v>
          </cell>
          <cell r="Y87">
            <v>93.5</v>
          </cell>
          <cell r="Z87">
            <v>80</v>
          </cell>
          <cell r="AB87">
            <v>91.998761431579297</v>
          </cell>
          <cell r="AC87">
            <v>39.624057999999998</v>
          </cell>
          <cell r="AD87">
            <v>72.873985415974403</v>
          </cell>
          <cell r="AE87">
            <v>95.063185886170004</v>
          </cell>
          <cell r="AF87">
            <v>57.118512639999999</v>
          </cell>
          <cell r="AG87">
            <v>97</v>
          </cell>
          <cell r="AH87">
            <v>76</v>
          </cell>
          <cell r="AI87">
            <v>11.71</v>
          </cell>
          <cell r="AJ87">
            <v>84.573051100000001</v>
          </cell>
          <cell r="AK87">
            <v>77.539425130434793</v>
          </cell>
          <cell r="AL87">
            <v>14.620151221403599</v>
          </cell>
          <cell r="AN87">
            <v>69.901692019999999</v>
          </cell>
          <cell r="AO87">
            <v>80</v>
          </cell>
          <cell r="AP87">
            <v>87.917363699999996</v>
          </cell>
          <cell r="AQ87">
            <v>64.340441723763803</v>
          </cell>
          <cell r="AR87">
            <v>89</v>
          </cell>
          <cell r="AS87">
            <v>74.5</v>
          </cell>
          <cell r="AT87">
            <v>83.355742456000002</v>
          </cell>
          <cell r="AU87">
            <v>86.4</v>
          </cell>
          <cell r="AV87">
            <v>83.64</v>
          </cell>
          <cell r="AX87">
            <v>89.1</v>
          </cell>
          <cell r="AY87">
            <v>93</v>
          </cell>
          <cell r="AZ87">
            <v>84.947594690000003</v>
          </cell>
          <cell r="BA87">
            <v>96.259588380436995</v>
          </cell>
          <cell r="BB87">
            <v>91.9</v>
          </cell>
          <cell r="BC87">
            <v>99.771000000000001</v>
          </cell>
          <cell r="BD87">
            <v>85.7</v>
          </cell>
          <cell r="BE87">
            <v>96.610506132759099</v>
          </cell>
        </row>
        <row r="88">
          <cell r="A88" t="str">
            <v>JPN</v>
          </cell>
          <cell r="B88" t="str">
            <v>Japan</v>
          </cell>
          <cell r="D88">
            <v>40</v>
          </cell>
          <cell r="E88">
            <v>36.666666665000001</v>
          </cell>
          <cell r="F88">
            <v>94.995721809747394</v>
          </cell>
          <cell r="T88">
            <v>76.220796158249101</v>
          </cell>
          <cell r="U88">
            <v>97</v>
          </cell>
          <cell r="W88">
            <v>35</v>
          </cell>
          <cell r="X88">
            <v>97</v>
          </cell>
          <cell r="Y88">
            <v>97</v>
          </cell>
          <cell r="Z88">
            <v>35</v>
          </cell>
          <cell r="AB88">
            <v>98.576141472037193</v>
          </cell>
          <cell r="AC88">
            <v>83.013651999999993</v>
          </cell>
          <cell r="AD88">
            <v>88.645193456185396</v>
          </cell>
          <cell r="AE88">
            <v>100</v>
          </cell>
          <cell r="AF88">
            <v>66.645513219999998</v>
          </cell>
          <cell r="AG88">
            <v>98</v>
          </cell>
          <cell r="AH88">
            <v>94.995721809747394</v>
          </cell>
          <cell r="AI88">
            <v>4.2300000000000004</v>
          </cell>
          <cell r="AJ88">
            <v>56.350373500000003</v>
          </cell>
          <cell r="AK88">
            <v>98.922652173912994</v>
          </cell>
          <cell r="AL88">
            <v>98.083236396536094</v>
          </cell>
          <cell r="AN88">
            <v>89.909122300000007</v>
          </cell>
          <cell r="AO88">
            <v>86.956521739999999</v>
          </cell>
          <cell r="AP88">
            <v>99.898296180000003</v>
          </cell>
          <cell r="AQ88">
            <v>84.895501772988695</v>
          </cell>
          <cell r="AR88">
            <v>78.099999999999994</v>
          </cell>
          <cell r="AS88">
            <v>95.4</v>
          </cell>
          <cell r="AT88">
            <v>59.621899040000002</v>
          </cell>
          <cell r="AU88">
            <v>96.5</v>
          </cell>
          <cell r="AV88">
            <v>100</v>
          </cell>
          <cell r="AW88">
            <v>98.723888151777004</v>
          </cell>
          <cell r="AX88">
            <v>80.599999999999994</v>
          </cell>
          <cell r="AY88">
            <v>97.8</v>
          </cell>
          <cell r="AZ88">
            <v>86.820876249999998</v>
          </cell>
          <cell r="BA88">
            <v>97.447733871723898</v>
          </cell>
          <cell r="BB88">
            <v>94.3</v>
          </cell>
          <cell r="BC88">
            <v>98.328490000000002</v>
          </cell>
          <cell r="BF88">
            <v>98.496681867406906</v>
          </cell>
        </row>
        <row r="89">
          <cell r="A89" t="str">
            <v>JOR</v>
          </cell>
          <cell r="B89" t="str">
            <v>Jordan</v>
          </cell>
          <cell r="D89">
            <v>60</v>
          </cell>
          <cell r="E89">
            <v>86.666666669999998</v>
          </cell>
          <cell r="F89">
            <v>48</v>
          </cell>
          <cell r="G89">
            <v>20</v>
          </cell>
          <cell r="H89">
            <v>30</v>
          </cell>
          <cell r="I89">
            <v>60</v>
          </cell>
          <cell r="J89">
            <v>40</v>
          </cell>
          <cell r="K89">
            <v>47</v>
          </cell>
          <cell r="L89">
            <v>80</v>
          </cell>
          <cell r="M89">
            <v>80</v>
          </cell>
          <cell r="N89">
            <v>80</v>
          </cell>
          <cell r="O89">
            <v>47</v>
          </cell>
          <cell r="P89">
            <v>40</v>
          </cell>
          <cell r="Q89">
            <v>40</v>
          </cell>
          <cell r="R89">
            <v>40</v>
          </cell>
          <cell r="S89">
            <v>20</v>
          </cell>
          <cell r="T89">
            <v>75.555555556666704</v>
          </cell>
          <cell r="U89">
            <v>92</v>
          </cell>
          <cell r="W89">
            <v>100</v>
          </cell>
          <cell r="X89">
            <v>92</v>
          </cell>
          <cell r="Y89">
            <v>92</v>
          </cell>
          <cell r="Z89">
            <v>100</v>
          </cell>
          <cell r="AB89">
            <v>93.435012692804406</v>
          </cell>
          <cell r="AC89">
            <v>84.594594999999998</v>
          </cell>
          <cell r="AD89">
            <v>71.182527431154895</v>
          </cell>
          <cell r="AE89">
            <v>77.7777777777778</v>
          </cell>
          <cell r="AF89">
            <v>60.111824919999997</v>
          </cell>
          <cell r="AG89">
            <v>96</v>
          </cell>
          <cell r="AH89">
            <v>48</v>
          </cell>
          <cell r="AI89">
            <v>3.59</v>
          </cell>
          <cell r="AJ89">
            <v>55.816183100000003</v>
          </cell>
          <cell r="AK89">
            <v>63.360176173912997</v>
          </cell>
          <cell r="AL89">
            <v>33.248439317565001</v>
          </cell>
          <cell r="AN89">
            <v>60.9</v>
          </cell>
          <cell r="AO89">
            <v>80</v>
          </cell>
          <cell r="AP89">
            <v>97.257007779999995</v>
          </cell>
          <cell r="AQ89">
            <v>68.627074696376496</v>
          </cell>
          <cell r="AR89">
            <v>80.227111359999995</v>
          </cell>
          <cell r="AS89">
            <v>65.599999999999994</v>
          </cell>
          <cell r="AT89">
            <v>97.917341472000004</v>
          </cell>
          <cell r="AU89">
            <v>86.5</v>
          </cell>
          <cell r="AV89">
            <v>99.465000000000003</v>
          </cell>
          <cell r="AW89">
            <v>80.645356359556601</v>
          </cell>
          <cell r="AY89">
            <v>93.4</v>
          </cell>
          <cell r="AZ89">
            <v>66.69581393</v>
          </cell>
          <cell r="BA89">
            <v>94.143586174026694</v>
          </cell>
          <cell r="BB89">
            <v>92.4</v>
          </cell>
          <cell r="BC89">
            <v>99.841999999999999</v>
          </cell>
          <cell r="BD89">
            <v>85.7</v>
          </cell>
          <cell r="BE89">
            <v>94.599999999999795</v>
          </cell>
          <cell r="BF89">
            <v>93.794927020108304</v>
          </cell>
        </row>
        <row r="90">
          <cell r="A90" t="str">
            <v>KAZ</v>
          </cell>
          <cell r="B90" t="str">
            <v>Kazakhstan</v>
          </cell>
          <cell r="F90">
            <v>71</v>
          </cell>
          <cell r="G90">
            <v>67</v>
          </cell>
          <cell r="H90">
            <v>40</v>
          </cell>
          <cell r="I90">
            <v>80</v>
          </cell>
          <cell r="J90">
            <v>20</v>
          </cell>
          <cell r="K90">
            <v>67</v>
          </cell>
          <cell r="L90">
            <v>90</v>
          </cell>
          <cell r="M90">
            <v>80</v>
          </cell>
          <cell r="N90">
            <v>40</v>
          </cell>
          <cell r="O90">
            <v>80</v>
          </cell>
          <cell r="P90">
            <v>80</v>
          </cell>
          <cell r="Q90">
            <v>100</v>
          </cell>
          <cell r="R90">
            <v>80</v>
          </cell>
          <cell r="S90">
            <v>100</v>
          </cell>
          <cell r="T90">
            <v>84.75</v>
          </cell>
          <cell r="U90">
            <v>99</v>
          </cell>
          <cell r="X90">
            <v>98</v>
          </cell>
          <cell r="Y90">
            <v>98.5</v>
          </cell>
          <cell r="AB90">
            <v>93.469153921789001</v>
          </cell>
          <cell r="AC90">
            <v>49.190576</v>
          </cell>
          <cell r="AD90">
            <v>77.705124782685004</v>
          </cell>
          <cell r="AE90">
            <v>100</v>
          </cell>
          <cell r="AF90">
            <v>45.849644439999999</v>
          </cell>
          <cell r="AG90">
            <v>98</v>
          </cell>
          <cell r="AH90">
            <v>71</v>
          </cell>
          <cell r="AI90">
            <v>4.99</v>
          </cell>
          <cell r="AJ90">
            <v>73.856651600000006</v>
          </cell>
          <cell r="AK90">
            <v>60.833455478260802</v>
          </cell>
          <cell r="AL90">
            <v>72.784173387617898</v>
          </cell>
          <cell r="AN90">
            <v>80.368701180000002</v>
          </cell>
          <cell r="AO90">
            <v>100</v>
          </cell>
          <cell r="AP90">
            <v>97.932768060000001</v>
          </cell>
          <cell r="AQ90">
            <v>73.827639056029099</v>
          </cell>
          <cell r="AR90">
            <v>75.599999999999994</v>
          </cell>
          <cell r="AS90">
            <v>78.3</v>
          </cell>
          <cell r="AT90">
            <v>79.985456032000002</v>
          </cell>
          <cell r="AU90">
            <v>93.4</v>
          </cell>
          <cell r="AV90">
            <v>97.401499999999999</v>
          </cell>
          <cell r="AW90">
            <v>90.364068117963399</v>
          </cell>
          <cell r="AX90">
            <v>76.2</v>
          </cell>
          <cell r="AY90">
            <v>90.8</v>
          </cell>
          <cell r="AZ90">
            <v>82.318615309999998</v>
          </cell>
          <cell r="BA90">
            <v>95.593541630731195</v>
          </cell>
          <cell r="BB90">
            <v>92.4</v>
          </cell>
          <cell r="BC90">
            <v>98.103999999999999</v>
          </cell>
          <cell r="BD90">
            <v>85.7</v>
          </cell>
          <cell r="BE90">
            <v>97.378750285911195</v>
          </cell>
          <cell r="BF90">
            <v>91.145822549832104</v>
          </cell>
        </row>
        <row r="91">
          <cell r="A91" t="str">
            <v>KEN</v>
          </cell>
          <cell r="B91" t="str">
            <v>Kenya</v>
          </cell>
          <cell r="D91">
            <v>57.777777776666703</v>
          </cell>
          <cell r="E91">
            <v>62.222222223333297</v>
          </cell>
          <cell r="F91">
            <v>35</v>
          </cell>
          <cell r="G91">
            <v>20</v>
          </cell>
          <cell r="H91">
            <v>20</v>
          </cell>
          <cell r="I91">
            <v>60</v>
          </cell>
          <cell r="J91">
            <v>20</v>
          </cell>
          <cell r="K91">
            <v>53</v>
          </cell>
          <cell r="L91">
            <v>50</v>
          </cell>
          <cell r="M91">
            <v>20</v>
          </cell>
          <cell r="N91">
            <v>33</v>
          </cell>
          <cell r="O91">
            <v>33</v>
          </cell>
          <cell r="P91">
            <v>20</v>
          </cell>
          <cell r="Q91">
            <v>40</v>
          </cell>
          <cell r="R91">
            <v>40</v>
          </cell>
          <cell r="S91">
            <v>40</v>
          </cell>
          <cell r="T91">
            <v>46.658240741111101</v>
          </cell>
          <cell r="U91">
            <v>89</v>
          </cell>
          <cell r="V91">
            <v>0.01</v>
          </cell>
          <cell r="W91">
            <v>64.444444443333296</v>
          </cell>
          <cell r="X91">
            <v>81</v>
          </cell>
          <cell r="Y91">
            <v>42.752499999999998</v>
          </cell>
          <cell r="Z91">
            <v>64.444444443333296</v>
          </cell>
          <cell r="AA91">
            <v>1</v>
          </cell>
          <cell r="AB91">
            <v>64.244965113233107</v>
          </cell>
          <cell r="AC91">
            <v>71.340721000000002</v>
          </cell>
          <cell r="AD91">
            <v>61.142699940275001</v>
          </cell>
          <cell r="AE91">
            <v>70.924959640377196</v>
          </cell>
          <cell r="AF91">
            <v>46.505088379999997</v>
          </cell>
          <cell r="AG91">
            <v>92</v>
          </cell>
          <cell r="AH91">
            <v>35</v>
          </cell>
          <cell r="AI91">
            <v>6.23</v>
          </cell>
          <cell r="AJ91">
            <v>77.189590600000002</v>
          </cell>
          <cell r="AK91">
            <v>98.783048869565206</v>
          </cell>
          <cell r="AL91">
            <v>8.5440093059325299</v>
          </cell>
          <cell r="AM91">
            <v>55.771797999999997</v>
          </cell>
          <cell r="AN91">
            <v>61.939051509999999</v>
          </cell>
          <cell r="AO91">
            <v>63.059145899999997</v>
          </cell>
          <cell r="AP91">
            <v>28.79511866</v>
          </cell>
          <cell r="AQ91">
            <v>57.333509733995797</v>
          </cell>
          <cell r="AR91">
            <v>88.2</v>
          </cell>
          <cell r="AS91">
            <v>93.8</v>
          </cell>
          <cell r="AT91">
            <v>91.406209583999996</v>
          </cell>
          <cell r="AU91">
            <v>97.7</v>
          </cell>
          <cell r="AV91">
            <v>10.2265</v>
          </cell>
          <cell r="AX91">
            <v>89.5</v>
          </cell>
          <cell r="AY91">
            <v>95.7</v>
          </cell>
          <cell r="AZ91">
            <v>73.241554300000004</v>
          </cell>
          <cell r="BA91">
            <v>95.899649508869899</v>
          </cell>
          <cell r="BB91">
            <v>78.5</v>
          </cell>
          <cell r="BC91">
            <v>99.4</v>
          </cell>
          <cell r="BD91">
            <v>85.7</v>
          </cell>
          <cell r="BE91">
            <v>96.983411367347799</v>
          </cell>
          <cell r="BF91">
            <v>49.166722681002099</v>
          </cell>
        </row>
        <row r="92">
          <cell r="A92" t="str">
            <v>KIR</v>
          </cell>
          <cell r="B92" t="str">
            <v>Kiribati</v>
          </cell>
          <cell r="F92">
            <v>51</v>
          </cell>
          <cell r="G92">
            <v>60</v>
          </cell>
          <cell r="H92">
            <v>60</v>
          </cell>
          <cell r="I92">
            <v>40</v>
          </cell>
          <cell r="J92">
            <v>80</v>
          </cell>
          <cell r="K92">
            <v>93</v>
          </cell>
          <cell r="L92">
            <v>70</v>
          </cell>
          <cell r="M92">
            <v>60</v>
          </cell>
          <cell r="N92">
            <v>33</v>
          </cell>
          <cell r="O92">
            <v>33</v>
          </cell>
          <cell r="P92">
            <v>20</v>
          </cell>
          <cell r="Q92">
            <v>70</v>
          </cell>
          <cell r="R92">
            <v>20</v>
          </cell>
          <cell r="S92">
            <v>20</v>
          </cell>
          <cell r="T92">
            <v>69.75</v>
          </cell>
          <cell r="U92">
            <v>84</v>
          </cell>
          <cell r="X92">
            <v>93</v>
          </cell>
          <cell r="Y92">
            <v>88.5</v>
          </cell>
          <cell r="AB92">
            <v>67</v>
          </cell>
          <cell r="AC92">
            <v>51.679743299999998</v>
          </cell>
          <cell r="AD92">
            <v>58.622293105808502</v>
          </cell>
          <cell r="AE92">
            <v>93.959701212740001</v>
          </cell>
          <cell r="AF92">
            <v>56.969505740000002</v>
          </cell>
          <cell r="AG92">
            <v>95</v>
          </cell>
          <cell r="AH92">
            <v>51</v>
          </cell>
          <cell r="AI92">
            <v>5.12</v>
          </cell>
          <cell r="AJ92">
            <v>45.653617300000001</v>
          </cell>
          <cell r="AK92">
            <v>26.569300130434801</v>
          </cell>
          <cell r="AL92">
            <v>26.040565141527701</v>
          </cell>
          <cell r="AN92">
            <v>85.841306880000005</v>
          </cell>
          <cell r="AO92">
            <v>80</v>
          </cell>
          <cell r="AP92">
            <v>49.12750861</v>
          </cell>
          <cell r="AQ92">
            <v>55.6208316987911</v>
          </cell>
          <cell r="AR92">
            <v>48</v>
          </cell>
          <cell r="AS92">
            <v>52.5</v>
          </cell>
          <cell r="AT92">
            <v>90.725540140000007</v>
          </cell>
          <cell r="AU92">
            <v>75.400000000000006</v>
          </cell>
          <cell r="AV92">
            <v>4.1360000000000001</v>
          </cell>
          <cell r="AX92">
            <v>48.8</v>
          </cell>
          <cell r="AY92">
            <v>97.6</v>
          </cell>
          <cell r="AZ92">
            <v>89.038593219999996</v>
          </cell>
          <cell r="BA92">
            <v>99.678729858078398</v>
          </cell>
          <cell r="BB92">
            <v>84.5</v>
          </cell>
          <cell r="BC92">
            <v>97.191940000000002</v>
          </cell>
          <cell r="BE92">
            <v>96.5</v>
          </cell>
        </row>
        <row r="93">
          <cell r="A93" t="str">
            <v>KWT</v>
          </cell>
          <cell r="B93" t="str">
            <v>Kuwait</v>
          </cell>
          <cell r="F93">
            <v>56</v>
          </cell>
          <cell r="G93">
            <v>33</v>
          </cell>
          <cell r="H93">
            <v>80</v>
          </cell>
          <cell r="I93">
            <v>40</v>
          </cell>
          <cell r="J93">
            <v>80</v>
          </cell>
          <cell r="K93">
            <v>80</v>
          </cell>
          <cell r="L93">
            <v>50</v>
          </cell>
          <cell r="M93">
            <v>60</v>
          </cell>
          <cell r="N93">
            <v>47</v>
          </cell>
          <cell r="O93">
            <v>53</v>
          </cell>
          <cell r="P93">
            <v>20</v>
          </cell>
          <cell r="Q93">
            <v>60</v>
          </cell>
          <cell r="R93">
            <v>40</v>
          </cell>
          <cell r="S93">
            <v>80</v>
          </cell>
          <cell r="T93">
            <v>77.25</v>
          </cell>
          <cell r="U93">
            <v>98</v>
          </cell>
          <cell r="X93">
            <v>99</v>
          </cell>
          <cell r="Y93">
            <v>98.5</v>
          </cell>
          <cell r="AB93">
            <v>91.741275271732405</v>
          </cell>
          <cell r="AC93">
            <v>62.698413000000002</v>
          </cell>
          <cell r="AD93">
            <v>75.188959849205006</v>
          </cell>
          <cell r="AE93">
            <v>100</v>
          </cell>
          <cell r="AF93">
            <v>57.2769452</v>
          </cell>
          <cell r="AG93">
            <v>91</v>
          </cell>
          <cell r="AH93">
            <v>56</v>
          </cell>
          <cell r="AI93">
            <v>11.66</v>
          </cell>
          <cell r="AJ93">
            <v>65.879911699999994</v>
          </cell>
          <cell r="AK93">
            <v>46.063745521739101</v>
          </cell>
          <cell r="AL93">
            <v>65.0172521649218</v>
          </cell>
          <cell r="AN93">
            <v>85.318333780000003</v>
          </cell>
          <cell r="AO93">
            <v>86.956521739999999</v>
          </cell>
          <cell r="AP93">
            <v>99.9</v>
          </cell>
          <cell r="AQ93">
            <v>66.421927130787694</v>
          </cell>
          <cell r="AR93">
            <v>77.900000000000006</v>
          </cell>
          <cell r="AS93">
            <v>62.5</v>
          </cell>
          <cell r="AT93">
            <v>100</v>
          </cell>
          <cell r="AU93">
            <v>76.3</v>
          </cell>
          <cell r="AV93">
            <v>100</v>
          </cell>
          <cell r="AW93">
            <v>99.900000099647798</v>
          </cell>
          <cell r="AX93">
            <v>74.2</v>
          </cell>
          <cell r="AY93">
            <v>92.7</v>
          </cell>
          <cell r="AZ93">
            <v>38.209429200000002</v>
          </cell>
          <cell r="BA93">
            <v>89.714866954622906</v>
          </cell>
          <cell r="BB93">
            <v>94.3</v>
          </cell>
          <cell r="BC93">
            <v>99.72</v>
          </cell>
          <cell r="BD93">
            <v>85.7</v>
          </cell>
          <cell r="BE93">
            <v>97.413754071970601</v>
          </cell>
          <cell r="BF93">
            <v>99.900000099647798</v>
          </cell>
        </row>
        <row r="94">
          <cell r="A94" t="str">
            <v>KGZ</v>
          </cell>
          <cell r="B94" t="str">
            <v>Kyrgyzstan</v>
          </cell>
          <cell r="F94">
            <v>57</v>
          </cell>
          <cell r="G94">
            <v>53</v>
          </cell>
          <cell r="H94">
            <v>60</v>
          </cell>
          <cell r="I94">
            <v>80</v>
          </cell>
          <cell r="J94">
            <v>40</v>
          </cell>
          <cell r="K94">
            <v>60</v>
          </cell>
          <cell r="L94">
            <v>80</v>
          </cell>
          <cell r="M94">
            <v>60</v>
          </cell>
          <cell r="N94">
            <v>73</v>
          </cell>
          <cell r="O94">
            <v>53</v>
          </cell>
          <cell r="P94">
            <v>40</v>
          </cell>
          <cell r="Q94">
            <v>40</v>
          </cell>
          <cell r="R94">
            <v>40</v>
          </cell>
          <cell r="S94">
            <v>60</v>
          </cell>
          <cell r="T94">
            <v>75.5</v>
          </cell>
          <cell r="U94">
            <v>96</v>
          </cell>
          <cell r="X94">
            <v>92</v>
          </cell>
          <cell r="Y94">
            <v>94</v>
          </cell>
          <cell r="AB94">
            <v>93.066797642528698</v>
          </cell>
          <cell r="AC94">
            <v>38.986969000000002</v>
          </cell>
          <cell r="AD94">
            <v>72.045785725116602</v>
          </cell>
          <cell r="AE94">
            <v>100</v>
          </cell>
          <cell r="AF94">
            <v>46.696975180000003</v>
          </cell>
          <cell r="AG94">
            <v>94</v>
          </cell>
          <cell r="AH94">
            <v>57</v>
          </cell>
          <cell r="AI94">
            <v>7.45</v>
          </cell>
          <cell r="AJ94">
            <v>64.6752903</v>
          </cell>
          <cell r="AK94">
            <v>80.718105652173904</v>
          </cell>
          <cell r="AL94">
            <v>52.717816724828801</v>
          </cell>
          <cell r="AN94">
            <v>58.473873849999997</v>
          </cell>
          <cell r="AO94">
            <v>86.956521739999999</v>
          </cell>
          <cell r="AP94">
            <v>96.71106906</v>
          </cell>
          <cell r="AQ94">
            <v>66.678374688595397</v>
          </cell>
          <cell r="AR94">
            <v>72.099999999999994</v>
          </cell>
          <cell r="AS94">
            <v>84.4</v>
          </cell>
          <cell r="AT94">
            <v>80.583055119999997</v>
          </cell>
          <cell r="AU94">
            <v>96.2</v>
          </cell>
          <cell r="AV94">
            <v>76.566999999999993</v>
          </cell>
          <cell r="AX94">
            <v>72.900000000000006</v>
          </cell>
          <cell r="AY94">
            <v>94.1</v>
          </cell>
          <cell r="AZ94">
            <v>76.855783829999993</v>
          </cell>
          <cell r="BA94">
            <v>97.705492288903002</v>
          </cell>
          <cell r="BB94">
            <v>87.9</v>
          </cell>
          <cell r="BC94">
            <v>99.2</v>
          </cell>
          <cell r="BD94">
            <v>85.7</v>
          </cell>
          <cell r="BE94">
            <v>98</v>
          </cell>
          <cell r="BF94">
            <v>69.144181156601206</v>
          </cell>
        </row>
        <row r="95">
          <cell r="A95" t="str">
            <v>LAO</v>
          </cell>
          <cell r="B95" t="str">
            <v>Lao People's Democratic Republic</v>
          </cell>
          <cell r="D95">
            <v>80</v>
          </cell>
          <cell r="E95">
            <v>53.333333330000002</v>
          </cell>
          <cell r="F95">
            <v>35</v>
          </cell>
          <cell r="G95">
            <v>47</v>
          </cell>
          <cell r="H95">
            <v>50</v>
          </cell>
          <cell r="I95">
            <v>20</v>
          </cell>
          <cell r="J95">
            <v>40</v>
          </cell>
          <cell r="K95">
            <v>47</v>
          </cell>
          <cell r="L95">
            <v>80</v>
          </cell>
          <cell r="M95">
            <v>20</v>
          </cell>
          <cell r="N95">
            <v>40</v>
          </cell>
          <cell r="O95">
            <v>20</v>
          </cell>
          <cell r="P95">
            <v>20</v>
          </cell>
          <cell r="Q95">
            <v>30</v>
          </cell>
          <cell r="R95">
            <v>20</v>
          </cell>
          <cell r="S95">
            <v>20</v>
          </cell>
          <cell r="T95">
            <v>52.111111110000003</v>
          </cell>
          <cell r="U95">
            <v>69</v>
          </cell>
          <cell r="W95">
            <v>40</v>
          </cell>
          <cell r="X95">
            <v>67</v>
          </cell>
          <cell r="Y95">
            <v>68</v>
          </cell>
          <cell r="Z95">
            <v>40</v>
          </cell>
          <cell r="AB95">
            <v>63.423810813265398</v>
          </cell>
          <cell r="AC95">
            <v>50.970835999999998</v>
          </cell>
          <cell r="AD95">
            <v>59.188415728651997</v>
          </cell>
          <cell r="AE95">
            <v>82.049005611111099</v>
          </cell>
          <cell r="AF95">
            <v>51.113720979999997</v>
          </cell>
          <cell r="AG95">
            <v>68</v>
          </cell>
          <cell r="AH95">
            <v>35</v>
          </cell>
          <cell r="AI95">
            <v>2.46</v>
          </cell>
          <cell r="AJ95">
            <v>69.773166900000007</v>
          </cell>
          <cell r="AK95">
            <v>99.497159999999994</v>
          </cell>
          <cell r="AL95">
            <v>10.084291262763299</v>
          </cell>
          <cell r="AN95">
            <v>46.072127539999997</v>
          </cell>
          <cell r="AO95">
            <v>57.377409669999999</v>
          </cell>
          <cell r="AP95">
            <v>76.516736280000003</v>
          </cell>
          <cell r="AQ95">
            <v>57.732380701727102</v>
          </cell>
          <cell r="AR95">
            <v>62.2</v>
          </cell>
          <cell r="AS95">
            <v>95.4</v>
          </cell>
          <cell r="AT95">
            <v>51.68208508</v>
          </cell>
          <cell r="AU95">
            <v>95.3</v>
          </cell>
          <cell r="AV95">
            <v>7.4104999999999999</v>
          </cell>
          <cell r="AW95">
            <v>59.946549460039698</v>
          </cell>
          <cell r="AX95">
            <v>64.8</v>
          </cell>
          <cell r="AY95">
            <v>97.2</v>
          </cell>
          <cell r="AZ95">
            <v>81.14315843</v>
          </cell>
          <cell r="BA95">
            <v>97.506859037137602</v>
          </cell>
          <cell r="BB95">
            <v>67.599999999999994</v>
          </cell>
          <cell r="BC95">
            <v>99.438000000000002</v>
          </cell>
          <cell r="BD95">
            <v>85.7</v>
          </cell>
          <cell r="BE95">
            <v>90.269109833804706</v>
          </cell>
          <cell r="BF95">
            <v>16.488713255802899</v>
          </cell>
        </row>
        <row r="96">
          <cell r="A96" t="str">
            <v>LVA</v>
          </cell>
          <cell r="B96" t="str">
            <v>Latvia</v>
          </cell>
          <cell r="F96">
            <v>75</v>
          </cell>
          <cell r="G96">
            <v>80</v>
          </cell>
          <cell r="H96">
            <v>90</v>
          </cell>
          <cell r="I96">
            <v>80</v>
          </cell>
          <cell r="J96">
            <v>80</v>
          </cell>
          <cell r="K96">
            <v>73</v>
          </cell>
          <cell r="L96">
            <v>80</v>
          </cell>
          <cell r="M96">
            <v>80</v>
          </cell>
          <cell r="N96">
            <v>80</v>
          </cell>
          <cell r="O96">
            <v>87</v>
          </cell>
          <cell r="P96">
            <v>60</v>
          </cell>
          <cell r="Q96">
            <v>80</v>
          </cell>
          <cell r="R96">
            <v>40</v>
          </cell>
          <cell r="S96">
            <v>60</v>
          </cell>
          <cell r="T96">
            <v>86</v>
          </cell>
          <cell r="U96">
            <v>98</v>
          </cell>
          <cell r="X96">
            <v>96</v>
          </cell>
          <cell r="Y96">
            <v>97</v>
          </cell>
          <cell r="AB96">
            <v>98.237455968962195</v>
          </cell>
          <cell r="AC96">
            <v>47.396127</v>
          </cell>
          <cell r="AD96">
            <v>75.606007492009994</v>
          </cell>
          <cell r="AE96">
            <v>100</v>
          </cell>
          <cell r="AF96">
            <v>41.508452400000003</v>
          </cell>
          <cell r="AG96">
            <v>96</v>
          </cell>
          <cell r="AH96">
            <v>75</v>
          </cell>
          <cell r="AI96">
            <v>11.47</v>
          </cell>
          <cell r="AJ96">
            <v>75.443180799999993</v>
          </cell>
          <cell r="AK96">
            <v>81.601655347826096</v>
          </cell>
          <cell r="AL96">
            <v>50.7845418120719</v>
          </cell>
          <cell r="AN96">
            <v>88.18298197</v>
          </cell>
          <cell r="AO96">
            <v>86.956521739999999</v>
          </cell>
          <cell r="AP96">
            <v>92.327077549999998</v>
          </cell>
          <cell r="AQ96">
            <v>66.933998432676404</v>
          </cell>
          <cell r="AR96">
            <v>63.3</v>
          </cell>
          <cell r="AS96">
            <v>73.900000000000006</v>
          </cell>
          <cell r="AT96">
            <v>47.25357812</v>
          </cell>
          <cell r="AU96">
            <v>92.9</v>
          </cell>
          <cell r="AV96">
            <v>100</v>
          </cell>
          <cell r="AW96">
            <v>86.364157639795906</v>
          </cell>
          <cell r="AX96">
            <v>67.2</v>
          </cell>
          <cell r="AZ96">
            <v>87.985289809999998</v>
          </cell>
          <cell r="BA96">
            <v>95.119480033673298</v>
          </cell>
          <cell r="BC96">
            <v>98.191500000000005</v>
          </cell>
          <cell r="BD96">
            <v>87.8</v>
          </cell>
          <cell r="BF96">
            <v>95.382014483632403</v>
          </cell>
        </row>
        <row r="97">
          <cell r="A97" t="str">
            <v>LBN</v>
          </cell>
          <cell r="B97" t="str">
            <v>Lebanon</v>
          </cell>
          <cell r="D97">
            <v>70</v>
          </cell>
          <cell r="E97">
            <v>73.333333330000002</v>
          </cell>
          <cell r="F97">
            <v>58</v>
          </cell>
          <cell r="G97">
            <v>87</v>
          </cell>
          <cell r="H97">
            <v>100</v>
          </cell>
          <cell r="I97">
            <v>80</v>
          </cell>
          <cell r="J97">
            <v>40</v>
          </cell>
          <cell r="K97">
            <v>80</v>
          </cell>
          <cell r="L97">
            <v>60</v>
          </cell>
          <cell r="M97">
            <v>40</v>
          </cell>
          <cell r="N97">
            <v>60</v>
          </cell>
          <cell r="O97">
            <v>60</v>
          </cell>
          <cell r="P97">
            <v>40</v>
          </cell>
          <cell r="Q97">
            <v>30</v>
          </cell>
          <cell r="R97">
            <v>40</v>
          </cell>
          <cell r="S97">
            <v>40</v>
          </cell>
          <cell r="T97">
            <v>70.944444443333296</v>
          </cell>
          <cell r="U97">
            <v>82</v>
          </cell>
          <cell r="W97">
            <v>70</v>
          </cell>
          <cell r="X97">
            <v>81</v>
          </cell>
          <cell r="Y97">
            <v>81.5</v>
          </cell>
          <cell r="Z97">
            <v>80</v>
          </cell>
          <cell r="AB97">
            <v>90.008032863279695</v>
          </cell>
          <cell r="AC97">
            <v>57.295237999999998</v>
          </cell>
          <cell r="AD97">
            <v>70.104902898179304</v>
          </cell>
          <cell r="AE97">
            <v>100</v>
          </cell>
          <cell r="AF97">
            <v>60.15546956</v>
          </cell>
          <cell r="AG97">
            <v>83</v>
          </cell>
          <cell r="AH97">
            <v>58</v>
          </cell>
          <cell r="AI97">
            <v>11.66</v>
          </cell>
          <cell r="AJ97">
            <v>60.733001999999999</v>
          </cell>
          <cell r="AK97">
            <v>63.3273535652174</v>
          </cell>
          <cell r="AL97">
            <v>24.410624272974001</v>
          </cell>
          <cell r="AN97">
            <v>79.602045669999995</v>
          </cell>
          <cell r="AO97">
            <v>86.956521739999999</v>
          </cell>
          <cell r="AP97">
            <v>98.706317240000004</v>
          </cell>
          <cell r="AQ97">
            <v>61.930671220251597</v>
          </cell>
          <cell r="AR97">
            <v>57.4</v>
          </cell>
          <cell r="AS97">
            <v>68.099999999999994</v>
          </cell>
          <cell r="AT97">
            <v>93.883895440000003</v>
          </cell>
          <cell r="AU97">
            <v>85.7</v>
          </cell>
          <cell r="AW97">
            <v>22.075547455548801</v>
          </cell>
          <cell r="AX97">
            <v>57.6</v>
          </cell>
          <cell r="AY97">
            <v>80.2</v>
          </cell>
          <cell r="AZ97">
            <v>68.637969310000003</v>
          </cell>
          <cell r="BA97">
            <v>95.203780811821105</v>
          </cell>
          <cell r="BB97">
            <v>89.1</v>
          </cell>
          <cell r="BC97">
            <v>99.748999999999995</v>
          </cell>
          <cell r="BD97">
            <v>85.7</v>
          </cell>
          <cell r="BF97">
            <v>47.864317550597697</v>
          </cell>
        </row>
        <row r="98">
          <cell r="A98" t="str">
            <v>LSO</v>
          </cell>
          <cell r="B98" t="str">
            <v>Lesotho</v>
          </cell>
          <cell r="F98">
            <v>33</v>
          </cell>
          <cell r="G98">
            <v>53</v>
          </cell>
          <cell r="H98">
            <v>40</v>
          </cell>
          <cell r="I98">
            <v>40</v>
          </cell>
          <cell r="J98">
            <v>40</v>
          </cell>
          <cell r="K98">
            <v>53</v>
          </cell>
          <cell r="L98">
            <v>60</v>
          </cell>
          <cell r="M98">
            <v>40</v>
          </cell>
          <cell r="N98">
            <v>13</v>
          </cell>
          <cell r="O98">
            <v>27</v>
          </cell>
          <cell r="P98">
            <v>40</v>
          </cell>
          <cell r="Q98">
            <v>20</v>
          </cell>
          <cell r="R98">
            <v>0</v>
          </cell>
          <cell r="S98">
            <v>0</v>
          </cell>
          <cell r="T98">
            <v>61.5</v>
          </cell>
          <cell r="U98">
            <v>90</v>
          </cell>
          <cell r="X98">
            <v>90</v>
          </cell>
          <cell r="Y98">
            <v>90</v>
          </cell>
          <cell r="AB98">
            <v>76.662689335647599</v>
          </cell>
          <cell r="AC98">
            <v>64.078129000000004</v>
          </cell>
          <cell r="AD98">
            <v>59.474611665411501</v>
          </cell>
          <cell r="AE98">
            <v>60.216367017641701</v>
          </cell>
          <cell r="AF98">
            <v>43.220580839999997</v>
          </cell>
          <cell r="AG98">
            <v>87</v>
          </cell>
          <cell r="AH98">
            <v>33</v>
          </cell>
          <cell r="AI98">
            <v>4.03</v>
          </cell>
          <cell r="AJ98">
            <v>79.445105900000001</v>
          </cell>
          <cell r="AK98">
            <v>100</v>
          </cell>
          <cell r="AL98">
            <v>21.493169180560901</v>
          </cell>
          <cell r="AN98">
            <v>57.5</v>
          </cell>
          <cell r="AO98">
            <v>51.18255551</v>
          </cell>
          <cell r="AP98">
            <v>44.748692009999999</v>
          </cell>
          <cell r="AQ98">
            <v>57.077784815295402</v>
          </cell>
          <cell r="AR98">
            <v>70.3</v>
          </cell>
          <cell r="AS98">
            <v>86.1</v>
          </cell>
          <cell r="AT98">
            <v>79.661152795999996</v>
          </cell>
          <cell r="AU98">
            <v>95</v>
          </cell>
          <cell r="AV98">
            <v>38.723999999999997</v>
          </cell>
          <cell r="AX98">
            <v>71</v>
          </cell>
          <cell r="AY98">
            <v>92.8</v>
          </cell>
          <cell r="AZ98">
            <v>72.819302859999993</v>
          </cell>
          <cell r="BA98">
            <v>95.3664307459604</v>
          </cell>
          <cell r="BB98">
            <v>67.099999999999994</v>
          </cell>
          <cell r="BC98">
            <v>92.343349000000003</v>
          </cell>
          <cell r="BE98">
            <v>97.9</v>
          </cell>
        </row>
        <row r="99">
          <cell r="A99" t="str">
            <v>LBR</v>
          </cell>
          <cell r="B99" t="str">
            <v>Liberia</v>
          </cell>
          <cell r="D99">
            <v>53.3333333333333</v>
          </cell>
          <cell r="E99">
            <v>52.222222223333297</v>
          </cell>
          <cell r="F99">
            <v>46</v>
          </cell>
          <cell r="G99">
            <v>27</v>
          </cell>
          <cell r="H99">
            <v>70</v>
          </cell>
          <cell r="I99">
            <v>60</v>
          </cell>
          <cell r="J99">
            <v>20</v>
          </cell>
          <cell r="K99">
            <v>67</v>
          </cell>
          <cell r="L99">
            <v>80</v>
          </cell>
          <cell r="M99">
            <v>40</v>
          </cell>
          <cell r="N99">
            <v>47</v>
          </cell>
          <cell r="O99">
            <v>33</v>
          </cell>
          <cell r="P99">
            <v>60</v>
          </cell>
          <cell r="Q99">
            <v>60</v>
          </cell>
          <cell r="R99">
            <v>20</v>
          </cell>
          <cell r="S99">
            <v>20</v>
          </cell>
          <cell r="T99">
            <v>61.518518518888897</v>
          </cell>
          <cell r="U99">
            <v>91</v>
          </cell>
          <cell r="W99">
            <v>40</v>
          </cell>
          <cell r="X99">
            <v>84</v>
          </cell>
          <cell r="Y99">
            <v>86.3333333333333</v>
          </cell>
          <cell r="Z99">
            <v>63.3333333333333</v>
          </cell>
          <cell r="AA99">
            <v>84</v>
          </cell>
          <cell r="AB99">
            <v>86.611870733896794</v>
          </cell>
          <cell r="AC99">
            <v>29.594882999999999</v>
          </cell>
          <cell r="AD99">
            <v>50.811505014796303</v>
          </cell>
          <cell r="AE99">
            <v>40.008247661467301</v>
          </cell>
          <cell r="AF99">
            <v>44.505908040000001</v>
          </cell>
          <cell r="AG99">
            <v>84</v>
          </cell>
          <cell r="AH99">
            <v>46</v>
          </cell>
          <cell r="AI99">
            <v>6.64</v>
          </cell>
          <cell r="AJ99">
            <v>41.907162100000001</v>
          </cell>
          <cell r="AK99">
            <v>52.9580898695652</v>
          </cell>
          <cell r="AL99">
            <v>3.6814344061005602</v>
          </cell>
          <cell r="AM99">
            <v>60.699463000000002</v>
          </cell>
          <cell r="AN99">
            <v>68.808495010000001</v>
          </cell>
          <cell r="AO99">
            <v>52.556745300000003</v>
          </cell>
          <cell r="AP99">
            <v>17.133887789999999</v>
          </cell>
          <cell r="AQ99">
            <v>47.437621081813802</v>
          </cell>
          <cell r="AR99">
            <v>91.6</v>
          </cell>
          <cell r="AS99">
            <v>91.1</v>
          </cell>
          <cell r="AT99">
            <v>78.513752732</v>
          </cell>
          <cell r="AU99">
            <v>98</v>
          </cell>
          <cell r="AV99">
            <v>0.09</v>
          </cell>
          <cell r="AX99">
            <v>92</v>
          </cell>
          <cell r="AY99">
            <v>95.9</v>
          </cell>
          <cell r="AZ99">
            <v>45.79856221</v>
          </cell>
          <cell r="BA99">
            <v>94.578772351635294</v>
          </cell>
          <cell r="BB99">
            <v>69.7</v>
          </cell>
          <cell r="BC99">
            <v>99.558000000000007</v>
          </cell>
          <cell r="BE99">
            <v>96.323154088826996</v>
          </cell>
        </row>
        <row r="100">
          <cell r="A100" t="str">
            <v>LBY</v>
          </cell>
          <cell r="B100" t="str">
            <v>Libya</v>
          </cell>
          <cell r="F100">
            <v>41</v>
          </cell>
          <cell r="G100">
            <v>33</v>
          </cell>
          <cell r="H100">
            <v>40</v>
          </cell>
          <cell r="I100">
            <v>60</v>
          </cell>
          <cell r="J100">
            <v>20</v>
          </cell>
          <cell r="K100">
            <v>60</v>
          </cell>
          <cell r="L100">
            <v>80</v>
          </cell>
          <cell r="M100">
            <v>80</v>
          </cell>
          <cell r="N100">
            <v>27</v>
          </cell>
          <cell r="O100">
            <v>27</v>
          </cell>
          <cell r="P100">
            <v>20</v>
          </cell>
          <cell r="Q100">
            <v>0</v>
          </cell>
          <cell r="R100">
            <v>40</v>
          </cell>
          <cell r="S100">
            <v>40</v>
          </cell>
          <cell r="T100">
            <v>63</v>
          </cell>
          <cell r="U100">
            <v>73</v>
          </cell>
          <cell r="X100">
            <v>97</v>
          </cell>
          <cell r="Y100">
            <v>85</v>
          </cell>
          <cell r="AB100">
            <v>82.592113952557099</v>
          </cell>
          <cell r="AC100">
            <v>34.272199999999998</v>
          </cell>
          <cell r="AD100">
            <v>65.635135331915507</v>
          </cell>
          <cell r="AE100">
            <v>100</v>
          </cell>
          <cell r="AF100">
            <v>54.675839740000001</v>
          </cell>
          <cell r="AG100">
            <v>73</v>
          </cell>
          <cell r="AH100">
            <v>41</v>
          </cell>
          <cell r="AI100">
            <v>11.66</v>
          </cell>
          <cell r="AJ100">
            <v>34.874150399999998</v>
          </cell>
          <cell r="AK100">
            <v>51.101202782608702</v>
          </cell>
          <cell r="AL100">
            <v>55.712402158459298</v>
          </cell>
          <cell r="AN100">
            <v>81.221181729999998</v>
          </cell>
          <cell r="AO100">
            <v>68.016073730000002</v>
          </cell>
          <cell r="AP100">
            <v>99.933776550000005</v>
          </cell>
          <cell r="AQ100">
            <v>57.982078552214098</v>
          </cell>
          <cell r="AR100">
            <v>79.144544460000006</v>
          </cell>
          <cell r="AS100">
            <v>67.400000000000006</v>
          </cell>
          <cell r="AT100">
            <v>99.892724135999998</v>
          </cell>
          <cell r="AU100">
            <v>84.8</v>
          </cell>
          <cell r="AW100">
            <v>25.9478615005482</v>
          </cell>
          <cell r="AY100">
            <v>74.099999999999994</v>
          </cell>
          <cell r="AZ100">
            <v>51.176424529999998</v>
          </cell>
          <cell r="BA100">
            <v>94.415672193786506</v>
          </cell>
          <cell r="BB100">
            <v>59.9</v>
          </cell>
          <cell r="BC100">
            <v>99.424000000000007</v>
          </cell>
        </row>
        <row r="101">
          <cell r="A101" t="str">
            <v>LTU</v>
          </cell>
          <cell r="B101" t="str">
            <v>Lithuania</v>
          </cell>
          <cell r="F101">
            <v>82</v>
          </cell>
          <cell r="G101">
            <v>87</v>
          </cell>
          <cell r="H101">
            <v>90</v>
          </cell>
          <cell r="I101">
            <v>80</v>
          </cell>
          <cell r="J101">
            <v>80</v>
          </cell>
          <cell r="K101">
            <v>80</v>
          </cell>
          <cell r="L101">
            <v>70</v>
          </cell>
          <cell r="M101">
            <v>80</v>
          </cell>
          <cell r="N101">
            <v>93</v>
          </cell>
          <cell r="O101">
            <v>100</v>
          </cell>
          <cell r="P101">
            <v>60</v>
          </cell>
          <cell r="Q101">
            <v>60</v>
          </cell>
          <cell r="R101">
            <v>80</v>
          </cell>
          <cell r="S101">
            <v>100</v>
          </cell>
          <cell r="T101">
            <v>87</v>
          </cell>
          <cell r="U101">
            <v>92</v>
          </cell>
          <cell r="X101">
            <v>92</v>
          </cell>
          <cell r="Y101">
            <v>92</v>
          </cell>
          <cell r="AB101">
            <v>98.470254774835198</v>
          </cell>
          <cell r="AC101">
            <v>33.549985</v>
          </cell>
          <cell r="AD101">
            <v>78.959621159557003</v>
          </cell>
          <cell r="AE101">
            <v>100</v>
          </cell>
          <cell r="AF101">
            <v>42.482932599999998</v>
          </cell>
          <cell r="AG101">
            <v>92</v>
          </cell>
          <cell r="AH101">
            <v>82</v>
          </cell>
          <cell r="AI101">
            <v>10.52</v>
          </cell>
          <cell r="AJ101">
            <v>69.841654399999996</v>
          </cell>
          <cell r="AK101">
            <v>75.136537739130404</v>
          </cell>
          <cell r="AL101">
            <v>96.015251389427405</v>
          </cell>
          <cell r="AN101">
            <v>92.654920860000004</v>
          </cell>
          <cell r="AO101">
            <v>86.956521739999999</v>
          </cell>
          <cell r="AP101">
            <v>93.749102919999999</v>
          </cell>
          <cell r="AQ101">
            <v>70.653069013571596</v>
          </cell>
          <cell r="AR101">
            <v>72.900000000000006</v>
          </cell>
          <cell r="AS101">
            <v>71.3</v>
          </cell>
          <cell r="AT101">
            <v>48.886106239999997</v>
          </cell>
          <cell r="AU101">
            <v>93.2</v>
          </cell>
          <cell r="AV101">
            <v>100</v>
          </cell>
          <cell r="AW101">
            <v>91.798044390096607</v>
          </cell>
          <cell r="AX101">
            <v>76.3</v>
          </cell>
          <cell r="AZ101">
            <v>89.548763620000003</v>
          </cell>
          <cell r="BA101">
            <v>95.463378113187204</v>
          </cell>
          <cell r="BC101">
            <v>97.26267</v>
          </cell>
          <cell r="BD101">
            <v>85.7</v>
          </cell>
          <cell r="BF101">
            <v>92.517937783313599</v>
          </cell>
        </row>
        <row r="102">
          <cell r="A102" t="str">
            <v>LUX</v>
          </cell>
          <cell r="B102" t="str">
            <v>Luxembourg</v>
          </cell>
          <cell r="F102">
            <v>76</v>
          </cell>
          <cell r="G102">
            <v>100</v>
          </cell>
          <cell r="H102">
            <v>90</v>
          </cell>
          <cell r="I102">
            <v>80</v>
          </cell>
          <cell r="J102">
            <v>80</v>
          </cell>
          <cell r="K102">
            <v>87</v>
          </cell>
          <cell r="L102">
            <v>70</v>
          </cell>
          <cell r="M102">
            <v>80</v>
          </cell>
          <cell r="N102">
            <v>80</v>
          </cell>
          <cell r="O102">
            <v>60</v>
          </cell>
          <cell r="P102">
            <v>80</v>
          </cell>
          <cell r="Q102">
            <v>60</v>
          </cell>
          <cell r="R102">
            <v>40</v>
          </cell>
          <cell r="S102">
            <v>80</v>
          </cell>
          <cell r="T102">
            <v>87.5</v>
          </cell>
          <cell r="U102">
            <v>99</v>
          </cell>
          <cell r="X102">
            <v>99</v>
          </cell>
          <cell r="Y102">
            <v>99</v>
          </cell>
          <cell r="AB102">
            <v>97.046668250434394</v>
          </cell>
          <cell r="AC102">
            <v>81.684982000000005</v>
          </cell>
          <cell r="AD102">
            <v>87.488408303460204</v>
          </cell>
          <cell r="AE102">
            <v>100</v>
          </cell>
          <cell r="AF102">
            <v>59.392303400000003</v>
          </cell>
          <cell r="AG102">
            <v>99</v>
          </cell>
          <cell r="AH102">
            <v>76</v>
          </cell>
          <cell r="AI102">
            <v>4.95</v>
          </cell>
          <cell r="AJ102">
            <v>89.4</v>
          </cell>
          <cell r="AK102">
            <v>88.678180260869595</v>
          </cell>
          <cell r="AL102">
            <v>98.108178945327694</v>
          </cell>
          <cell r="AN102">
            <v>92.081506849999997</v>
          </cell>
          <cell r="AO102">
            <v>86.956521739999999</v>
          </cell>
          <cell r="AP102">
            <v>97.594601969999999</v>
          </cell>
          <cell r="AQ102">
            <v>83.157732092439005</v>
          </cell>
          <cell r="AR102">
            <v>78.3</v>
          </cell>
          <cell r="AS102">
            <v>74.900000000000006</v>
          </cell>
          <cell r="AT102">
            <v>50.20115088</v>
          </cell>
          <cell r="AU102">
            <v>91.5</v>
          </cell>
          <cell r="AV102">
            <v>100</v>
          </cell>
          <cell r="AW102">
            <v>97.123081122948406</v>
          </cell>
          <cell r="AX102">
            <v>79.2</v>
          </cell>
          <cell r="AZ102">
            <v>90.778462915000006</v>
          </cell>
          <cell r="BA102">
            <v>94.651172554213204</v>
          </cell>
          <cell r="BC102">
            <v>98.937070000000006</v>
          </cell>
          <cell r="BD102">
            <v>85.7</v>
          </cell>
          <cell r="BF102">
            <v>99.671745983542394</v>
          </cell>
        </row>
        <row r="103">
          <cell r="A103" t="str">
            <v>MDG</v>
          </cell>
          <cell r="B103" t="str">
            <v>Madagascar</v>
          </cell>
          <cell r="D103">
            <v>32</v>
          </cell>
          <cell r="E103">
            <v>66.666666665999998</v>
          </cell>
          <cell r="F103">
            <v>26</v>
          </cell>
          <cell r="G103">
            <v>20</v>
          </cell>
          <cell r="H103">
            <v>30</v>
          </cell>
          <cell r="I103">
            <v>20</v>
          </cell>
          <cell r="J103">
            <v>40</v>
          </cell>
          <cell r="K103">
            <v>53</v>
          </cell>
          <cell r="L103">
            <v>40</v>
          </cell>
          <cell r="M103">
            <v>20</v>
          </cell>
          <cell r="N103">
            <v>27</v>
          </cell>
          <cell r="O103">
            <v>33</v>
          </cell>
          <cell r="P103">
            <v>20</v>
          </cell>
          <cell r="Q103">
            <v>20</v>
          </cell>
          <cell r="R103">
            <v>20</v>
          </cell>
          <cell r="S103">
            <v>0</v>
          </cell>
          <cell r="T103">
            <v>53.888888888666699</v>
          </cell>
          <cell r="U103">
            <v>62</v>
          </cell>
          <cell r="W103">
            <v>84</v>
          </cell>
          <cell r="X103">
            <v>76</v>
          </cell>
          <cell r="Y103">
            <v>69</v>
          </cell>
          <cell r="Z103">
            <v>84</v>
          </cell>
          <cell r="AB103">
            <v>53.5996648264614</v>
          </cell>
          <cell r="AC103">
            <v>10.165957000000001</v>
          </cell>
          <cell r="AD103">
            <v>44.144928488444897</v>
          </cell>
          <cell r="AE103">
            <v>11.7565957292134</v>
          </cell>
          <cell r="AF103">
            <v>44.154725839999998</v>
          </cell>
          <cell r="AG103">
            <v>75</v>
          </cell>
          <cell r="AH103">
            <v>26</v>
          </cell>
          <cell r="AI103">
            <v>3.43</v>
          </cell>
          <cell r="AJ103">
            <v>63.977562800000001</v>
          </cell>
          <cell r="AK103">
            <v>100</v>
          </cell>
          <cell r="AL103">
            <v>2.49679082977898</v>
          </cell>
          <cell r="AM103">
            <v>56.353617</v>
          </cell>
          <cell r="AN103">
            <v>40.4</v>
          </cell>
          <cell r="AO103">
            <v>55.196163939999998</v>
          </cell>
          <cell r="AP103">
            <v>10.94840705</v>
          </cell>
          <cell r="AQ103">
            <v>42.630757441291202</v>
          </cell>
          <cell r="AR103">
            <v>71.099999999999994</v>
          </cell>
          <cell r="AS103">
            <v>95.4</v>
          </cell>
          <cell r="AT103">
            <v>92.086300047999998</v>
          </cell>
          <cell r="AU103">
            <v>98.2</v>
          </cell>
          <cell r="AV103">
            <v>0.81499999999999995</v>
          </cell>
          <cell r="AX103">
            <v>71.7</v>
          </cell>
          <cell r="AY103">
            <v>98.5</v>
          </cell>
          <cell r="AZ103">
            <v>81.289498039999998</v>
          </cell>
          <cell r="BA103">
            <v>95.864883276833098</v>
          </cell>
          <cell r="BB103">
            <v>57.6</v>
          </cell>
          <cell r="BC103">
            <v>99.453999999999994</v>
          </cell>
          <cell r="BE103">
            <v>93.6</v>
          </cell>
        </row>
        <row r="104">
          <cell r="A104" t="str">
            <v>MWI</v>
          </cell>
          <cell r="B104" t="str">
            <v>Malawi</v>
          </cell>
          <cell r="C104">
            <v>100</v>
          </cell>
          <cell r="F104">
            <v>42</v>
          </cell>
          <cell r="G104">
            <v>40</v>
          </cell>
          <cell r="H104">
            <v>40</v>
          </cell>
          <cell r="I104">
            <v>60</v>
          </cell>
          <cell r="J104">
            <v>40</v>
          </cell>
          <cell r="K104">
            <v>53</v>
          </cell>
          <cell r="L104">
            <v>70</v>
          </cell>
          <cell r="M104">
            <v>80</v>
          </cell>
          <cell r="N104">
            <v>33</v>
          </cell>
          <cell r="O104">
            <v>40</v>
          </cell>
          <cell r="P104">
            <v>20</v>
          </cell>
          <cell r="Q104">
            <v>30</v>
          </cell>
          <cell r="R104">
            <v>20</v>
          </cell>
          <cell r="S104">
            <v>20</v>
          </cell>
          <cell r="T104">
            <v>68.911496476286402</v>
          </cell>
          <cell r="U104">
            <v>87</v>
          </cell>
          <cell r="X104">
            <v>91</v>
          </cell>
          <cell r="Y104">
            <v>95.822992952572704</v>
          </cell>
          <cell r="AB104">
            <v>54.850021268827703</v>
          </cell>
          <cell r="AC104">
            <v>77.670648</v>
          </cell>
          <cell r="AD104">
            <v>61.784006864440698</v>
          </cell>
          <cell r="AE104">
            <v>58.647605038628903</v>
          </cell>
          <cell r="AF104">
            <v>41.607813579999998</v>
          </cell>
          <cell r="AG104">
            <v>92</v>
          </cell>
          <cell r="AH104">
            <v>42</v>
          </cell>
          <cell r="AI104">
            <v>7.74</v>
          </cell>
          <cell r="AJ104">
            <v>77.1627814</v>
          </cell>
          <cell r="AK104">
            <v>100</v>
          </cell>
          <cell r="AL104">
            <v>3.0657877730386498</v>
          </cell>
          <cell r="AM104">
            <v>79.115170000000006</v>
          </cell>
          <cell r="AN104">
            <v>81.437317870000001</v>
          </cell>
          <cell r="AO104">
            <v>56.386286820000002</v>
          </cell>
          <cell r="AP104">
            <v>26.560275950000001</v>
          </cell>
          <cell r="AQ104">
            <v>57.001924733133002</v>
          </cell>
          <cell r="AR104">
            <v>87.2</v>
          </cell>
          <cell r="AS104">
            <v>95.1</v>
          </cell>
          <cell r="AT104">
            <v>83.687004123999998</v>
          </cell>
          <cell r="AU104">
            <v>98</v>
          </cell>
          <cell r="AV104">
            <v>1.909</v>
          </cell>
          <cell r="AX104">
            <v>90.2</v>
          </cell>
          <cell r="AY104">
            <v>95.3</v>
          </cell>
          <cell r="AZ104">
            <v>73.777931429999995</v>
          </cell>
          <cell r="BA104">
            <v>95.274190780441799</v>
          </cell>
          <cell r="BB104">
            <v>61.5</v>
          </cell>
          <cell r="BC104">
            <v>99.441000000000003</v>
          </cell>
          <cell r="BE104">
            <v>98.7</v>
          </cell>
        </row>
        <row r="105">
          <cell r="A105" t="str">
            <v>MYS</v>
          </cell>
          <cell r="B105" t="str">
            <v>Malaysia</v>
          </cell>
          <cell r="D105">
            <v>60</v>
          </cell>
          <cell r="E105">
            <v>62.5</v>
          </cell>
          <cell r="F105">
            <v>95</v>
          </cell>
          <cell r="G105">
            <v>100</v>
          </cell>
          <cell r="H105">
            <v>100</v>
          </cell>
          <cell r="I105">
            <v>100</v>
          </cell>
          <cell r="J105">
            <v>80</v>
          </cell>
          <cell r="K105">
            <v>93</v>
          </cell>
          <cell r="L105">
            <v>100</v>
          </cell>
          <cell r="M105">
            <v>100</v>
          </cell>
          <cell r="N105">
            <v>100</v>
          </cell>
          <cell r="O105">
            <v>100</v>
          </cell>
          <cell r="P105">
            <v>100</v>
          </cell>
          <cell r="Q105">
            <v>100</v>
          </cell>
          <cell r="R105">
            <v>80</v>
          </cell>
          <cell r="S105">
            <v>80</v>
          </cell>
          <cell r="T105">
            <v>85</v>
          </cell>
          <cell r="U105">
            <v>96</v>
          </cell>
          <cell r="W105">
            <v>67.5</v>
          </cell>
          <cell r="X105">
            <v>99</v>
          </cell>
          <cell r="Y105">
            <v>97.5</v>
          </cell>
          <cell r="Z105">
            <v>60</v>
          </cell>
          <cell r="AB105">
            <v>94.437202132963193</v>
          </cell>
          <cell r="AC105">
            <v>49.075994999999999</v>
          </cell>
          <cell r="AD105">
            <v>77.5548605079792</v>
          </cell>
          <cell r="AE105">
            <v>100</v>
          </cell>
          <cell r="AF105">
            <v>55.577584899999998</v>
          </cell>
          <cell r="AG105">
            <v>99</v>
          </cell>
          <cell r="AH105">
            <v>95</v>
          </cell>
          <cell r="AI105">
            <v>2.82</v>
          </cell>
          <cell r="AJ105">
            <v>53.929190300000002</v>
          </cell>
          <cell r="AK105">
            <v>74.620263739130394</v>
          </cell>
          <cell r="AL105">
            <v>37.210324544397103</v>
          </cell>
          <cell r="AN105">
            <v>91.775355649999995</v>
          </cell>
          <cell r="AO105">
            <v>86.956521739999999</v>
          </cell>
          <cell r="AP105">
            <v>99.661325110000007</v>
          </cell>
          <cell r="AQ105">
            <v>75.367813441654107</v>
          </cell>
          <cell r="AR105">
            <v>78.2</v>
          </cell>
          <cell r="AS105">
            <v>84</v>
          </cell>
          <cell r="AT105">
            <v>96.286053023999997</v>
          </cell>
          <cell r="AU105">
            <v>86.4</v>
          </cell>
          <cell r="AV105">
            <v>96.637</v>
          </cell>
          <cell r="AW105">
            <v>89.784779796960194</v>
          </cell>
          <cell r="AX105">
            <v>78.2</v>
          </cell>
          <cell r="AY105">
            <v>93.9</v>
          </cell>
          <cell r="AZ105">
            <v>83.670259810000005</v>
          </cell>
          <cell r="BA105">
            <v>92.261527956314595</v>
          </cell>
          <cell r="BB105">
            <v>79.7</v>
          </cell>
          <cell r="BC105">
            <v>99.456000000000003</v>
          </cell>
          <cell r="BE105">
            <v>89.733704287123601</v>
          </cell>
          <cell r="BF105">
            <v>93.342799509719597</v>
          </cell>
        </row>
        <row r="106">
          <cell r="A106" t="str">
            <v>MDV</v>
          </cell>
          <cell r="B106" t="str">
            <v>Maldives</v>
          </cell>
          <cell r="D106">
            <v>80</v>
          </cell>
          <cell r="E106">
            <v>53.333333330000002</v>
          </cell>
          <cell r="F106">
            <v>43</v>
          </cell>
          <cell r="G106">
            <v>67</v>
          </cell>
          <cell r="H106">
            <v>70</v>
          </cell>
          <cell r="I106">
            <v>20</v>
          </cell>
          <cell r="J106">
            <v>80</v>
          </cell>
          <cell r="K106">
            <v>73</v>
          </cell>
          <cell r="L106">
            <v>70</v>
          </cell>
          <cell r="M106">
            <v>20</v>
          </cell>
          <cell r="N106">
            <v>53</v>
          </cell>
          <cell r="O106">
            <v>60</v>
          </cell>
          <cell r="P106">
            <v>20</v>
          </cell>
          <cell r="Q106">
            <v>20</v>
          </cell>
          <cell r="R106">
            <v>0</v>
          </cell>
          <cell r="S106">
            <v>0</v>
          </cell>
          <cell r="T106">
            <v>65.111111109999996</v>
          </cell>
          <cell r="U106">
            <v>99</v>
          </cell>
          <cell r="W106">
            <v>40</v>
          </cell>
          <cell r="X106">
            <v>99</v>
          </cell>
          <cell r="Y106">
            <v>99</v>
          </cell>
          <cell r="Z106">
            <v>40</v>
          </cell>
          <cell r="AB106">
            <v>90.358477196611702</v>
          </cell>
          <cell r="AC106">
            <v>40.740741</v>
          </cell>
          <cell r="AD106">
            <v>70.603688416465502</v>
          </cell>
          <cell r="AE106">
            <v>100</v>
          </cell>
          <cell r="AF106">
            <v>51.398338199999998</v>
          </cell>
          <cell r="AG106">
            <v>99</v>
          </cell>
          <cell r="AH106">
            <v>43</v>
          </cell>
          <cell r="AI106">
            <v>7.8</v>
          </cell>
          <cell r="AJ106">
            <v>30.377787399999999</v>
          </cell>
          <cell r="AK106">
            <v>100</v>
          </cell>
          <cell r="AL106">
            <v>52.582396277626998</v>
          </cell>
          <cell r="AN106">
            <v>55.490731750000002</v>
          </cell>
          <cell r="AO106">
            <v>80</v>
          </cell>
          <cell r="AP106">
            <v>99.593178789999996</v>
          </cell>
          <cell r="AQ106">
            <v>65.096600719981197</v>
          </cell>
          <cell r="AR106">
            <v>73.509359470000007</v>
          </cell>
          <cell r="AS106">
            <v>92</v>
          </cell>
          <cell r="AT106">
            <v>88.896824543999998</v>
          </cell>
          <cell r="AU106">
            <v>92.5</v>
          </cell>
          <cell r="AV106">
            <v>98.761499999999998</v>
          </cell>
          <cell r="AY106">
            <v>95</v>
          </cell>
          <cell r="AZ106">
            <v>90.122963397999996</v>
          </cell>
          <cell r="BA106">
            <v>99.721793974952107</v>
          </cell>
          <cell r="BB106">
            <v>84.9</v>
          </cell>
          <cell r="BC106">
            <v>99.709000000000003</v>
          </cell>
          <cell r="BD106">
            <v>85.7</v>
          </cell>
          <cell r="BE106">
            <v>91.071914652961297</v>
          </cell>
        </row>
        <row r="107">
          <cell r="A107" t="str">
            <v>MLI</v>
          </cell>
          <cell r="B107" t="str">
            <v>Mali</v>
          </cell>
          <cell r="D107">
            <v>60</v>
          </cell>
          <cell r="E107">
            <v>80</v>
          </cell>
          <cell r="F107">
            <v>49</v>
          </cell>
          <cell r="G107">
            <v>47</v>
          </cell>
          <cell r="H107">
            <v>50</v>
          </cell>
          <cell r="I107">
            <v>80</v>
          </cell>
          <cell r="J107">
            <v>80</v>
          </cell>
          <cell r="K107">
            <v>53</v>
          </cell>
          <cell r="L107">
            <v>70</v>
          </cell>
          <cell r="M107">
            <v>40</v>
          </cell>
          <cell r="N107">
            <v>53</v>
          </cell>
          <cell r="O107">
            <v>33</v>
          </cell>
          <cell r="P107">
            <v>60</v>
          </cell>
          <cell r="Q107">
            <v>30</v>
          </cell>
          <cell r="R107">
            <v>20</v>
          </cell>
          <cell r="S107">
            <v>20</v>
          </cell>
          <cell r="T107">
            <v>73.423813452591801</v>
          </cell>
          <cell r="U107">
            <v>70</v>
          </cell>
          <cell r="V107">
            <v>102.919078708358</v>
          </cell>
          <cell r="W107">
            <v>90</v>
          </cell>
          <cell r="X107">
            <v>73</v>
          </cell>
          <cell r="Y107">
            <v>91.271440357775305</v>
          </cell>
          <cell r="Z107">
            <v>90</v>
          </cell>
          <cell r="AA107">
            <v>67</v>
          </cell>
          <cell r="AB107">
            <v>43.468671828169803</v>
          </cell>
          <cell r="AC107">
            <v>33.308087</v>
          </cell>
          <cell r="AD107">
            <v>49.480565534675897</v>
          </cell>
          <cell r="AE107">
            <v>14.7058999111111</v>
          </cell>
          <cell r="AF107">
            <v>35.277484880000003</v>
          </cell>
          <cell r="AG107">
            <v>77</v>
          </cell>
          <cell r="AH107">
            <v>49</v>
          </cell>
          <cell r="AI107">
            <v>3.9</v>
          </cell>
          <cell r="AJ107">
            <v>40.099822899999999</v>
          </cell>
          <cell r="AK107">
            <v>98.126301304347805</v>
          </cell>
          <cell r="AL107">
            <v>3.6797208220240401</v>
          </cell>
          <cell r="AM107">
            <v>69.483823000000001</v>
          </cell>
          <cell r="AN107">
            <v>34.700000000000003</v>
          </cell>
          <cell r="AO107">
            <v>67.605233609999999</v>
          </cell>
          <cell r="AP107">
            <v>40.970867660000003</v>
          </cell>
          <cell r="AQ107">
            <v>47.550823478823503</v>
          </cell>
          <cell r="AR107">
            <v>88</v>
          </cell>
          <cell r="AS107">
            <v>92.6</v>
          </cell>
          <cell r="AT107">
            <v>94.763407475999998</v>
          </cell>
          <cell r="AU107">
            <v>97.3</v>
          </cell>
          <cell r="AV107">
            <v>0.71199999999999997</v>
          </cell>
          <cell r="AW107">
            <v>19.444858267274</v>
          </cell>
          <cell r="AX107">
            <v>87.9</v>
          </cell>
          <cell r="AY107">
            <v>98.2</v>
          </cell>
          <cell r="AZ107">
            <v>30.9708769</v>
          </cell>
          <cell r="BA107">
            <v>96.979545769808993</v>
          </cell>
          <cell r="BB107">
            <v>73</v>
          </cell>
          <cell r="BC107">
            <v>99.591999999999999</v>
          </cell>
          <cell r="BE107">
            <v>91</v>
          </cell>
        </row>
        <row r="108">
          <cell r="A108" t="str">
            <v>MLT</v>
          </cell>
          <cell r="B108" t="str">
            <v>Malta</v>
          </cell>
          <cell r="F108">
            <v>60</v>
          </cell>
          <cell r="G108">
            <v>100</v>
          </cell>
          <cell r="H108">
            <v>70</v>
          </cell>
          <cell r="I108">
            <v>80</v>
          </cell>
          <cell r="J108">
            <v>80</v>
          </cell>
          <cell r="K108">
            <v>73</v>
          </cell>
          <cell r="L108">
            <v>70</v>
          </cell>
          <cell r="M108">
            <v>100</v>
          </cell>
          <cell r="N108">
            <v>20</v>
          </cell>
          <cell r="O108">
            <v>53</v>
          </cell>
          <cell r="P108">
            <v>20</v>
          </cell>
          <cell r="Q108">
            <v>60</v>
          </cell>
          <cell r="R108">
            <v>20</v>
          </cell>
          <cell r="S108">
            <v>40</v>
          </cell>
          <cell r="T108">
            <v>78.25</v>
          </cell>
          <cell r="U108">
            <v>96</v>
          </cell>
          <cell r="X108">
            <v>97</v>
          </cell>
          <cell r="Y108">
            <v>96.5</v>
          </cell>
          <cell r="AB108">
            <v>92.601328026614496</v>
          </cell>
          <cell r="AC108">
            <v>69.162210000000002</v>
          </cell>
          <cell r="AD108">
            <v>83.281511087160496</v>
          </cell>
          <cell r="AE108">
            <v>100</v>
          </cell>
          <cell r="AF108">
            <v>64.501180160000004</v>
          </cell>
          <cell r="AG108">
            <v>97</v>
          </cell>
          <cell r="AH108">
            <v>60</v>
          </cell>
          <cell r="AI108">
            <v>14.17</v>
          </cell>
          <cell r="AJ108">
            <v>72.7163872</v>
          </cell>
          <cell r="AK108">
            <v>100</v>
          </cell>
          <cell r="AL108">
            <v>79.768315238464496</v>
          </cell>
          <cell r="AN108">
            <v>89.93549265</v>
          </cell>
          <cell r="AO108">
            <v>86.956521739999999</v>
          </cell>
          <cell r="AP108">
            <v>99.9</v>
          </cell>
          <cell r="AQ108">
            <v>71.480520966109793</v>
          </cell>
          <cell r="AR108">
            <v>74.900000000000006</v>
          </cell>
          <cell r="AS108">
            <v>68</v>
          </cell>
          <cell r="AT108">
            <v>66.916320084000006</v>
          </cell>
          <cell r="AU108">
            <v>86.3</v>
          </cell>
          <cell r="AV108">
            <v>100</v>
          </cell>
          <cell r="AW108">
            <v>92.981382823163898</v>
          </cell>
          <cell r="AX108">
            <v>77</v>
          </cell>
          <cell r="AZ108">
            <v>87.527300740000001</v>
          </cell>
          <cell r="BA108">
            <v>97.760375962290297</v>
          </cell>
          <cell r="BC108">
            <v>99.400999999999996</v>
          </cell>
          <cell r="BD108">
            <v>85.7</v>
          </cell>
          <cell r="BF108">
            <v>99.900000099647798</v>
          </cell>
        </row>
        <row r="109">
          <cell r="A109" t="str">
            <v>MHL</v>
          </cell>
          <cell r="B109" t="str">
            <v>Marshall Islands</v>
          </cell>
          <cell r="D109">
            <v>80</v>
          </cell>
          <cell r="E109">
            <v>53.333333330000002</v>
          </cell>
          <cell r="F109">
            <v>49</v>
          </cell>
          <cell r="G109">
            <v>53</v>
          </cell>
          <cell r="H109">
            <v>20</v>
          </cell>
          <cell r="I109">
            <v>20</v>
          </cell>
          <cell r="J109">
            <v>40</v>
          </cell>
          <cell r="K109">
            <v>73</v>
          </cell>
          <cell r="L109">
            <v>100</v>
          </cell>
          <cell r="M109">
            <v>20</v>
          </cell>
          <cell r="N109">
            <v>80</v>
          </cell>
          <cell r="O109">
            <v>40</v>
          </cell>
          <cell r="P109">
            <v>80</v>
          </cell>
          <cell r="Q109">
            <v>30</v>
          </cell>
          <cell r="R109">
            <v>20</v>
          </cell>
          <cell r="S109">
            <v>60</v>
          </cell>
          <cell r="T109">
            <v>61.277777776666703</v>
          </cell>
          <cell r="U109">
            <v>83</v>
          </cell>
          <cell r="W109">
            <v>40</v>
          </cell>
          <cell r="X109">
            <v>80</v>
          </cell>
          <cell r="Y109">
            <v>81.5</v>
          </cell>
          <cell r="Z109">
            <v>40</v>
          </cell>
          <cell r="AB109">
            <v>76.254963342228606</v>
          </cell>
          <cell r="AC109">
            <v>53.181409639999998</v>
          </cell>
          <cell r="AD109">
            <v>64.233727195975902</v>
          </cell>
          <cell r="AE109">
            <v>100</v>
          </cell>
          <cell r="AF109">
            <v>58.302234980000001</v>
          </cell>
          <cell r="AG109">
            <v>81</v>
          </cell>
          <cell r="AH109">
            <v>49</v>
          </cell>
          <cell r="AI109">
            <v>5.12</v>
          </cell>
          <cell r="AJ109">
            <v>71.503104500000006</v>
          </cell>
          <cell r="AK109">
            <v>31.015332956521799</v>
          </cell>
          <cell r="AL109">
            <v>22.361825126017798</v>
          </cell>
          <cell r="AN109">
            <v>69.221285129999998</v>
          </cell>
          <cell r="AO109">
            <v>80</v>
          </cell>
          <cell r="AP109">
            <v>83.745921920000001</v>
          </cell>
          <cell r="AQ109">
            <v>60.944960363542002</v>
          </cell>
          <cell r="AR109">
            <v>69.713487000000001</v>
          </cell>
          <cell r="AS109">
            <v>46</v>
          </cell>
          <cell r="AU109">
            <v>71.8</v>
          </cell>
          <cell r="AV109">
            <v>64.971500000000006</v>
          </cell>
          <cell r="AY109">
            <v>95.8</v>
          </cell>
          <cell r="AZ109">
            <v>89.727261560000002</v>
          </cell>
          <cell r="BA109">
            <v>99.703919401986298</v>
          </cell>
          <cell r="BB109">
            <v>66.5</v>
          </cell>
        </row>
        <row r="110">
          <cell r="A110" t="str">
            <v>MRT</v>
          </cell>
          <cell r="B110" t="str">
            <v>Mauritania</v>
          </cell>
          <cell r="F110">
            <v>26</v>
          </cell>
          <cell r="G110">
            <v>27</v>
          </cell>
          <cell r="H110">
            <v>40</v>
          </cell>
          <cell r="I110">
            <v>20</v>
          </cell>
          <cell r="J110">
            <v>20</v>
          </cell>
          <cell r="K110">
            <v>33</v>
          </cell>
          <cell r="L110">
            <v>30</v>
          </cell>
          <cell r="M110">
            <v>20</v>
          </cell>
          <cell r="N110">
            <v>20</v>
          </cell>
          <cell r="O110">
            <v>27</v>
          </cell>
          <cell r="P110">
            <v>20</v>
          </cell>
          <cell r="Q110">
            <v>20</v>
          </cell>
          <cell r="R110">
            <v>20</v>
          </cell>
          <cell r="S110">
            <v>40</v>
          </cell>
          <cell r="T110">
            <v>39.501666666666701</v>
          </cell>
          <cell r="U110">
            <v>78</v>
          </cell>
          <cell r="V110">
            <v>0.01</v>
          </cell>
          <cell r="X110">
            <v>81</v>
          </cell>
          <cell r="Y110">
            <v>53.003333333333302</v>
          </cell>
          <cell r="AB110">
            <v>58.377025187766797</v>
          </cell>
          <cell r="AC110">
            <v>51.696505000000002</v>
          </cell>
          <cell r="AD110">
            <v>49.218348214307099</v>
          </cell>
          <cell r="AE110">
            <v>19.929911911014301</v>
          </cell>
          <cell r="AF110">
            <v>38.792377739999999</v>
          </cell>
          <cell r="AG110">
            <v>81</v>
          </cell>
          <cell r="AH110">
            <v>26</v>
          </cell>
          <cell r="AI110">
            <v>12.48</v>
          </cell>
          <cell r="AJ110">
            <v>34.957096499999999</v>
          </cell>
          <cell r="AK110">
            <v>99.600129826086899</v>
          </cell>
          <cell r="AL110">
            <v>7.1843091637585603</v>
          </cell>
          <cell r="AM110">
            <v>34.598168999999999</v>
          </cell>
          <cell r="AN110">
            <v>37.988274400000002</v>
          </cell>
          <cell r="AO110">
            <v>58.596796640000001</v>
          </cell>
          <cell r="AP110">
            <v>50.790448820000002</v>
          </cell>
          <cell r="AQ110">
            <v>43.075898357161499</v>
          </cell>
          <cell r="AR110">
            <v>93.110213270000003</v>
          </cell>
          <cell r="AS110">
            <v>88.2</v>
          </cell>
          <cell r="AT110">
            <v>100</v>
          </cell>
          <cell r="AU110">
            <v>95.8</v>
          </cell>
          <cell r="AV110">
            <v>43.436500000000002</v>
          </cell>
          <cell r="AY110">
            <v>97.6</v>
          </cell>
          <cell r="AZ110">
            <v>21.13691511</v>
          </cell>
          <cell r="BA110">
            <v>96.2900049642341</v>
          </cell>
          <cell r="BB110">
            <v>74.900000000000006</v>
          </cell>
          <cell r="BC110">
            <v>99.691000000000003</v>
          </cell>
          <cell r="BE110">
            <v>88.5</v>
          </cell>
        </row>
        <row r="111">
          <cell r="A111" t="str">
            <v>MUS</v>
          </cell>
          <cell r="B111" t="str">
            <v>Mauritius</v>
          </cell>
          <cell r="F111">
            <v>62</v>
          </cell>
          <cell r="G111">
            <v>53</v>
          </cell>
          <cell r="H111">
            <v>90</v>
          </cell>
          <cell r="I111">
            <v>20</v>
          </cell>
          <cell r="J111">
            <v>80</v>
          </cell>
          <cell r="K111">
            <v>53</v>
          </cell>
          <cell r="L111">
            <v>60</v>
          </cell>
          <cell r="M111">
            <v>60</v>
          </cell>
          <cell r="N111">
            <v>60</v>
          </cell>
          <cell r="O111">
            <v>67</v>
          </cell>
          <cell r="P111">
            <v>80</v>
          </cell>
          <cell r="Q111">
            <v>80</v>
          </cell>
          <cell r="R111">
            <v>80</v>
          </cell>
          <cell r="S111">
            <v>20</v>
          </cell>
          <cell r="T111">
            <v>80.25</v>
          </cell>
          <cell r="U111">
            <v>99</v>
          </cell>
          <cell r="X111">
            <v>98</v>
          </cell>
          <cell r="Y111">
            <v>98.5</v>
          </cell>
          <cell r="AB111">
            <v>93.521152143608603</v>
          </cell>
          <cell r="AC111">
            <v>24.534852999999998</v>
          </cell>
          <cell r="AD111">
            <v>67.959480371571402</v>
          </cell>
          <cell r="AE111">
            <v>100</v>
          </cell>
          <cell r="AF111">
            <v>50.446465779999997</v>
          </cell>
          <cell r="AG111">
            <v>97</v>
          </cell>
          <cell r="AH111">
            <v>62</v>
          </cell>
          <cell r="AI111">
            <v>8.07</v>
          </cell>
          <cell r="AJ111">
            <v>53.597807000000003</v>
          </cell>
          <cell r="AK111">
            <v>50.748714826087003</v>
          </cell>
          <cell r="AL111">
            <v>39.087060230063301</v>
          </cell>
          <cell r="AN111">
            <v>75.692398420000004</v>
          </cell>
          <cell r="AO111">
            <v>80</v>
          </cell>
          <cell r="AP111">
            <v>95.738152450000001</v>
          </cell>
          <cell r="AQ111">
            <v>62.475150305585601</v>
          </cell>
          <cell r="AR111">
            <v>73.099999999999994</v>
          </cell>
          <cell r="AS111">
            <v>88</v>
          </cell>
          <cell r="AT111">
            <v>80.874835360000006</v>
          </cell>
          <cell r="AU111">
            <v>95.5</v>
          </cell>
          <cell r="AV111">
            <v>97.04</v>
          </cell>
          <cell r="AX111">
            <v>73.900000000000006</v>
          </cell>
          <cell r="AY111">
            <v>92.6</v>
          </cell>
          <cell r="AZ111">
            <v>89.171856719999994</v>
          </cell>
          <cell r="BA111">
            <v>96.428089463616004</v>
          </cell>
          <cell r="BB111">
            <v>91.2</v>
          </cell>
          <cell r="BC111">
            <v>99.13</v>
          </cell>
          <cell r="BD111">
            <v>85.7</v>
          </cell>
        </row>
        <row r="112">
          <cell r="A112" t="str">
            <v>MEX</v>
          </cell>
          <cell r="B112" t="str">
            <v>Mexico</v>
          </cell>
          <cell r="D112">
            <v>46.6666666666667</v>
          </cell>
          <cell r="E112">
            <v>53.3333333333333</v>
          </cell>
          <cell r="F112">
            <v>86</v>
          </cell>
          <cell r="G112">
            <v>100</v>
          </cell>
          <cell r="H112">
            <v>100</v>
          </cell>
          <cell r="I112">
            <v>80</v>
          </cell>
          <cell r="J112">
            <v>80</v>
          </cell>
          <cell r="K112">
            <v>80</v>
          </cell>
          <cell r="L112">
            <v>100</v>
          </cell>
          <cell r="M112">
            <v>100</v>
          </cell>
          <cell r="N112">
            <v>87</v>
          </cell>
          <cell r="O112">
            <v>87</v>
          </cell>
          <cell r="P112">
            <v>60</v>
          </cell>
          <cell r="Q112">
            <v>80</v>
          </cell>
          <cell r="R112">
            <v>80</v>
          </cell>
          <cell r="S112">
            <v>80</v>
          </cell>
          <cell r="T112">
            <v>77.2777777777778</v>
          </cell>
          <cell r="U112">
            <v>97</v>
          </cell>
          <cell r="W112">
            <v>60</v>
          </cell>
          <cell r="X112">
            <v>88</v>
          </cell>
          <cell r="Y112">
            <v>92.5</v>
          </cell>
          <cell r="Z112">
            <v>53.3333333333333</v>
          </cell>
          <cell r="AB112">
            <v>91.324503392202701</v>
          </cell>
          <cell r="AC112">
            <v>51.599245000000003</v>
          </cell>
          <cell r="AD112">
            <v>74.510659138695601</v>
          </cell>
          <cell r="AE112">
            <v>54.235340266666803</v>
          </cell>
          <cell r="AF112">
            <v>61.781607100000002</v>
          </cell>
          <cell r="AG112">
            <v>88</v>
          </cell>
          <cell r="AH112">
            <v>86</v>
          </cell>
          <cell r="AI112">
            <v>4.08</v>
          </cell>
          <cell r="AJ112">
            <v>83.171561100000005</v>
          </cell>
          <cell r="AK112">
            <v>78.485914565217399</v>
          </cell>
          <cell r="AL112">
            <v>51.690577743311401</v>
          </cell>
          <cell r="AN112">
            <v>74.06522348</v>
          </cell>
          <cell r="AO112">
            <v>80</v>
          </cell>
          <cell r="AP112">
            <v>91.814259010000001</v>
          </cell>
          <cell r="AQ112">
            <v>71.470624245836902</v>
          </cell>
          <cell r="AR112">
            <v>86.1</v>
          </cell>
          <cell r="AS112">
            <v>70.5</v>
          </cell>
          <cell r="AT112">
            <v>79.813348688000005</v>
          </cell>
          <cell r="AU112">
            <v>84.5</v>
          </cell>
          <cell r="AV112">
            <v>84.498000000000005</v>
          </cell>
          <cell r="AW112">
            <v>52.8368298939059</v>
          </cell>
          <cell r="AX112">
            <v>86.1</v>
          </cell>
          <cell r="AY112">
            <v>93.6</v>
          </cell>
          <cell r="AZ112">
            <v>78.109262569999999</v>
          </cell>
          <cell r="BA112">
            <v>97.137858159164693</v>
          </cell>
          <cell r="BB112">
            <v>87.6</v>
          </cell>
          <cell r="BC112">
            <v>99.463999999999999</v>
          </cell>
          <cell r="BD112">
            <v>85.7</v>
          </cell>
          <cell r="BE112">
            <v>98.4232529673789</v>
          </cell>
          <cell r="BF112">
            <v>43.084759900246297</v>
          </cell>
        </row>
        <row r="113">
          <cell r="A113" t="str">
            <v>FSM</v>
          </cell>
          <cell r="B113" t="str">
            <v>Micronesia (Federated States of)</v>
          </cell>
          <cell r="D113">
            <v>20</v>
          </cell>
          <cell r="E113">
            <v>20</v>
          </cell>
          <cell r="F113">
            <v>27.883604175897698</v>
          </cell>
          <cell r="T113">
            <v>40.6278680586326</v>
          </cell>
          <cell r="U113">
            <v>73</v>
          </cell>
          <cell r="W113">
            <v>20</v>
          </cell>
          <cell r="X113">
            <v>75</v>
          </cell>
          <cell r="Y113">
            <v>74</v>
          </cell>
          <cell r="Z113">
            <v>20</v>
          </cell>
          <cell r="AB113">
            <v>75.373005327943105</v>
          </cell>
          <cell r="AC113">
            <v>51.679743299999998</v>
          </cell>
          <cell r="AD113">
            <v>57.647024546940798</v>
          </cell>
          <cell r="AE113">
            <v>100</v>
          </cell>
          <cell r="AF113">
            <v>49.166031140000001</v>
          </cell>
          <cell r="AG113">
            <v>75</v>
          </cell>
          <cell r="AH113">
            <v>27.883604175897698</v>
          </cell>
          <cell r="AI113">
            <v>5.12</v>
          </cell>
          <cell r="AJ113">
            <v>62.5</v>
          </cell>
          <cell r="AK113">
            <v>0</v>
          </cell>
          <cell r="AL113">
            <v>14.455405518935001</v>
          </cell>
          <cell r="AN113">
            <v>63.717226070000002</v>
          </cell>
          <cell r="AO113">
            <v>80</v>
          </cell>
          <cell r="AP113">
            <v>91.423349880000004</v>
          </cell>
          <cell r="AQ113">
            <v>54.695496890137498</v>
          </cell>
          <cell r="AR113">
            <v>69.713487000000001</v>
          </cell>
          <cell r="AS113">
            <v>57.4</v>
          </cell>
          <cell r="AT113">
            <v>89.944384036000002</v>
          </cell>
          <cell r="AU113">
            <v>78.2</v>
          </cell>
          <cell r="AV113">
            <v>8.3809999999999896</v>
          </cell>
          <cell r="AZ113">
            <v>89.34034767</v>
          </cell>
          <cell r="BA113">
            <v>99.963672662497402</v>
          </cell>
          <cell r="BC113">
            <v>97.178920000000005</v>
          </cell>
        </row>
        <row r="114">
          <cell r="A114" t="str">
            <v>MCO</v>
          </cell>
          <cell r="B114" t="str">
            <v>Monaco</v>
          </cell>
          <cell r="F114">
            <v>82</v>
          </cell>
          <cell r="G114">
            <v>80</v>
          </cell>
          <cell r="H114">
            <v>90</v>
          </cell>
          <cell r="I114">
            <v>100</v>
          </cell>
          <cell r="J114">
            <v>80</v>
          </cell>
          <cell r="K114">
            <v>100</v>
          </cell>
          <cell r="L114">
            <v>80</v>
          </cell>
          <cell r="M114">
            <v>80</v>
          </cell>
          <cell r="N114">
            <v>100</v>
          </cell>
          <cell r="O114">
            <v>100</v>
          </cell>
          <cell r="P114">
            <v>40</v>
          </cell>
          <cell r="Q114">
            <v>90</v>
          </cell>
          <cell r="R114">
            <v>40</v>
          </cell>
          <cell r="S114">
            <v>80</v>
          </cell>
          <cell r="T114">
            <v>87.75</v>
          </cell>
          <cell r="U114">
            <v>88</v>
          </cell>
          <cell r="X114">
            <v>99</v>
          </cell>
          <cell r="Y114">
            <v>93.5</v>
          </cell>
          <cell r="AB114">
            <v>98.625111719954901</v>
          </cell>
          <cell r="AC114">
            <v>67.61687302</v>
          </cell>
          <cell r="AD114">
            <v>87.310851433357698</v>
          </cell>
          <cell r="AE114">
            <v>100</v>
          </cell>
          <cell r="AF114">
            <v>62.93073656</v>
          </cell>
          <cell r="AG114">
            <v>99</v>
          </cell>
          <cell r="AH114">
            <v>82</v>
          </cell>
          <cell r="AI114">
            <v>10.210000000000001</v>
          </cell>
          <cell r="AJ114">
            <v>89.4</v>
          </cell>
          <cell r="AK114">
            <v>92.217719347826105</v>
          </cell>
          <cell r="AL114">
            <v>100</v>
          </cell>
          <cell r="AN114">
            <v>93.504201109999997</v>
          </cell>
          <cell r="AO114">
            <v>86.956521739999999</v>
          </cell>
          <cell r="AP114">
            <v>99.9</v>
          </cell>
          <cell r="AQ114">
            <v>78.396413502011896</v>
          </cell>
          <cell r="AR114">
            <v>70.71138191</v>
          </cell>
          <cell r="AV114">
            <v>100</v>
          </cell>
          <cell r="AW114">
            <v>99.900000099647798</v>
          </cell>
          <cell r="AZ114">
            <v>89.389240150000006</v>
          </cell>
          <cell r="BA114">
            <v>99.7105625945686</v>
          </cell>
          <cell r="BF114">
            <v>99.900000099647798</v>
          </cell>
        </row>
        <row r="115">
          <cell r="A115" t="str">
            <v>MNG</v>
          </cell>
          <cell r="B115" t="str">
            <v>Mongolia</v>
          </cell>
          <cell r="F115">
            <v>86</v>
          </cell>
          <cell r="G115">
            <v>80</v>
          </cell>
          <cell r="H115">
            <v>100</v>
          </cell>
          <cell r="I115">
            <v>100</v>
          </cell>
          <cell r="J115">
            <v>60</v>
          </cell>
          <cell r="K115">
            <v>73</v>
          </cell>
          <cell r="L115">
            <v>90</v>
          </cell>
          <cell r="M115">
            <v>80</v>
          </cell>
          <cell r="N115">
            <v>87</v>
          </cell>
          <cell r="O115">
            <v>93</v>
          </cell>
          <cell r="P115">
            <v>80</v>
          </cell>
          <cell r="Q115">
            <v>100</v>
          </cell>
          <cell r="R115">
            <v>80</v>
          </cell>
          <cell r="S115">
            <v>100</v>
          </cell>
          <cell r="T115">
            <v>92.5</v>
          </cell>
          <cell r="U115">
            <v>99</v>
          </cell>
          <cell r="X115">
            <v>99</v>
          </cell>
          <cell r="Y115">
            <v>99</v>
          </cell>
          <cell r="AB115">
            <v>89.285550311637706</v>
          </cell>
          <cell r="AC115">
            <v>32.284768</v>
          </cell>
          <cell r="AD115">
            <v>66.860150897598899</v>
          </cell>
          <cell r="AE115">
            <v>100</v>
          </cell>
          <cell r="AF115">
            <v>43.938296680000001</v>
          </cell>
          <cell r="AG115">
            <v>99</v>
          </cell>
          <cell r="AH115">
            <v>86</v>
          </cell>
          <cell r="AI115">
            <v>3.29</v>
          </cell>
          <cell r="AJ115">
            <v>69.402822200000003</v>
          </cell>
          <cell r="AK115">
            <v>77.492939173913001</v>
          </cell>
          <cell r="AL115">
            <v>52.122269613545299</v>
          </cell>
          <cell r="AN115">
            <v>76</v>
          </cell>
          <cell r="AO115">
            <v>28.586631359999998</v>
          </cell>
          <cell r="AP115">
            <v>59.230626559999997</v>
          </cell>
          <cell r="AQ115">
            <v>64.660451933067904</v>
          </cell>
          <cell r="AR115">
            <v>72.400000000000006</v>
          </cell>
          <cell r="AS115">
            <v>79.8</v>
          </cell>
          <cell r="AT115">
            <v>76.416134584000005</v>
          </cell>
          <cell r="AU115">
            <v>95.7</v>
          </cell>
          <cell r="AV115">
            <v>49.8215</v>
          </cell>
          <cell r="AX115">
            <v>72.599999999999994</v>
          </cell>
          <cell r="AY115">
            <v>89.7</v>
          </cell>
          <cell r="AZ115">
            <v>56.393334250000002</v>
          </cell>
          <cell r="BA115">
            <v>96.138216136920704</v>
          </cell>
          <cell r="BB115">
            <v>91.9</v>
          </cell>
          <cell r="BC115">
            <v>98.135230000000007</v>
          </cell>
          <cell r="BD115">
            <v>85.7</v>
          </cell>
          <cell r="BE115">
            <v>99.1</v>
          </cell>
          <cell r="BF115">
            <v>23.644993366424899</v>
          </cell>
        </row>
        <row r="116">
          <cell r="A116" t="str">
            <v>MNE</v>
          </cell>
          <cell r="B116" t="str">
            <v>Montenegro</v>
          </cell>
          <cell r="F116">
            <v>47</v>
          </cell>
          <cell r="G116">
            <v>47</v>
          </cell>
          <cell r="H116">
            <v>50</v>
          </cell>
          <cell r="I116">
            <v>20</v>
          </cell>
          <cell r="J116">
            <v>20</v>
          </cell>
          <cell r="K116">
            <v>27</v>
          </cell>
          <cell r="L116">
            <v>60</v>
          </cell>
          <cell r="M116">
            <v>80</v>
          </cell>
          <cell r="N116">
            <v>53</v>
          </cell>
          <cell r="O116">
            <v>53</v>
          </cell>
          <cell r="P116">
            <v>80</v>
          </cell>
          <cell r="Q116">
            <v>20</v>
          </cell>
          <cell r="R116">
            <v>20</v>
          </cell>
          <cell r="S116">
            <v>80</v>
          </cell>
          <cell r="T116">
            <v>55.75</v>
          </cell>
          <cell r="U116">
            <v>42</v>
          </cell>
          <cell r="X116">
            <v>87</v>
          </cell>
          <cell r="Y116">
            <v>64.5</v>
          </cell>
          <cell r="AB116">
            <v>81.284780032442697</v>
          </cell>
          <cell r="AC116">
            <v>47.633136</v>
          </cell>
          <cell r="AD116">
            <v>71.921965269188703</v>
          </cell>
          <cell r="AE116">
            <v>100</v>
          </cell>
          <cell r="AF116">
            <v>43.515490339999999</v>
          </cell>
          <cell r="AG116">
            <v>86</v>
          </cell>
          <cell r="AH116">
            <v>47</v>
          </cell>
          <cell r="AI116">
            <v>7.68</v>
          </cell>
          <cell r="AJ116">
            <v>30.180094</v>
          </cell>
          <cell r="AK116">
            <v>99.277967782608698</v>
          </cell>
          <cell r="AL116">
            <v>51.603334625823997</v>
          </cell>
          <cell r="AN116">
            <v>91.850673330000006</v>
          </cell>
          <cell r="AO116">
            <v>86.956521739999999</v>
          </cell>
          <cell r="AP116">
            <v>98.263476949999998</v>
          </cell>
          <cell r="AQ116">
            <v>66.398358336515003</v>
          </cell>
          <cell r="AR116">
            <v>71.826995269999998</v>
          </cell>
          <cell r="AS116">
            <v>74</v>
          </cell>
          <cell r="AT116">
            <v>51.034796360000001</v>
          </cell>
          <cell r="AU116">
            <v>92</v>
          </cell>
          <cell r="AV116">
            <v>55.500999999999998</v>
          </cell>
          <cell r="AW116">
            <v>29.617731708016301</v>
          </cell>
          <cell r="AY116">
            <v>89.1</v>
          </cell>
          <cell r="AZ116">
            <v>80.741721699999999</v>
          </cell>
          <cell r="BA116">
            <v>96.404345467606404</v>
          </cell>
          <cell r="BB116">
            <v>91.9</v>
          </cell>
          <cell r="BC116">
            <v>97.880200000000002</v>
          </cell>
          <cell r="BE116">
            <v>97.8</v>
          </cell>
          <cell r="BF116">
            <v>94.104410891484605</v>
          </cell>
        </row>
        <row r="117">
          <cell r="A117" t="str">
            <v>MAR</v>
          </cell>
          <cell r="B117" t="str">
            <v>Morocco</v>
          </cell>
          <cell r="F117">
            <v>75</v>
          </cell>
          <cell r="G117">
            <v>87</v>
          </cell>
          <cell r="H117">
            <v>50</v>
          </cell>
          <cell r="I117">
            <v>80</v>
          </cell>
          <cell r="J117">
            <v>80</v>
          </cell>
          <cell r="K117">
            <v>80</v>
          </cell>
          <cell r="L117">
            <v>80</v>
          </cell>
          <cell r="M117">
            <v>80</v>
          </cell>
          <cell r="N117">
            <v>80</v>
          </cell>
          <cell r="O117">
            <v>67</v>
          </cell>
          <cell r="P117">
            <v>80</v>
          </cell>
          <cell r="Q117">
            <v>70</v>
          </cell>
          <cell r="R117">
            <v>80</v>
          </cell>
          <cell r="S117">
            <v>60</v>
          </cell>
          <cell r="T117">
            <v>87</v>
          </cell>
          <cell r="U117">
            <v>99</v>
          </cell>
          <cell r="X117">
            <v>99</v>
          </cell>
          <cell r="Y117">
            <v>99</v>
          </cell>
          <cell r="AB117">
            <v>59.481143676125498</v>
          </cell>
          <cell r="AC117">
            <v>64.916955999999999</v>
          </cell>
          <cell r="AD117">
            <v>68.310705712161095</v>
          </cell>
          <cell r="AE117">
            <v>55.6111111111111</v>
          </cell>
          <cell r="AF117">
            <v>49.533724839999998</v>
          </cell>
          <cell r="AG117">
            <v>99</v>
          </cell>
          <cell r="AH117">
            <v>75</v>
          </cell>
          <cell r="AI117">
            <v>15.42</v>
          </cell>
          <cell r="AJ117">
            <v>73.425083599999994</v>
          </cell>
          <cell r="AK117">
            <v>79.432280521739102</v>
          </cell>
          <cell r="AL117">
            <v>13.690053185989401</v>
          </cell>
          <cell r="AN117">
            <v>60.954041439999997</v>
          </cell>
          <cell r="AO117">
            <v>86.956521739999999</v>
          </cell>
          <cell r="AP117">
            <v>89.642619609999997</v>
          </cell>
          <cell r="AQ117">
            <v>57.7771948913459</v>
          </cell>
          <cell r="AR117">
            <v>85.3</v>
          </cell>
          <cell r="AS117">
            <v>73.5</v>
          </cell>
          <cell r="AT117">
            <v>98.033535848</v>
          </cell>
          <cell r="AU117">
            <v>89.4</v>
          </cell>
          <cell r="AV117">
            <v>97.883499999999998</v>
          </cell>
          <cell r="AW117">
            <v>38.880063203586502</v>
          </cell>
          <cell r="AX117">
            <v>85.5</v>
          </cell>
          <cell r="AY117">
            <v>88.6</v>
          </cell>
          <cell r="AZ117">
            <v>69.24966526</v>
          </cell>
          <cell r="BA117">
            <v>97.246256712517393</v>
          </cell>
          <cell r="BB117">
            <v>86.2</v>
          </cell>
          <cell r="BC117">
            <v>99.284999999999997</v>
          </cell>
          <cell r="BD117">
            <v>85.7</v>
          </cell>
          <cell r="BE117">
            <v>97.346325812996298</v>
          </cell>
          <cell r="BF117">
            <v>71.008555802201499</v>
          </cell>
        </row>
        <row r="118">
          <cell r="A118" t="str">
            <v>MOZ</v>
          </cell>
          <cell r="B118" t="str">
            <v>Mozambique</v>
          </cell>
          <cell r="C118">
            <v>100</v>
          </cell>
          <cell r="D118">
            <v>30</v>
          </cell>
          <cell r="E118">
            <v>36.666666665000001</v>
          </cell>
          <cell r="F118">
            <v>53</v>
          </cell>
          <cell r="G118">
            <v>40</v>
          </cell>
          <cell r="H118">
            <v>50</v>
          </cell>
          <cell r="I118">
            <v>60</v>
          </cell>
          <cell r="J118">
            <v>60</v>
          </cell>
          <cell r="K118">
            <v>60</v>
          </cell>
          <cell r="L118">
            <v>60</v>
          </cell>
          <cell r="M118">
            <v>60</v>
          </cell>
          <cell r="N118">
            <v>47</v>
          </cell>
          <cell r="O118">
            <v>47</v>
          </cell>
          <cell r="P118">
            <v>80</v>
          </cell>
          <cell r="Q118">
            <v>40</v>
          </cell>
          <cell r="R118">
            <v>40</v>
          </cell>
          <cell r="S118">
            <v>40</v>
          </cell>
          <cell r="T118">
            <v>58.831386113991201</v>
          </cell>
          <cell r="U118">
            <v>87</v>
          </cell>
          <cell r="W118">
            <v>50</v>
          </cell>
          <cell r="X118">
            <v>80</v>
          </cell>
          <cell r="Y118">
            <v>86.827491676973494</v>
          </cell>
          <cell r="Z118">
            <v>30</v>
          </cell>
          <cell r="AB118">
            <v>51.080309965004403</v>
          </cell>
          <cell r="AC118">
            <v>55.666209000000002</v>
          </cell>
          <cell r="AD118">
            <v>57.103946475036601</v>
          </cell>
          <cell r="AE118">
            <v>36.521570848051297</v>
          </cell>
          <cell r="AF118">
            <v>42.230666759999998</v>
          </cell>
          <cell r="AG118">
            <v>88</v>
          </cell>
          <cell r="AH118">
            <v>53</v>
          </cell>
          <cell r="AI118">
            <v>2.08</v>
          </cell>
          <cell r="AJ118">
            <v>50.545265299999997</v>
          </cell>
          <cell r="AK118">
            <v>100</v>
          </cell>
          <cell r="AL118">
            <v>4.96639524363448</v>
          </cell>
          <cell r="AM118">
            <v>64.261913000000007</v>
          </cell>
          <cell r="AN118">
            <v>56.827809129999999</v>
          </cell>
          <cell r="AO118">
            <v>86.761492360000005</v>
          </cell>
          <cell r="AP118">
            <v>30.76196771</v>
          </cell>
          <cell r="AQ118">
            <v>55.916184388355802</v>
          </cell>
          <cell r="AR118">
            <v>85.6</v>
          </cell>
          <cell r="AS118">
            <v>93.8</v>
          </cell>
          <cell r="AT118">
            <v>89.235853616</v>
          </cell>
          <cell r="AU118">
            <v>97.6</v>
          </cell>
          <cell r="AV118">
            <v>4.3644999999999996</v>
          </cell>
          <cell r="AW118">
            <v>17.270736615359102</v>
          </cell>
          <cell r="AX118">
            <v>86.7</v>
          </cell>
          <cell r="AY118">
            <v>94.2</v>
          </cell>
          <cell r="AZ118">
            <v>78.192867629999995</v>
          </cell>
          <cell r="BA118">
            <v>95.780990282046005</v>
          </cell>
          <cell r="BB118">
            <v>60.8</v>
          </cell>
          <cell r="BC118">
            <v>98.645899999999997</v>
          </cell>
          <cell r="BE118">
            <v>95.575222248974796</v>
          </cell>
        </row>
        <row r="119">
          <cell r="A119" t="str">
            <v>MMR</v>
          </cell>
          <cell r="B119" t="str">
            <v>Myanmar</v>
          </cell>
          <cell r="D119">
            <v>40</v>
          </cell>
          <cell r="E119">
            <v>40</v>
          </cell>
          <cell r="F119">
            <v>66</v>
          </cell>
          <cell r="G119">
            <v>53</v>
          </cell>
          <cell r="H119">
            <v>70</v>
          </cell>
          <cell r="I119">
            <v>80</v>
          </cell>
          <cell r="J119">
            <v>40</v>
          </cell>
          <cell r="K119">
            <v>67</v>
          </cell>
          <cell r="L119">
            <v>80</v>
          </cell>
          <cell r="M119">
            <v>60</v>
          </cell>
          <cell r="N119">
            <v>60</v>
          </cell>
          <cell r="O119">
            <v>67</v>
          </cell>
          <cell r="P119">
            <v>60</v>
          </cell>
          <cell r="Q119">
            <v>60</v>
          </cell>
          <cell r="R119">
            <v>80</v>
          </cell>
          <cell r="S119">
            <v>80</v>
          </cell>
          <cell r="T119">
            <v>66</v>
          </cell>
          <cell r="U119">
            <v>93</v>
          </cell>
          <cell r="W119">
            <v>40</v>
          </cell>
          <cell r="X119">
            <v>91</v>
          </cell>
          <cell r="Y119">
            <v>92</v>
          </cell>
          <cell r="Z119">
            <v>40</v>
          </cell>
          <cell r="AB119">
            <v>77.878852156117006</v>
          </cell>
          <cell r="AC119">
            <v>69.174965999999998</v>
          </cell>
          <cell r="AD119">
            <v>65.354166202634502</v>
          </cell>
          <cell r="AE119">
            <v>59.807293483850003</v>
          </cell>
          <cell r="AF119">
            <v>50.86489692</v>
          </cell>
          <cell r="AG119">
            <v>91</v>
          </cell>
          <cell r="AH119">
            <v>66</v>
          </cell>
          <cell r="AI119">
            <v>12.07</v>
          </cell>
          <cell r="AJ119">
            <v>76.320377500000006</v>
          </cell>
          <cell r="AK119">
            <v>100</v>
          </cell>
          <cell r="AL119">
            <v>10.833010210675999</v>
          </cell>
          <cell r="AN119">
            <v>65.554043980000003</v>
          </cell>
          <cell r="AO119">
            <v>76.067310890000002</v>
          </cell>
          <cell r="AP119">
            <v>63.937561700000003</v>
          </cell>
          <cell r="AQ119">
            <v>57.465918341976497</v>
          </cell>
          <cell r="AR119">
            <v>54.5</v>
          </cell>
          <cell r="AS119">
            <v>94.1</v>
          </cell>
          <cell r="AT119">
            <v>91.435133735999997</v>
          </cell>
          <cell r="AU119">
            <v>96.3</v>
          </cell>
          <cell r="AV119">
            <v>27.513500000000001</v>
          </cell>
          <cell r="AX119">
            <v>55.8</v>
          </cell>
          <cell r="AY119">
            <v>98.4</v>
          </cell>
          <cell r="AZ119">
            <v>68.875134660000001</v>
          </cell>
          <cell r="BA119">
            <v>96.997287102377101</v>
          </cell>
          <cell r="BB119">
            <v>73.099999999999994</v>
          </cell>
          <cell r="BC119">
            <v>99.710999999999999</v>
          </cell>
          <cell r="BD119">
            <v>85.7</v>
          </cell>
          <cell r="BE119">
            <v>93.3</v>
          </cell>
        </row>
        <row r="120">
          <cell r="A120" t="str">
            <v>NAM</v>
          </cell>
          <cell r="B120" t="str">
            <v>Namibia</v>
          </cell>
          <cell r="D120">
            <v>60</v>
          </cell>
          <cell r="E120">
            <v>83.333333330000002</v>
          </cell>
          <cell r="F120">
            <v>47</v>
          </cell>
          <cell r="G120">
            <v>60</v>
          </cell>
          <cell r="H120">
            <v>60</v>
          </cell>
          <cell r="I120">
            <v>80</v>
          </cell>
          <cell r="J120">
            <v>60</v>
          </cell>
          <cell r="K120">
            <v>73</v>
          </cell>
          <cell r="L120">
            <v>70</v>
          </cell>
          <cell r="M120">
            <v>20</v>
          </cell>
          <cell r="N120">
            <v>20</v>
          </cell>
          <cell r="O120">
            <v>33</v>
          </cell>
          <cell r="P120">
            <v>20</v>
          </cell>
          <cell r="Q120">
            <v>40</v>
          </cell>
          <cell r="R120">
            <v>40</v>
          </cell>
          <cell r="S120">
            <v>40</v>
          </cell>
          <cell r="T120">
            <v>71.111111109999996</v>
          </cell>
          <cell r="U120">
            <v>82</v>
          </cell>
          <cell r="W120">
            <v>90</v>
          </cell>
          <cell r="X120">
            <v>84</v>
          </cell>
          <cell r="Y120">
            <v>83</v>
          </cell>
          <cell r="Z120">
            <v>100</v>
          </cell>
          <cell r="AB120">
            <v>72.902747076228493</v>
          </cell>
          <cell r="AC120">
            <v>77.757210999999998</v>
          </cell>
          <cell r="AD120">
            <v>64.350462304504902</v>
          </cell>
          <cell r="AE120">
            <v>100</v>
          </cell>
          <cell r="AF120">
            <v>44.749544120000003</v>
          </cell>
          <cell r="AG120">
            <v>89</v>
          </cell>
          <cell r="AH120">
            <v>47</v>
          </cell>
          <cell r="AI120">
            <v>3.29</v>
          </cell>
          <cell r="AJ120">
            <v>77.9971496</v>
          </cell>
          <cell r="AK120">
            <v>78.113914739130394</v>
          </cell>
          <cell r="AL120">
            <v>15.330550730257199</v>
          </cell>
          <cell r="AN120">
            <v>68.67795409</v>
          </cell>
          <cell r="AO120">
            <v>60.853611579999999</v>
          </cell>
          <cell r="AP120">
            <v>34.867327410000001</v>
          </cell>
          <cell r="AQ120">
            <v>62.233332094686702</v>
          </cell>
          <cell r="AR120">
            <v>82.1</v>
          </cell>
          <cell r="AS120">
            <v>84.3</v>
          </cell>
          <cell r="AT120">
            <v>87.410257336000001</v>
          </cell>
          <cell r="AU120">
            <v>95.1</v>
          </cell>
          <cell r="AV120">
            <v>45.938499999999998</v>
          </cell>
          <cell r="AX120">
            <v>83.7</v>
          </cell>
          <cell r="AY120">
            <v>95.2</v>
          </cell>
          <cell r="AZ120">
            <v>75.449433569999997</v>
          </cell>
          <cell r="BA120">
            <v>93.544448278526303</v>
          </cell>
          <cell r="BB120">
            <v>80.5</v>
          </cell>
          <cell r="BC120">
            <v>99.013000000000005</v>
          </cell>
          <cell r="BD120">
            <v>85.7</v>
          </cell>
        </row>
        <row r="121">
          <cell r="A121" t="str">
            <v>NRU</v>
          </cell>
          <cell r="B121" t="str">
            <v>Nauru</v>
          </cell>
          <cell r="F121">
            <v>34</v>
          </cell>
          <cell r="G121">
            <v>7</v>
          </cell>
          <cell r="H121">
            <v>50</v>
          </cell>
          <cell r="I121">
            <v>20</v>
          </cell>
          <cell r="J121">
            <v>80</v>
          </cell>
          <cell r="K121">
            <v>100</v>
          </cell>
          <cell r="L121">
            <v>40</v>
          </cell>
          <cell r="M121">
            <v>20</v>
          </cell>
          <cell r="N121">
            <v>0</v>
          </cell>
          <cell r="O121">
            <v>47</v>
          </cell>
          <cell r="P121">
            <v>20</v>
          </cell>
          <cell r="Q121">
            <v>20</v>
          </cell>
          <cell r="R121">
            <v>40</v>
          </cell>
          <cell r="S121">
            <v>0</v>
          </cell>
          <cell r="T121">
            <v>64.25</v>
          </cell>
          <cell r="U121">
            <v>99</v>
          </cell>
          <cell r="X121">
            <v>90</v>
          </cell>
          <cell r="Y121">
            <v>94.5</v>
          </cell>
          <cell r="AB121">
            <v>54.972191945193202</v>
          </cell>
          <cell r="AC121">
            <v>67.61687302</v>
          </cell>
          <cell r="AD121">
            <v>68.629028609503493</v>
          </cell>
          <cell r="AE121">
            <v>100</v>
          </cell>
          <cell r="AF121">
            <v>60.810558360000002</v>
          </cell>
          <cell r="AG121">
            <v>90</v>
          </cell>
          <cell r="AH121">
            <v>34</v>
          </cell>
          <cell r="AI121">
            <v>5.12</v>
          </cell>
          <cell r="AJ121">
            <v>49.798835400000002</v>
          </cell>
          <cell r="AK121">
            <v>99.246202869565195</v>
          </cell>
          <cell r="AL121">
            <v>59.4547473180819</v>
          </cell>
          <cell r="AN121">
            <v>74.526379449999993</v>
          </cell>
          <cell r="AO121">
            <v>86.956521739999999</v>
          </cell>
          <cell r="AP121">
            <v>65.590384909999997</v>
          </cell>
          <cell r="AQ121">
            <v>65.115222344696903</v>
          </cell>
          <cell r="AR121">
            <v>47.9</v>
          </cell>
          <cell r="AS121">
            <v>38.299999999999997</v>
          </cell>
          <cell r="AT121">
            <v>83.289926055999999</v>
          </cell>
          <cell r="AU121">
            <v>65.599999999999994</v>
          </cell>
          <cell r="AV121">
            <v>89.700999999999993</v>
          </cell>
          <cell r="AX121">
            <v>47.7</v>
          </cell>
          <cell r="AY121">
            <v>96.5</v>
          </cell>
          <cell r="AZ121">
            <v>91.149512537999996</v>
          </cell>
          <cell r="BA121">
            <v>96.052342354012197</v>
          </cell>
          <cell r="BB121">
            <v>83.7</v>
          </cell>
          <cell r="BD121">
            <v>85.7</v>
          </cell>
        </row>
        <row r="122">
          <cell r="A122" t="str">
            <v>NPL</v>
          </cell>
          <cell r="B122" t="str">
            <v>Nepal</v>
          </cell>
          <cell r="D122">
            <v>100</v>
          </cell>
          <cell r="E122">
            <v>60</v>
          </cell>
          <cell r="F122">
            <v>23</v>
          </cell>
          <cell r="G122">
            <v>27</v>
          </cell>
          <cell r="H122">
            <v>20</v>
          </cell>
          <cell r="I122">
            <v>20</v>
          </cell>
          <cell r="J122">
            <v>20</v>
          </cell>
          <cell r="K122">
            <v>33</v>
          </cell>
          <cell r="L122">
            <v>40</v>
          </cell>
          <cell r="M122">
            <v>40</v>
          </cell>
          <cell r="N122">
            <v>40</v>
          </cell>
          <cell r="O122">
            <v>20</v>
          </cell>
          <cell r="P122">
            <v>20</v>
          </cell>
          <cell r="Q122">
            <v>20</v>
          </cell>
          <cell r="R122">
            <v>0</v>
          </cell>
          <cell r="S122">
            <v>0</v>
          </cell>
          <cell r="T122">
            <v>58</v>
          </cell>
          <cell r="U122">
            <v>91</v>
          </cell>
          <cell r="W122">
            <v>40</v>
          </cell>
          <cell r="X122">
            <v>91</v>
          </cell>
          <cell r="Y122">
            <v>91</v>
          </cell>
          <cell r="Z122">
            <v>40</v>
          </cell>
          <cell r="AB122">
            <v>77.8</v>
          </cell>
          <cell r="AC122">
            <v>58.151688</v>
          </cell>
          <cell r="AD122">
            <v>54.904548204603699</v>
          </cell>
          <cell r="AE122">
            <v>16.475428311111099</v>
          </cell>
          <cell r="AF122">
            <v>40.191414000000002</v>
          </cell>
          <cell r="AG122">
            <v>91</v>
          </cell>
          <cell r="AH122">
            <v>23</v>
          </cell>
          <cell r="AI122">
            <v>17.579999999999998</v>
          </cell>
          <cell r="AJ122">
            <v>59.942377899999997</v>
          </cell>
          <cell r="AK122">
            <v>94.072509347826099</v>
          </cell>
          <cell r="AL122">
            <v>24.925681788807001</v>
          </cell>
          <cell r="AN122">
            <v>68.407841869999999</v>
          </cell>
          <cell r="AO122">
            <v>46.2497641</v>
          </cell>
          <cell r="AP122">
            <v>64.825428079999995</v>
          </cell>
          <cell r="AQ122">
            <v>45.252328630234402</v>
          </cell>
          <cell r="AR122">
            <v>68.099999999999994</v>
          </cell>
          <cell r="AS122">
            <v>96.1</v>
          </cell>
          <cell r="AT122">
            <v>97.533405000000002</v>
          </cell>
          <cell r="AU122">
            <v>98.3</v>
          </cell>
          <cell r="AV122">
            <v>29.359500000000001</v>
          </cell>
          <cell r="AX122">
            <v>71.599999999999994</v>
          </cell>
          <cell r="AY122">
            <v>98.3</v>
          </cell>
          <cell r="AZ122">
            <v>14.32101726</v>
          </cell>
          <cell r="BA122">
            <v>97.696671121461705</v>
          </cell>
          <cell r="BB122">
            <v>67.5</v>
          </cell>
          <cell r="BC122">
            <v>99.117999900000001</v>
          </cell>
          <cell r="BD122">
            <v>85.7</v>
          </cell>
          <cell r="BE122">
            <v>88.860186799329298</v>
          </cell>
          <cell r="BF122">
            <v>27.431363895876299</v>
          </cell>
        </row>
        <row r="123">
          <cell r="A123" t="str">
            <v>NLD</v>
          </cell>
          <cell r="B123" t="str">
            <v>Netherlands</v>
          </cell>
          <cell r="D123">
            <v>65</v>
          </cell>
          <cell r="E123">
            <v>76.666666667499996</v>
          </cell>
          <cell r="F123">
            <v>89</v>
          </cell>
          <cell r="G123">
            <v>93</v>
          </cell>
          <cell r="H123">
            <v>100</v>
          </cell>
          <cell r="I123">
            <v>100</v>
          </cell>
          <cell r="J123">
            <v>80</v>
          </cell>
          <cell r="K123">
            <v>93</v>
          </cell>
          <cell r="L123">
            <v>80</v>
          </cell>
          <cell r="M123">
            <v>100</v>
          </cell>
          <cell r="N123">
            <v>93</v>
          </cell>
          <cell r="O123">
            <v>93</v>
          </cell>
          <cell r="P123">
            <v>80</v>
          </cell>
          <cell r="Q123">
            <v>60</v>
          </cell>
          <cell r="R123">
            <v>80</v>
          </cell>
          <cell r="S123">
            <v>100</v>
          </cell>
          <cell r="T123">
            <v>86.222222222499994</v>
          </cell>
          <cell r="U123">
            <v>93</v>
          </cell>
          <cell r="W123">
            <v>80</v>
          </cell>
          <cell r="X123">
            <v>93</v>
          </cell>
          <cell r="Y123">
            <v>93</v>
          </cell>
          <cell r="Z123">
            <v>85</v>
          </cell>
          <cell r="AB123">
            <v>98.049964679995995</v>
          </cell>
          <cell r="AC123">
            <v>84.822798000000006</v>
          </cell>
          <cell r="AD123">
            <v>89.538562277537594</v>
          </cell>
          <cell r="AE123">
            <v>100</v>
          </cell>
          <cell r="AF123">
            <v>65.660457960000002</v>
          </cell>
          <cell r="AG123">
            <v>93</v>
          </cell>
          <cell r="AH123">
            <v>89</v>
          </cell>
          <cell r="AI123">
            <v>10.210000000000001</v>
          </cell>
          <cell r="AJ123">
            <v>89.148008099999998</v>
          </cell>
          <cell r="AK123">
            <v>95.729578173912998</v>
          </cell>
          <cell r="AL123">
            <v>98.175649476541295</v>
          </cell>
          <cell r="AN123">
            <v>92.894572299999993</v>
          </cell>
          <cell r="AO123">
            <v>86.956521739999999</v>
          </cell>
          <cell r="AP123">
            <v>97.698333169999998</v>
          </cell>
          <cell r="AQ123">
            <v>80.396675069001006</v>
          </cell>
          <cell r="AR123">
            <v>76.599999999999994</v>
          </cell>
          <cell r="AS123">
            <v>75.7</v>
          </cell>
          <cell r="AT123">
            <v>61.334119188000003</v>
          </cell>
          <cell r="AU123">
            <v>92.5</v>
          </cell>
          <cell r="AV123">
            <v>100</v>
          </cell>
          <cell r="AW123">
            <v>97.474715230052098</v>
          </cell>
          <cell r="AX123">
            <v>77.7</v>
          </cell>
          <cell r="AY123">
            <v>95.2</v>
          </cell>
          <cell r="AZ123">
            <v>88.872160690000001</v>
          </cell>
          <cell r="BA123">
            <v>96.926745161459294</v>
          </cell>
          <cell r="BB123">
            <v>98.4</v>
          </cell>
          <cell r="BC123">
            <v>98.863330000000005</v>
          </cell>
          <cell r="BD123">
            <v>85.7</v>
          </cell>
          <cell r="BF123">
            <v>99.900000099647798</v>
          </cell>
        </row>
        <row r="124">
          <cell r="A124" t="str">
            <v>NZL</v>
          </cell>
          <cell r="B124" t="str">
            <v>New Zealand</v>
          </cell>
          <cell r="D124">
            <v>30</v>
          </cell>
          <cell r="E124">
            <v>30</v>
          </cell>
          <cell r="F124">
            <v>90</v>
          </cell>
          <cell r="G124">
            <v>87</v>
          </cell>
          <cell r="H124">
            <v>100</v>
          </cell>
          <cell r="I124">
            <v>60</v>
          </cell>
          <cell r="J124">
            <v>100</v>
          </cell>
          <cell r="K124">
            <v>93</v>
          </cell>
          <cell r="L124">
            <v>80</v>
          </cell>
          <cell r="M124">
            <v>80</v>
          </cell>
          <cell r="N124">
            <v>100</v>
          </cell>
          <cell r="O124">
            <v>93</v>
          </cell>
          <cell r="P124">
            <v>100</v>
          </cell>
          <cell r="Q124">
            <v>100</v>
          </cell>
          <cell r="R124">
            <v>100</v>
          </cell>
          <cell r="S124">
            <v>80</v>
          </cell>
          <cell r="T124">
            <v>70.8333333333333</v>
          </cell>
          <cell r="U124">
            <v>92</v>
          </cell>
          <cell r="W124">
            <v>30</v>
          </cell>
          <cell r="X124">
            <v>93</v>
          </cell>
          <cell r="Y124">
            <v>92.5</v>
          </cell>
          <cell r="Z124">
            <v>30</v>
          </cell>
          <cell r="AB124">
            <v>95.155164997009095</v>
          </cell>
          <cell r="AC124">
            <v>81.955108999999993</v>
          </cell>
          <cell r="AD124">
            <v>88.753393773843698</v>
          </cell>
          <cell r="AE124">
            <v>100</v>
          </cell>
          <cell r="AF124">
            <v>69.375984399999993</v>
          </cell>
          <cell r="AG124">
            <v>93</v>
          </cell>
          <cell r="AH124">
            <v>90</v>
          </cell>
          <cell r="AI124">
            <v>5.12</v>
          </cell>
          <cell r="AJ124">
            <v>87.021495299999998</v>
          </cell>
          <cell r="AK124">
            <v>86.000508521739107</v>
          </cell>
          <cell r="AL124">
            <v>94.110120201628504</v>
          </cell>
          <cell r="AN124">
            <v>86.879981599999994</v>
          </cell>
          <cell r="AO124">
            <v>86.956521739999999</v>
          </cell>
          <cell r="AP124">
            <v>99.9</v>
          </cell>
          <cell r="AQ124">
            <v>84.209220012622893</v>
          </cell>
          <cell r="AR124">
            <v>85.2</v>
          </cell>
          <cell r="AS124">
            <v>66.900000000000006</v>
          </cell>
          <cell r="AT124">
            <v>57.237058959999999</v>
          </cell>
          <cell r="AU124">
            <v>83.1</v>
          </cell>
          <cell r="AV124">
            <v>100</v>
          </cell>
          <cell r="AW124">
            <v>89.234354280542803</v>
          </cell>
          <cell r="AX124">
            <v>86.2</v>
          </cell>
          <cell r="AZ124">
            <v>93.48829637</v>
          </cell>
          <cell r="BA124">
            <v>94.676497622900698</v>
          </cell>
          <cell r="BC124">
            <v>98.863849999999999</v>
          </cell>
          <cell r="BF124">
            <v>99.968637193167396</v>
          </cell>
        </row>
        <row r="125">
          <cell r="A125" t="str">
            <v>NIC</v>
          </cell>
          <cell r="B125" t="str">
            <v>Nicaragua</v>
          </cell>
          <cell r="D125">
            <v>20</v>
          </cell>
          <cell r="E125">
            <v>73.333333330000002</v>
          </cell>
          <cell r="F125">
            <v>73</v>
          </cell>
          <cell r="G125">
            <v>100</v>
          </cell>
          <cell r="H125">
            <v>30</v>
          </cell>
          <cell r="I125">
            <v>60</v>
          </cell>
          <cell r="J125">
            <v>80</v>
          </cell>
          <cell r="K125">
            <v>87</v>
          </cell>
          <cell r="L125">
            <v>60</v>
          </cell>
          <cell r="M125">
            <v>60</v>
          </cell>
          <cell r="N125">
            <v>73</v>
          </cell>
          <cell r="O125">
            <v>73</v>
          </cell>
          <cell r="P125">
            <v>80</v>
          </cell>
          <cell r="Q125">
            <v>80</v>
          </cell>
          <cell r="R125">
            <v>60</v>
          </cell>
          <cell r="S125">
            <v>100</v>
          </cell>
          <cell r="T125">
            <v>81.777777776666696</v>
          </cell>
          <cell r="U125">
            <v>99</v>
          </cell>
          <cell r="W125">
            <v>100</v>
          </cell>
          <cell r="X125">
            <v>99</v>
          </cell>
          <cell r="Y125">
            <v>99</v>
          </cell>
          <cell r="Z125">
            <v>100</v>
          </cell>
          <cell r="AB125">
            <v>67.879514554036405</v>
          </cell>
          <cell r="AC125">
            <v>54.117272999999997</v>
          </cell>
          <cell r="AD125">
            <v>69.639340026016797</v>
          </cell>
          <cell r="AE125">
            <v>52.182937827777799</v>
          </cell>
          <cell r="AF125">
            <v>59.430859859999998</v>
          </cell>
          <cell r="AG125">
            <v>98</v>
          </cell>
          <cell r="AH125">
            <v>73</v>
          </cell>
          <cell r="AI125">
            <v>16.77</v>
          </cell>
          <cell r="AJ125">
            <v>89.428753099999994</v>
          </cell>
          <cell r="AK125">
            <v>100</v>
          </cell>
          <cell r="AL125">
            <v>11.0146316013959</v>
          </cell>
          <cell r="AN125">
            <v>69.041161709999997</v>
          </cell>
          <cell r="AO125">
            <v>80</v>
          </cell>
          <cell r="AP125">
            <v>75.975849389999993</v>
          </cell>
          <cell r="AQ125">
            <v>57.960822703653697</v>
          </cell>
          <cell r="AR125">
            <v>86.688456610000003</v>
          </cell>
          <cell r="AS125">
            <v>77.400000000000006</v>
          </cell>
          <cell r="AT125">
            <v>79.730550308000005</v>
          </cell>
          <cell r="AU125">
            <v>88.7</v>
          </cell>
          <cell r="AV125">
            <v>48.024999999999999</v>
          </cell>
          <cell r="AY125">
            <v>92.6</v>
          </cell>
          <cell r="AZ125">
            <v>78.766863229999998</v>
          </cell>
          <cell r="BA125">
            <v>97.539878090246901</v>
          </cell>
          <cell r="BB125">
            <v>85.3</v>
          </cell>
          <cell r="BC125">
            <v>99.546000000000006</v>
          </cell>
          <cell r="BF125">
            <v>51.690537511042301</v>
          </cell>
        </row>
        <row r="126">
          <cell r="A126" t="str">
            <v>NER</v>
          </cell>
          <cell r="B126" t="str">
            <v>Niger</v>
          </cell>
          <cell r="C126">
            <v>19.5072815709518</v>
          </cell>
          <cell r="D126">
            <v>32.5</v>
          </cell>
          <cell r="E126">
            <v>43.333333332499997</v>
          </cell>
          <cell r="F126">
            <v>44</v>
          </cell>
          <cell r="G126">
            <v>20</v>
          </cell>
          <cell r="H126">
            <v>60</v>
          </cell>
          <cell r="I126">
            <v>80</v>
          </cell>
          <cell r="J126">
            <v>40</v>
          </cell>
          <cell r="K126">
            <v>60</v>
          </cell>
          <cell r="L126">
            <v>70</v>
          </cell>
          <cell r="M126">
            <v>80</v>
          </cell>
          <cell r="N126">
            <v>47</v>
          </cell>
          <cell r="O126">
            <v>33</v>
          </cell>
          <cell r="P126">
            <v>20</v>
          </cell>
          <cell r="Q126">
            <v>20</v>
          </cell>
          <cell r="R126">
            <v>20</v>
          </cell>
          <cell r="S126">
            <v>20</v>
          </cell>
          <cell r="T126">
            <v>51.559663312865197</v>
          </cell>
          <cell r="U126">
            <v>77</v>
          </cell>
          <cell r="V126">
            <v>95.5</v>
          </cell>
          <cell r="W126">
            <v>47.5</v>
          </cell>
          <cell r="X126">
            <v>79</v>
          </cell>
          <cell r="Y126">
            <v>67.345656606095503</v>
          </cell>
          <cell r="Z126">
            <v>50</v>
          </cell>
          <cell r="AA126">
            <v>78</v>
          </cell>
          <cell r="AB126">
            <v>30.631194770216698</v>
          </cell>
          <cell r="AC126">
            <v>58.965651000000001</v>
          </cell>
          <cell r="AD126">
            <v>50.189618578559802</v>
          </cell>
          <cell r="AE126">
            <v>16.7975522649512</v>
          </cell>
          <cell r="AF126">
            <v>32.82346888</v>
          </cell>
          <cell r="AG126">
            <v>79</v>
          </cell>
          <cell r="AH126">
            <v>44</v>
          </cell>
          <cell r="AI126">
            <v>5.95</v>
          </cell>
          <cell r="AJ126">
            <v>45.988612000000003</v>
          </cell>
          <cell r="AK126">
            <v>100</v>
          </cell>
          <cell r="AL126">
            <v>1.7233374176037199</v>
          </cell>
          <cell r="AM126">
            <v>72.715360000000004</v>
          </cell>
          <cell r="AN126">
            <v>64.749289840000003</v>
          </cell>
          <cell r="AO126">
            <v>54.579760970000002</v>
          </cell>
          <cell r="AP126">
            <v>14.078217260000001</v>
          </cell>
          <cell r="AQ126">
            <v>47.203336273135498</v>
          </cell>
          <cell r="AR126">
            <v>91.4</v>
          </cell>
          <cell r="AS126">
            <v>95.1</v>
          </cell>
          <cell r="AT126">
            <v>97.919897383999995</v>
          </cell>
          <cell r="AU126">
            <v>98.6</v>
          </cell>
          <cell r="AV126">
            <v>2.5794999999999999</v>
          </cell>
          <cell r="AW126">
            <v>9.9024506115964197</v>
          </cell>
          <cell r="AX126">
            <v>91.5</v>
          </cell>
          <cell r="AY126">
            <v>98.5</v>
          </cell>
          <cell r="AZ126">
            <v>0</v>
          </cell>
          <cell r="BA126">
            <v>96.820482292932397</v>
          </cell>
          <cell r="BB126">
            <v>53.1</v>
          </cell>
          <cell r="BC126">
            <v>99.474999999999994</v>
          </cell>
          <cell r="BE126">
            <v>85.9</v>
          </cell>
        </row>
        <row r="127">
          <cell r="A127" t="str">
            <v>NGA</v>
          </cell>
          <cell r="B127" t="str">
            <v>Nigeria</v>
          </cell>
          <cell r="C127">
            <v>99.640954405915096</v>
          </cell>
          <cell r="D127">
            <v>52.4</v>
          </cell>
          <cell r="E127">
            <v>53.866666666</v>
          </cell>
          <cell r="F127">
            <v>52</v>
          </cell>
          <cell r="G127">
            <v>60</v>
          </cell>
          <cell r="H127">
            <v>100</v>
          </cell>
          <cell r="I127">
            <v>60</v>
          </cell>
          <cell r="J127">
            <v>80</v>
          </cell>
          <cell r="K127">
            <v>27</v>
          </cell>
          <cell r="L127">
            <v>80</v>
          </cell>
          <cell r="M127">
            <v>60</v>
          </cell>
          <cell r="N127">
            <v>40</v>
          </cell>
          <cell r="O127">
            <v>33</v>
          </cell>
          <cell r="P127">
            <v>40</v>
          </cell>
          <cell r="Q127">
            <v>40</v>
          </cell>
          <cell r="R127">
            <v>20</v>
          </cell>
          <cell r="S127">
            <v>40</v>
          </cell>
          <cell r="T127">
            <v>60.157874390211902</v>
          </cell>
          <cell r="U127">
            <v>54</v>
          </cell>
          <cell r="V127">
            <v>0.01</v>
          </cell>
          <cell r="W127">
            <v>54</v>
          </cell>
          <cell r="X127">
            <v>57</v>
          </cell>
          <cell r="Y127">
            <v>74.606956504635804</v>
          </cell>
          <cell r="Z127">
            <v>55.2</v>
          </cell>
          <cell r="AA127">
            <v>91.591340496989503</v>
          </cell>
          <cell r="AB127">
            <v>55.7358253917306</v>
          </cell>
          <cell r="AC127">
            <v>58.627569999999999</v>
          </cell>
          <cell r="AD127">
            <v>48.837623754580903</v>
          </cell>
          <cell r="AE127">
            <v>24.173483914108701</v>
          </cell>
          <cell r="AF127">
            <v>54.456795460000002</v>
          </cell>
          <cell r="AG127">
            <v>56</v>
          </cell>
          <cell r="AH127">
            <v>52</v>
          </cell>
          <cell r="AI127">
            <v>18.399999999999999</v>
          </cell>
          <cell r="AJ127">
            <v>33.963098600000002</v>
          </cell>
          <cell r="AK127">
            <v>90.235874913043503</v>
          </cell>
          <cell r="AL127">
            <v>8.4425487915212596</v>
          </cell>
          <cell r="AM127">
            <v>40.206498000000003</v>
          </cell>
          <cell r="AN127">
            <v>40.1</v>
          </cell>
          <cell r="AO127">
            <v>24.220910610000001</v>
          </cell>
          <cell r="AP127">
            <v>39.869806699999998</v>
          </cell>
          <cell r="AQ127">
            <v>39.851500983737999</v>
          </cell>
          <cell r="AR127">
            <v>95.2</v>
          </cell>
          <cell r="AS127">
            <v>91.9</v>
          </cell>
          <cell r="AT127">
            <v>75.245651375999998</v>
          </cell>
          <cell r="AU127">
            <v>98</v>
          </cell>
          <cell r="AV127">
            <v>10.458500000000001</v>
          </cell>
          <cell r="AW127">
            <v>26.772865445931899</v>
          </cell>
          <cell r="AX127">
            <v>95.3</v>
          </cell>
          <cell r="AY127">
            <v>97.5</v>
          </cell>
          <cell r="AZ127">
            <v>33.448562870000003</v>
          </cell>
          <cell r="BA127">
            <v>96.903928105278794</v>
          </cell>
          <cell r="BB127">
            <v>63.9</v>
          </cell>
          <cell r="BC127">
            <v>99.647000000000006</v>
          </cell>
          <cell r="BD127">
            <v>85.7</v>
          </cell>
          <cell r="BE127">
            <v>93.2</v>
          </cell>
          <cell r="BF127">
            <v>20.372962599997599</v>
          </cell>
        </row>
        <row r="128">
          <cell r="A128" t="str">
            <v>NIU</v>
          </cell>
          <cell r="B128" t="str">
            <v>Niue</v>
          </cell>
          <cell r="F128">
            <v>71</v>
          </cell>
          <cell r="G128">
            <v>53</v>
          </cell>
          <cell r="H128">
            <v>80</v>
          </cell>
          <cell r="I128">
            <v>80</v>
          </cell>
          <cell r="J128">
            <v>80</v>
          </cell>
          <cell r="K128">
            <v>87</v>
          </cell>
          <cell r="L128">
            <v>80</v>
          </cell>
          <cell r="M128">
            <v>80</v>
          </cell>
          <cell r="N128">
            <v>67</v>
          </cell>
          <cell r="O128">
            <v>67</v>
          </cell>
          <cell r="P128">
            <v>80</v>
          </cell>
          <cell r="Q128">
            <v>70</v>
          </cell>
          <cell r="R128">
            <v>40</v>
          </cell>
          <cell r="S128">
            <v>60</v>
          </cell>
          <cell r="T128">
            <v>85</v>
          </cell>
          <cell r="U128">
            <v>99</v>
          </cell>
          <cell r="X128">
            <v>99</v>
          </cell>
          <cell r="Y128">
            <v>99</v>
          </cell>
          <cell r="AB128">
            <v>88.597349088050606</v>
          </cell>
          <cell r="AC128">
            <v>53.181409639999998</v>
          </cell>
          <cell r="AD128">
            <v>68.527905020094295</v>
          </cell>
          <cell r="AE128">
            <v>38.017491847307802</v>
          </cell>
          <cell r="AF128">
            <v>51.736221180000001</v>
          </cell>
          <cell r="AG128">
            <v>99</v>
          </cell>
          <cell r="AH128">
            <v>71</v>
          </cell>
          <cell r="AI128">
            <v>5.12</v>
          </cell>
          <cell r="AJ128">
            <v>36.700000000000003</v>
          </cell>
          <cell r="AK128">
            <v>33.408089391304401</v>
          </cell>
          <cell r="AL128">
            <v>92.6528990564818</v>
          </cell>
          <cell r="AN128">
            <v>81.442296799999994</v>
          </cell>
          <cell r="AO128">
            <v>86.956521739999999</v>
          </cell>
          <cell r="AP128">
            <v>96.364005969999994</v>
          </cell>
          <cell r="AQ128">
            <v>65.019276283065494</v>
          </cell>
          <cell r="AR128">
            <v>69.713487000000001</v>
          </cell>
          <cell r="AS128">
            <v>48.8</v>
          </cell>
          <cell r="AT128">
            <v>60.2926985</v>
          </cell>
          <cell r="AU128">
            <v>68.5</v>
          </cell>
          <cell r="AV128">
            <v>84.3095</v>
          </cell>
          <cell r="AZ128">
            <v>90.006390702000004</v>
          </cell>
          <cell r="BA128">
            <v>99.997009474282905</v>
          </cell>
          <cell r="BF128">
            <v>97.219344466932597</v>
          </cell>
        </row>
        <row r="129">
          <cell r="A129" t="str">
            <v>MKD</v>
          </cell>
          <cell r="B129" t="str">
            <v>North Macedonia</v>
          </cell>
          <cell r="F129">
            <v>63</v>
          </cell>
          <cell r="G129">
            <v>73</v>
          </cell>
          <cell r="H129">
            <v>90</v>
          </cell>
          <cell r="I129">
            <v>40</v>
          </cell>
          <cell r="J129">
            <v>60</v>
          </cell>
          <cell r="K129">
            <v>67</v>
          </cell>
          <cell r="L129">
            <v>80</v>
          </cell>
          <cell r="M129">
            <v>80</v>
          </cell>
          <cell r="N129">
            <v>47</v>
          </cell>
          <cell r="O129">
            <v>67</v>
          </cell>
          <cell r="P129">
            <v>40</v>
          </cell>
          <cell r="Q129">
            <v>100</v>
          </cell>
          <cell r="R129">
            <v>40</v>
          </cell>
          <cell r="S129">
            <v>40</v>
          </cell>
          <cell r="T129">
            <v>73</v>
          </cell>
          <cell r="U129">
            <v>75</v>
          </cell>
          <cell r="X129">
            <v>91</v>
          </cell>
          <cell r="Y129">
            <v>83</v>
          </cell>
          <cell r="AB129">
            <v>94.931391022883602</v>
          </cell>
          <cell r="AC129">
            <v>46.183953000000002</v>
          </cell>
          <cell r="AD129">
            <v>72.798387418198104</v>
          </cell>
          <cell r="AE129">
            <v>100</v>
          </cell>
          <cell r="AF129">
            <v>44.255554779999997</v>
          </cell>
          <cell r="AG129">
            <v>92</v>
          </cell>
          <cell r="AH129">
            <v>63</v>
          </cell>
          <cell r="AI129">
            <v>4.51</v>
          </cell>
          <cell r="AJ129">
            <v>24.551672</v>
          </cell>
          <cell r="AK129">
            <v>96.625374956521796</v>
          </cell>
          <cell r="AL129">
            <v>43.072973374692999</v>
          </cell>
          <cell r="AN129">
            <v>94.271289280000005</v>
          </cell>
          <cell r="AO129">
            <v>80</v>
          </cell>
          <cell r="AP129">
            <v>99.300033409999998</v>
          </cell>
          <cell r="AQ129">
            <v>69.515180145637402</v>
          </cell>
          <cell r="AR129">
            <v>71.826995269999998</v>
          </cell>
          <cell r="AS129">
            <v>75.7</v>
          </cell>
          <cell r="AT129">
            <v>74.299754264000001</v>
          </cell>
          <cell r="AU129">
            <v>90.5</v>
          </cell>
          <cell r="AV129">
            <v>64.58</v>
          </cell>
          <cell r="AW129">
            <v>16.769733859363999</v>
          </cell>
          <cell r="AY129">
            <v>89.6</v>
          </cell>
          <cell r="AZ129">
            <v>72.111131119999996</v>
          </cell>
          <cell r="BA129">
            <v>98.1447662760052</v>
          </cell>
          <cell r="BB129">
            <v>95.6</v>
          </cell>
          <cell r="BC129">
            <v>99.061999999999998</v>
          </cell>
          <cell r="BD129">
            <v>85.7</v>
          </cell>
          <cell r="BE129">
            <v>96.859830322809202</v>
          </cell>
          <cell r="BF129">
            <v>79.746500265668004</v>
          </cell>
        </row>
        <row r="130">
          <cell r="A130" t="str">
            <v>NOR</v>
          </cell>
          <cell r="B130" t="str">
            <v>Norway</v>
          </cell>
          <cell r="F130">
            <v>92</v>
          </cell>
          <cell r="G130">
            <v>100</v>
          </cell>
          <cell r="H130">
            <v>100</v>
          </cell>
          <cell r="I130">
            <v>100</v>
          </cell>
          <cell r="J130">
            <v>100</v>
          </cell>
          <cell r="K130">
            <v>87</v>
          </cell>
          <cell r="L130">
            <v>100</v>
          </cell>
          <cell r="M130">
            <v>100</v>
          </cell>
          <cell r="N130">
            <v>93</v>
          </cell>
          <cell r="O130">
            <v>100</v>
          </cell>
          <cell r="P130">
            <v>100</v>
          </cell>
          <cell r="Q130">
            <v>60</v>
          </cell>
          <cell r="R130">
            <v>80</v>
          </cell>
          <cell r="S130">
            <v>80</v>
          </cell>
          <cell r="T130">
            <v>94</v>
          </cell>
          <cell r="U130">
            <v>96</v>
          </cell>
          <cell r="X130">
            <v>96</v>
          </cell>
          <cell r="Y130">
            <v>96</v>
          </cell>
          <cell r="AB130">
            <v>99.130328771157807</v>
          </cell>
          <cell r="AC130">
            <v>79.325750999999997</v>
          </cell>
          <cell r="AD130">
            <v>88.572272734637593</v>
          </cell>
          <cell r="AE130">
            <v>100</v>
          </cell>
          <cell r="AF130">
            <v>63.324499060000001</v>
          </cell>
          <cell r="AG130">
            <v>96</v>
          </cell>
          <cell r="AH130">
            <v>92</v>
          </cell>
          <cell r="AI130">
            <v>10.210000000000001</v>
          </cell>
          <cell r="AJ130">
            <v>88.962200100000004</v>
          </cell>
          <cell r="AK130">
            <v>78.675105434782594</v>
          </cell>
          <cell r="AL130">
            <v>100</v>
          </cell>
          <cell r="AN130">
            <v>93.150372250000004</v>
          </cell>
          <cell r="AO130">
            <v>86.956521739999999</v>
          </cell>
          <cell r="AP130">
            <v>98.053219740000003</v>
          </cell>
          <cell r="AQ130">
            <v>79.529043688431102</v>
          </cell>
          <cell r="AR130">
            <v>81.599999999999994</v>
          </cell>
          <cell r="AS130">
            <v>74</v>
          </cell>
          <cell r="AT130">
            <v>71.421673135999995</v>
          </cell>
          <cell r="AU130">
            <v>90.7</v>
          </cell>
          <cell r="AV130">
            <v>100</v>
          </cell>
          <cell r="AW130">
            <v>76.520216763831201</v>
          </cell>
          <cell r="AX130">
            <v>82</v>
          </cell>
          <cell r="AZ130">
            <v>93.575594124999995</v>
          </cell>
          <cell r="BA130">
            <v>98.127285419367993</v>
          </cell>
          <cell r="BC130">
            <v>98.80489</v>
          </cell>
          <cell r="BD130">
            <v>87.8</v>
          </cell>
          <cell r="BF130">
            <v>98.317616131455907</v>
          </cell>
        </row>
        <row r="131">
          <cell r="A131" t="str">
            <v>OMN</v>
          </cell>
          <cell r="B131" t="str">
            <v>Oman</v>
          </cell>
          <cell r="D131">
            <v>40</v>
          </cell>
          <cell r="E131">
            <v>53.333333330000002</v>
          </cell>
          <cell r="F131">
            <v>99.9</v>
          </cell>
          <cell r="G131">
            <v>100</v>
          </cell>
          <cell r="H131">
            <v>100</v>
          </cell>
          <cell r="I131">
            <v>100</v>
          </cell>
          <cell r="J131">
            <v>100</v>
          </cell>
          <cell r="K131">
            <v>100</v>
          </cell>
          <cell r="L131">
            <v>100</v>
          </cell>
          <cell r="M131">
            <v>100</v>
          </cell>
          <cell r="N131">
            <v>100</v>
          </cell>
          <cell r="O131">
            <v>100</v>
          </cell>
          <cell r="P131">
            <v>100</v>
          </cell>
          <cell r="Q131">
            <v>100</v>
          </cell>
          <cell r="R131">
            <v>100</v>
          </cell>
          <cell r="S131">
            <v>100</v>
          </cell>
          <cell r="T131">
            <v>84.077777776666693</v>
          </cell>
          <cell r="U131">
            <v>99</v>
          </cell>
          <cell r="W131">
            <v>40</v>
          </cell>
          <cell r="X131">
            <v>99</v>
          </cell>
          <cell r="Y131">
            <v>99</v>
          </cell>
          <cell r="Z131">
            <v>80</v>
          </cell>
          <cell r="AB131">
            <v>76.3</v>
          </cell>
          <cell r="AC131">
            <v>55.640051</v>
          </cell>
          <cell r="AD131">
            <v>72.549972176557901</v>
          </cell>
          <cell r="AE131">
            <v>82.2222222222222</v>
          </cell>
          <cell r="AF131">
            <v>54.136984900000002</v>
          </cell>
          <cell r="AG131">
            <v>99</v>
          </cell>
          <cell r="AH131">
            <v>99.9</v>
          </cell>
          <cell r="AI131">
            <v>11.66</v>
          </cell>
          <cell r="AJ131">
            <v>36.758437999999998</v>
          </cell>
          <cell r="AK131">
            <v>59.862887000000001</v>
          </cell>
          <cell r="AL131">
            <v>40.064624531472099</v>
          </cell>
          <cell r="AN131">
            <v>56.554907700000001</v>
          </cell>
          <cell r="AO131">
            <v>86.956521739999999</v>
          </cell>
          <cell r="AP131">
            <v>99.956365450000007</v>
          </cell>
          <cell r="AQ131">
            <v>64.090645420771196</v>
          </cell>
          <cell r="AR131">
            <v>90.4</v>
          </cell>
          <cell r="AS131">
            <v>76.900000000000006</v>
          </cell>
          <cell r="AT131">
            <v>96.316472411999996</v>
          </cell>
          <cell r="AU131">
            <v>84.7</v>
          </cell>
          <cell r="AV131">
            <v>100</v>
          </cell>
          <cell r="AX131">
            <v>86.5</v>
          </cell>
          <cell r="AY131">
            <v>95.7</v>
          </cell>
          <cell r="AZ131">
            <v>54.680367089999997</v>
          </cell>
          <cell r="BA131">
            <v>94.060906943785199</v>
          </cell>
          <cell r="BB131">
            <v>88</v>
          </cell>
          <cell r="BC131">
            <v>99.531000000000006</v>
          </cell>
          <cell r="BD131">
            <v>85.7</v>
          </cell>
          <cell r="BE131">
            <v>90.403196873429195</v>
          </cell>
          <cell r="BF131">
            <v>90.484312756611303</v>
          </cell>
        </row>
        <row r="132">
          <cell r="A132" t="str">
            <v>PAK</v>
          </cell>
          <cell r="B132" t="str">
            <v>Pakistan</v>
          </cell>
          <cell r="D132">
            <v>76.666666664999994</v>
          </cell>
          <cell r="E132">
            <v>80</v>
          </cell>
          <cell r="F132">
            <v>51</v>
          </cell>
          <cell r="G132">
            <v>27</v>
          </cell>
          <cell r="H132">
            <v>80</v>
          </cell>
          <cell r="I132">
            <v>60</v>
          </cell>
          <cell r="J132">
            <v>40</v>
          </cell>
          <cell r="K132">
            <v>60</v>
          </cell>
          <cell r="L132">
            <v>60</v>
          </cell>
          <cell r="M132">
            <v>60</v>
          </cell>
          <cell r="N132">
            <v>47</v>
          </cell>
          <cell r="O132">
            <v>33</v>
          </cell>
          <cell r="P132">
            <v>20</v>
          </cell>
          <cell r="Q132">
            <v>40</v>
          </cell>
          <cell r="R132">
            <v>40</v>
          </cell>
          <cell r="S132">
            <v>100</v>
          </cell>
          <cell r="T132">
            <v>68.3333333333333</v>
          </cell>
          <cell r="U132">
            <v>73</v>
          </cell>
          <cell r="W132">
            <v>76.666666664999994</v>
          </cell>
          <cell r="X132">
            <v>75</v>
          </cell>
          <cell r="Y132">
            <v>74</v>
          </cell>
          <cell r="Z132">
            <v>86.666666664999994</v>
          </cell>
          <cell r="AB132">
            <v>44.844700156664999</v>
          </cell>
          <cell r="AC132">
            <v>9.3569429999999993</v>
          </cell>
          <cell r="AD132">
            <v>49.636563645528099</v>
          </cell>
          <cell r="AE132">
            <v>35.000000000000099</v>
          </cell>
          <cell r="AF132">
            <v>38.591672240000001</v>
          </cell>
          <cell r="AG132">
            <v>75</v>
          </cell>
          <cell r="AH132">
            <v>51</v>
          </cell>
          <cell r="AI132">
            <v>6.16</v>
          </cell>
          <cell r="AJ132">
            <v>49.2546471</v>
          </cell>
          <cell r="AK132">
            <v>63.628758521739101</v>
          </cell>
          <cell r="AL132">
            <v>12.519710482099001</v>
          </cell>
          <cell r="AN132">
            <v>71.099999999999994</v>
          </cell>
          <cell r="AO132">
            <v>64.10360858</v>
          </cell>
          <cell r="AP132">
            <v>61.288560480000001</v>
          </cell>
          <cell r="AQ132">
            <v>46.578951324963498</v>
          </cell>
          <cell r="AR132">
            <v>80</v>
          </cell>
          <cell r="AS132">
            <v>92</v>
          </cell>
          <cell r="AT132">
            <v>98.758494307999996</v>
          </cell>
          <cell r="AU132">
            <v>96.9</v>
          </cell>
          <cell r="AV132">
            <v>43.662999999999997</v>
          </cell>
          <cell r="AX132">
            <v>80.8</v>
          </cell>
          <cell r="AY132">
            <v>96.3</v>
          </cell>
          <cell r="AZ132">
            <v>38.570549030000002</v>
          </cell>
          <cell r="BA132">
            <v>98.1361576825268</v>
          </cell>
          <cell r="BB132">
            <v>61.5</v>
          </cell>
          <cell r="BC132">
            <v>99.108000000000004</v>
          </cell>
          <cell r="BD132">
            <v>85.7</v>
          </cell>
          <cell r="BE132">
            <v>92.9</v>
          </cell>
          <cell r="BF132">
            <v>35.096963524559797</v>
          </cell>
        </row>
        <row r="133">
          <cell r="A133" t="str">
            <v>PLW</v>
          </cell>
          <cell r="B133" t="str">
            <v>Palau</v>
          </cell>
          <cell r="F133">
            <v>60</v>
          </cell>
          <cell r="G133">
            <v>47</v>
          </cell>
          <cell r="H133">
            <v>60</v>
          </cell>
          <cell r="I133">
            <v>20</v>
          </cell>
          <cell r="J133">
            <v>80</v>
          </cell>
          <cell r="K133">
            <v>73</v>
          </cell>
          <cell r="L133">
            <v>80</v>
          </cell>
          <cell r="M133">
            <v>80</v>
          </cell>
          <cell r="N133">
            <v>87</v>
          </cell>
          <cell r="O133">
            <v>67</v>
          </cell>
          <cell r="P133">
            <v>80</v>
          </cell>
          <cell r="Q133">
            <v>70</v>
          </cell>
          <cell r="R133">
            <v>20</v>
          </cell>
          <cell r="S133">
            <v>20</v>
          </cell>
          <cell r="T133">
            <v>77</v>
          </cell>
          <cell r="U133">
            <v>90</v>
          </cell>
          <cell r="X133">
            <v>98</v>
          </cell>
          <cell r="Y133">
            <v>94</v>
          </cell>
          <cell r="AB133">
            <v>81.489291340610507</v>
          </cell>
          <cell r="AC133">
            <v>67.61687302</v>
          </cell>
          <cell r="AD133">
            <v>71.114168891155202</v>
          </cell>
          <cell r="AE133">
            <v>100</v>
          </cell>
          <cell r="AF133">
            <v>55.607084639999997</v>
          </cell>
          <cell r="AG133">
            <v>95</v>
          </cell>
          <cell r="AH133">
            <v>60</v>
          </cell>
          <cell r="AI133">
            <v>5.12</v>
          </cell>
          <cell r="AJ133">
            <v>57.111772899999998</v>
          </cell>
          <cell r="AK133">
            <v>13.334390913043499</v>
          </cell>
          <cell r="AL133">
            <v>56.100812330360597</v>
          </cell>
          <cell r="AN133">
            <v>83.116068600000006</v>
          </cell>
          <cell r="AO133">
            <v>86.956521739999999</v>
          </cell>
          <cell r="AP133">
            <v>99.916494420000006</v>
          </cell>
          <cell r="AQ133">
            <v>67.473123443928003</v>
          </cell>
          <cell r="AR133">
            <v>76.3</v>
          </cell>
          <cell r="AS133">
            <v>43.2</v>
          </cell>
          <cell r="AU133">
            <v>66.599999999999994</v>
          </cell>
          <cell r="AV133">
            <v>100</v>
          </cell>
          <cell r="AX133">
            <v>75.400000000000006</v>
          </cell>
          <cell r="AZ133">
            <v>90.467486559999998</v>
          </cell>
          <cell r="BA133">
            <v>94.138798069176303</v>
          </cell>
        </row>
        <row r="134">
          <cell r="A134" t="str">
            <v>PAN</v>
          </cell>
          <cell r="B134" t="str">
            <v>Panama</v>
          </cell>
          <cell r="D134">
            <v>30</v>
          </cell>
          <cell r="E134">
            <v>47.777777776666703</v>
          </cell>
          <cell r="F134">
            <v>71</v>
          </cell>
          <cell r="G134">
            <v>53</v>
          </cell>
          <cell r="H134">
            <v>80</v>
          </cell>
          <cell r="I134">
            <v>80</v>
          </cell>
          <cell r="J134">
            <v>80</v>
          </cell>
          <cell r="K134">
            <v>73</v>
          </cell>
          <cell r="L134">
            <v>80</v>
          </cell>
          <cell r="M134">
            <v>80</v>
          </cell>
          <cell r="N134">
            <v>80</v>
          </cell>
          <cell r="O134">
            <v>73</v>
          </cell>
          <cell r="P134">
            <v>40</v>
          </cell>
          <cell r="Q134">
            <v>60</v>
          </cell>
          <cell r="R134">
            <v>80</v>
          </cell>
          <cell r="S134">
            <v>60</v>
          </cell>
          <cell r="T134">
            <v>60.925925925555603</v>
          </cell>
          <cell r="U134">
            <v>98</v>
          </cell>
          <cell r="W134">
            <v>56.6666666666667</v>
          </cell>
          <cell r="X134">
            <v>88</v>
          </cell>
          <cell r="Y134">
            <v>64</v>
          </cell>
          <cell r="Z134">
            <v>56.6666666666667</v>
          </cell>
          <cell r="AA134">
            <v>6.0000000000000098</v>
          </cell>
          <cell r="AB134">
            <v>94.476528181107398</v>
          </cell>
          <cell r="AC134">
            <v>38.902371000000002</v>
          </cell>
          <cell r="AD134">
            <v>74.191339875466795</v>
          </cell>
          <cell r="AE134">
            <v>100</v>
          </cell>
          <cell r="AF134">
            <v>61.307299899999997</v>
          </cell>
          <cell r="AG134">
            <v>88</v>
          </cell>
          <cell r="AH134">
            <v>71</v>
          </cell>
          <cell r="AI134">
            <v>7.33</v>
          </cell>
          <cell r="AJ134">
            <v>71.564145600000003</v>
          </cell>
          <cell r="AK134">
            <v>78.076662869565197</v>
          </cell>
          <cell r="AL134">
            <v>30.241695747705801</v>
          </cell>
          <cell r="AN134">
            <v>83.669607830000004</v>
          </cell>
          <cell r="AO134">
            <v>80</v>
          </cell>
          <cell r="AP134">
            <v>84.38533778</v>
          </cell>
          <cell r="AQ134">
            <v>68.753114662595095</v>
          </cell>
          <cell r="AR134">
            <v>93.1</v>
          </cell>
          <cell r="AS134">
            <v>76.5</v>
          </cell>
          <cell r="AT134">
            <v>68.916753428000007</v>
          </cell>
          <cell r="AU134">
            <v>89</v>
          </cell>
          <cell r="AV134">
            <v>87.63</v>
          </cell>
          <cell r="AX134">
            <v>93.1</v>
          </cell>
          <cell r="AY134">
            <v>89.3</v>
          </cell>
          <cell r="AZ134">
            <v>85.479345120000005</v>
          </cell>
          <cell r="BA134">
            <v>96.378692367706194</v>
          </cell>
          <cell r="BB134">
            <v>84</v>
          </cell>
          <cell r="BC134">
            <v>99.71</v>
          </cell>
        </row>
        <row r="135">
          <cell r="A135" t="str">
            <v>PNG</v>
          </cell>
          <cell r="B135" t="str">
            <v>Papua New Guinea</v>
          </cell>
          <cell r="D135">
            <v>30</v>
          </cell>
          <cell r="E135">
            <v>53.333333330000002</v>
          </cell>
          <cell r="F135">
            <v>36</v>
          </cell>
          <cell r="G135">
            <v>20</v>
          </cell>
          <cell r="H135">
            <v>70</v>
          </cell>
          <cell r="I135">
            <v>20</v>
          </cell>
          <cell r="J135">
            <v>20</v>
          </cell>
          <cell r="K135">
            <v>47</v>
          </cell>
          <cell r="L135">
            <v>80</v>
          </cell>
          <cell r="M135">
            <v>60</v>
          </cell>
          <cell r="N135">
            <v>40</v>
          </cell>
          <cell r="O135">
            <v>20</v>
          </cell>
          <cell r="P135">
            <v>20</v>
          </cell>
          <cell r="Q135">
            <v>30</v>
          </cell>
          <cell r="R135">
            <v>20</v>
          </cell>
          <cell r="S135">
            <v>20</v>
          </cell>
          <cell r="T135">
            <v>47.111111110000003</v>
          </cell>
          <cell r="U135">
            <v>37</v>
          </cell>
          <cell r="W135">
            <v>70</v>
          </cell>
          <cell r="X135">
            <v>67</v>
          </cell>
          <cell r="Y135">
            <v>52</v>
          </cell>
          <cell r="Z135">
            <v>60</v>
          </cell>
          <cell r="AB135">
            <v>55.087717217039703</v>
          </cell>
          <cell r="AC135">
            <v>59.705733000000002</v>
          </cell>
          <cell r="AD135">
            <v>47.563560256226097</v>
          </cell>
          <cell r="AE135">
            <v>61.781145967136098</v>
          </cell>
          <cell r="AF135">
            <v>47.74786168</v>
          </cell>
          <cell r="AG135">
            <v>35</v>
          </cell>
          <cell r="AH135">
            <v>36</v>
          </cell>
          <cell r="AI135">
            <v>5.12</v>
          </cell>
          <cell r="AJ135">
            <v>48.819173599999999</v>
          </cell>
          <cell r="AK135">
            <v>53.316643260869597</v>
          </cell>
          <cell r="AL135">
            <v>3.9608375339278798</v>
          </cell>
          <cell r="AN135">
            <v>62.6</v>
          </cell>
          <cell r="AO135">
            <v>74.965111460000003</v>
          </cell>
          <cell r="AP135">
            <v>12.441735059999999</v>
          </cell>
          <cell r="AQ135">
            <v>45.128305971107302</v>
          </cell>
          <cell r="AR135">
            <v>69.713487000000001</v>
          </cell>
          <cell r="AS135">
            <v>79.8</v>
          </cell>
          <cell r="AT135">
            <v>91.518611363999995</v>
          </cell>
          <cell r="AU135">
            <v>89.8</v>
          </cell>
          <cell r="AV135">
            <v>7.5540000000000003</v>
          </cell>
          <cell r="AY135">
            <v>91.1</v>
          </cell>
          <cell r="AZ135">
            <v>88.799435020000004</v>
          </cell>
          <cell r="BA135">
            <v>98.075604012922796</v>
          </cell>
          <cell r="BB135">
            <v>51.9</v>
          </cell>
          <cell r="BC135">
            <v>99.713999999999999</v>
          </cell>
          <cell r="BD135">
            <v>85.7</v>
          </cell>
        </row>
        <row r="136">
          <cell r="A136" t="str">
            <v>PRY</v>
          </cell>
          <cell r="B136" t="str">
            <v>Paraguay</v>
          </cell>
          <cell r="D136">
            <v>20</v>
          </cell>
          <cell r="E136">
            <v>66.666666669999998</v>
          </cell>
          <cell r="F136">
            <v>62</v>
          </cell>
          <cell r="G136">
            <v>40</v>
          </cell>
          <cell r="H136">
            <v>90</v>
          </cell>
          <cell r="I136">
            <v>80</v>
          </cell>
          <cell r="J136">
            <v>80</v>
          </cell>
          <cell r="K136">
            <v>53</v>
          </cell>
          <cell r="L136">
            <v>80</v>
          </cell>
          <cell r="M136">
            <v>80</v>
          </cell>
          <cell r="N136">
            <v>40</v>
          </cell>
          <cell r="O136">
            <v>47</v>
          </cell>
          <cell r="P136">
            <v>80</v>
          </cell>
          <cell r="Q136">
            <v>60</v>
          </cell>
          <cell r="R136">
            <v>60</v>
          </cell>
          <cell r="S136">
            <v>20</v>
          </cell>
          <cell r="T136">
            <v>74.000000001111104</v>
          </cell>
          <cell r="U136">
            <v>93</v>
          </cell>
          <cell r="W136">
            <v>100</v>
          </cell>
          <cell r="X136">
            <v>88</v>
          </cell>
          <cell r="Y136">
            <v>93.3333333333333</v>
          </cell>
          <cell r="Z136">
            <v>80</v>
          </cell>
          <cell r="AA136">
            <v>99</v>
          </cell>
          <cell r="AB136">
            <v>78.596246542546695</v>
          </cell>
          <cell r="AC136">
            <v>40.342598000000002</v>
          </cell>
          <cell r="AD136">
            <v>69.619686446718006</v>
          </cell>
          <cell r="AE136">
            <v>46.194673072222301</v>
          </cell>
          <cell r="AF136">
            <v>52.334210040000002</v>
          </cell>
          <cell r="AG136">
            <v>88</v>
          </cell>
          <cell r="AH136">
            <v>62</v>
          </cell>
          <cell r="AI136">
            <v>10.06</v>
          </cell>
          <cell r="AJ136">
            <v>82.433028300000004</v>
          </cell>
          <cell r="AK136">
            <v>95.976350478260898</v>
          </cell>
          <cell r="AL136">
            <v>19.483003748222799</v>
          </cell>
          <cell r="AN136">
            <v>90.180814159999997</v>
          </cell>
          <cell r="AO136">
            <v>86.956521739999999</v>
          </cell>
          <cell r="AP136">
            <v>90.541313529999996</v>
          </cell>
          <cell r="AQ136">
            <v>62.615945990178197</v>
          </cell>
          <cell r="AR136">
            <v>87.2</v>
          </cell>
          <cell r="AS136">
            <v>80.3</v>
          </cell>
          <cell r="AT136">
            <v>71.971584808000003</v>
          </cell>
          <cell r="AU136">
            <v>89</v>
          </cell>
          <cell r="AV136">
            <v>67.622500000000002</v>
          </cell>
          <cell r="AW136">
            <v>59.259301464337099</v>
          </cell>
          <cell r="AX136">
            <v>87.4</v>
          </cell>
          <cell r="AY136">
            <v>88.4</v>
          </cell>
          <cell r="AZ136">
            <v>88.841611049999997</v>
          </cell>
          <cell r="BA136">
            <v>95.374922496741505</v>
          </cell>
          <cell r="BB136">
            <v>94.5</v>
          </cell>
          <cell r="BC136">
            <v>99.405000000000001</v>
          </cell>
          <cell r="BD136">
            <v>85.7</v>
          </cell>
          <cell r="BE136">
            <v>99.379826327053905</v>
          </cell>
          <cell r="BF136">
            <v>64.644587424644101</v>
          </cell>
        </row>
        <row r="137">
          <cell r="A137" t="str">
            <v>PER</v>
          </cell>
          <cell r="B137" t="str">
            <v>Peru</v>
          </cell>
          <cell r="D137">
            <v>55</v>
          </cell>
          <cell r="E137">
            <v>60</v>
          </cell>
          <cell r="F137">
            <v>55</v>
          </cell>
          <cell r="G137">
            <v>53</v>
          </cell>
          <cell r="H137">
            <v>50</v>
          </cell>
          <cell r="I137">
            <v>60</v>
          </cell>
          <cell r="J137">
            <v>40</v>
          </cell>
          <cell r="K137">
            <v>47</v>
          </cell>
          <cell r="L137">
            <v>70</v>
          </cell>
          <cell r="M137">
            <v>40</v>
          </cell>
          <cell r="N137">
            <v>60</v>
          </cell>
          <cell r="O137">
            <v>33</v>
          </cell>
          <cell r="P137">
            <v>40</v>
          </cell>
          <cell r="Q137">
            <v>40</v>
          </cell>
          <cell r="R137">
            <v>80</v>
          </cell>
          <cell r="S137">
            <v>100</v>
          </cell>
          <cell r="T137">
            <v>64.2222222222222</v>
          </cell>
          <cell r="U137">
            <v>85</v>
          </cell>
          <cell r="W137">
            <v>70</v>
          </cell>
          <cell r="X137">
            <v>83</v>
          </cell>
          <cell r="Y137">
            <v>77.6666666666667</v>
          </cell>
          <cell r="Z137">
            <v>55</v>
          </cell>
          <cell r="AA137">
            <v>65</v>
          </cell>
          <cell r="AB137">
            <v>97.033631270845902</v>
          </cell>
          <cell r="AC137">
            <v>69.237679999999997</v>
          </cell>
          <cell r="AD137">
            <v>74.396978049561696</v>
          </cell>
          <cell r="AE137">
            <v>89.141015111111102</v>
          </cell>
          <cell r="AF137">
            <v>74.47642544</v>
          </cell>
          <cell r="AG137">
            <v>84</v>
          </cell>
          <cell r="AH137">
            <v>55</v>
          </cell>
          <cell r="AI137">
            <v>9.2100000000000009</v>
          </cell>
          <cell r="AJ137">
            <v>66.794617700000003</v>
          </cell>
          <cell r="AK137">
            <v>99.392470217391306</v>
          </cell>
          <cell r="AL137">
            <v>24.5392270906036</v>
          </cell>
          <cell r="AN137">
            <v>62.75326913</v>
          </cell>
          <cell r="AO137">
            <v>82.803525219999997</v>
          </cell>
          <cell r="AP137">
            <v>74.837254939999994</v>
          </cell>
          <cell r="AQ137">
            <v>67.545016371197093</v>
          </cell>
          <cell r="AR137">
            <v>90.4</v>
          </cell>
          <cell r="AS137">
            <v>80.2</v>
          </cell>
          <cell r="AT137">
            <v>72.880779395999994</v>
          </cell>
          <cell r="AU137">
            <v>91.9</v>
          </cell>
          <cell r="AV137">
            <v>79.659499999999994</v>
          </cell>
          <cell r="AW137">
            <v>44.866070800910499</v>
          </cell>
          <cell r="AX137">
            <v>90.4</v>
          </cell>
          <cell r="AY137">
            <v>91.9</v>
          </cell>
          <cell r="AZ137">
            <v>69.245350169999995</v>
          </cell>
          <cell r="BA137">
            <v>96.972327142015303</v>
          </cell>
          <cell r="BB137">
            <v>87.9</v>
          </cell>
          <cell r="BC137">
            <v>99.724000000000004</v>
          </cell>
          <cell r="BD137">
            <v>85.7</v>
          </cell>
          <cell r="BE137">
            <v>99.5</v>
          </cell>
          <cell r="BF137">
            <v>50.615585277759799</v>
          </cell>
        </row>
        <row r="138">
          <cell r="A138" t="str">
            <v>PHL</v>
          </cell>
          <cell r="B138" t="str">
            <v>Philippines</v>
          </cell>
          <cell r="D138">
            <v>80</v>
          </cell>
          <cell r="E138">
            <v>73.3333333333333</v>
          </cell>
          <cell r="F138">
            <v>36.477708546119999</v>
          </cell>
          <cell r="T138">
            <v>58.770347293151097</v>
          </cell>
          <cell r="U138">
            <v>67</v>
          </cell>
          <cell r="W138">
            <v>60</v>
          </cell>
          <cell r="X138">
            <v>66</v>
          </cell>
          <cell r="Y138">
            <v>66.5</v>
          </cell>
          <cell r="Z138">
            <v>80</v>
          </cell>
          <cell r="AB138">
            <v>88.152347411419001</v>
          </cell>
          <cell r="AC138">
            <v>40.180264999999999</v>
          </cell>
          <cell r="AD138">
            <v>62.206830811364597</v>
          </cell>
          <cell r="AE138">
            <v>56.738169705454403</v>
          </cell>
          <cell r="AF138">
            <v>55.0116832</v>
          </cell>
          <cell r="AG138">
            <v>65</v>
          </cell>
          <cell r="AH138">
            <v>36.477708546119999</v>
          </cell>
          <cell r="AI138">
            <v>4.72</v>
          </cell>
          <cell r="AJ138">
            <v>56.704269400000001</v>
          </cell>
          <cell r="AK138">
            <v>99.547188739130405</v>
          </cell>
          <cell r="AL138">
            <v>35.7790026496058</v>
          </cell>
          <cell r="AN138">
            <v>65.692480489999994</v>
          </cell>
          <cell r="AO138">
            <v>62.890265990000003</v>
          </cell>
          <cell r="AP138">
            <v>77.495862930000001</v>
          </cell>
          <cell r="AQ138">
            <v>59.270668397068199</v>
          </cell>
          <cell r="AR138">
            <v>75.7</v>
          </cell>
          <cell r="AS138">
            <v>93.8</v>
          </cell>
          <cell r="AT138">
            <v>71.906294492000001</v>
          </cell>
          <cell r="AU138">
            <v>95.5</v>
          </cell>
          <cell r="AV138">
            <v>46.451500000000003</v>
          </cell>
          <cell r="AW138">
            <v>52.389296536474902</v>
          </cell>
          <cell r="AX138">
            <v>75.900000000000006</v>
          </cell>
          <cell r="AY138">
            <v>96</v>
          </cell>
          <cell r="AZ138">
            <v>80.460416249999994</v>
          </cell>
          <cell r="BA138">
            <v>97.664453887664706</v>
          </cell>
          <cell r="BB138">
            <v>70.099999999999994</v>
          </cell>
          <cell r="BC138">
            <v>99.781999999999996</v>
          </cell>
          <cell r="BD138">
            <v>85.7</v>
          </cell>
          <cell r="BE138">
            <v>94.4</v>
          </cell>
          <cell r="BF138">
            <v>46.863550425172299</v>
          </cell>
        </row>
        <row r="139">
          <cell r="A139" t="str">
            <v>POL</v>
          </cell>
          <cell r="B139" t="str">
            <v>Poland</v>
          </cell>
          <cell r="F139">
            <v>85.276791442274401</v>
          </cell>
          <cell r="T139">
            <v>87.638395721137201</v>
          </cell>
          <cell r="U139">
            <v>93</v>
          </cell>
          <cell r="X139">
            <v>87</v>
          </cell>
          <cell r="Y139">
            <v>90</v>
          </cell>
          <cell r="AB139">
            <v>96.872414189834302</v>
          </cell>
          <cell r="AC139">
            <v>55.081902999999997</v>
          </cell>
          <cell r="AD139">
            <v>79.860691955173806</v>
          </cell>
          <cell r="AE139">
            <v>100</v>
          </cell>
          <cell r="AF139">
            <v>43.984429660000004</v>
          </cell>
          <cell r="AG139">
            <v>95</v>
          </cell>
          <cell r="AH139">
            <v>85.276791442274401</v>
          </cell>
          <cell r="AI139">
            <v>12.21</v>
          </cell>
          <cell r="AJ139">
            <v>68.465712199999999</v>
          </cell>
          <cell r="AK139">
            <v>92.088690043478294</v>
          </cell>
          <cell r="AL139">
            <v>59.897212743957603</v>
          </cell>
          <cell r="AN139">
            <v>89.046645600000005</v>
          </cell>
          <cell r="AO139">
            <v>86.956521739999999</v>
          </cell>
          <cell r="AP139">
            <v>99.004175840000002</v>
          </cell>
          <cell r="AQ139">
            <v>70.109701467447096</v>
          </cell>
          <cell r="AR139">
            <v>74</v>
          </cell>
          <cell r="AS139">
            <v>73.900000000000006</v>
          </cell>
          <cell r="AT139">
            <v>52.454166559999997</v>
          </cell>
          <cell r="AU139">
            <v>90.7</v>
          </cell>
          <cell r="AV139">
            <v>100</v>
          </cell>
          <cell r="AW139">
            <v>93.853547247032097</v>
          </cell>
          <cell r="AX139">
            <v>74.7</v>
          </cell>
          <cell r="AY139">
            <v>93.5</v>
          </cell>
          <cell r="AZ139">
            <v>80.496299840000006</v>
          </cell>
          <cell r="BA139">
            <v>95.518246947338298</v>
          </cell>
          <cell r="BB139">
            <v>97.7</v>
          </cell>
          <cell r="BC139">
            <v>98.734020000000001</v>
          </cell>
          <cell r="BD139">
            <v>85.7</v>
          </cell>
          <cell r="BF139">
            <v>99.488407427203001</v>
          </cell>
        </row>
        <row r="140">
          <cell r="A140" t="str">
            <v>PRT</v>
          </cell>
          <cell r="B140" t="str">
            <v>Portugal</v>
          </cell>
          <cell r="D140">
            <v>70</v>
          </cell>
          <cell r="E140">
            <v>66.666666664999994</v>
          </cell>
          <cell r="F140">
            <v>77</v>
          </cell>
          <cell r="G140">
            <v>87</v>
          </cell>
          <cell r="H140">
            <v>100</v>
          </cell>
          <cell r="I140">
            <v>20</v>
          </cell>
          <cell r="J140">
            <v>80</v>
          </cell>
          <cell r="K140">
            <v>100</v>
          </cell>
          <cell r="L140">
            <v>80</v>
          </cell>
          <cell r="M140">
            <v>80</v>
          </cell>
          <cell r="N140">
            <v>80</v>
          </cell>
          <cell r="O140">
            <v>93</v>
          </cell>
          <cell r="P140">
            <v>80</v>
          </cell>
          <cell r="Q140">
            <v>80</v>
          </cell>
          <cell r="R140">
            <v>80</v>
          </cell>
          <cell r="S140">
            <v>40</v>
          </cell>
          <cell r="T140">
            <v>80.888888888333298</v>
          </cell>
          <cell r="U140">
            <v>99</v>
          </cell>
          <cell r="W140">
            <v>60</v>
          </cell>
          <cell r="X140">
            <v>99</v>
          </cell>
          <cell r="Y140">
            <v>99</v>
          </cell>
          <cell r="Z140">
            <v>70</v>
          </cell>
          <cell r="AB140">
            <v>90.236757188243402</v>
          </cell>
          <cell r="AC140">
            <v>90.292357999999993</v>
          </cell>
          <cell r="AD140">
            <v>85.321817041869394</v>
          </cell>
          <cell r="AE140">
            <v>100</v>
          </cell>
          <cell r="AF140">
            <v>53.642091059999998</v>
          </cell>
          <cell r="AG140">
            <v>99</v>
          </cell>
          <cell r="AH140">
            <v>77</v>
          </cell>
          <cell r="AI140">
            <v>15.99</v>
          </cell>
          <cell r="AJ140">
            <v>76.926637999999997</v>
          </cell>
          <cell r="AK140">
            <v>100</v>
          </cell>
          <cell r="AL140">
            <v>78.909137908750196</v>
          </cell>
          <cell r="AN140">
            <v>87.564849269999996</v>
          </cell>
          <cell r="AO140">
            <v>86.956521739999999</v>
          </cell>
          <cell r="AP140">
            <v>99.665512449999994</v>
          </cell>
          <cell r="AQ140">
            <v>71.678858496874497</v>
          </cell>
          <cell r="AR140">
            <v>72.099999999999994</v>
          </cell>
          <cell r="AS140">
            <v>75.8</v>
          </cell>
          <cell r="AT140">
            <v>51.653774519999999</v>
          </cell>
          <cell r="AU140">
            <v>88.8</v>
          </cell>
          <cell r="AV140">
            <v>100</v>
          </cell>
          <cell r="AW140">
            <v>85.733900643684507</v>
          </cell>
          <cell r="AX140">
            <v>77.2</v>
          </cell>
          <cell r="AY140">
            <v>91.6</v>
          </cell>
          <cell r="AZ140">
            <v>92.721196517999999</v>
          </cell>
          <cell r="BA140">
            <v>96.818609395285506</v>
          </cell>
          <cell r="BB140">
            <v>96.6</v>
          </cell>
          <cell r="BC140">
            <v>98.826160000000002</v>
          </cell>
          <cell r="BD140">
            <v>85.7</v>
          </cell>
          <cell r="BF140">
            <v>95.342255804015295</v>
          </cell>
        </row>
        <row r="141">
          <cell r="A141" t="str">
            <v>QAT</v>
          </cell>
          <cell r="B141" t="str">
            <v>Qatar</v>
          </cell>
          <cell r="F141">
            <v>87</v>
          </cell>
          <cell r="G141">
            <v>87</v>
          </cell>
          <cell r="H141">
            <v>80</v>
          </cell>
          <cell r="I141">
            <v>100</v>
          </cell>
          <cell r="J141">
            <v>100</v>
          </cell>
          <cell r="K141">
            <v>100</v>
          </cell>
          <cell r="L141">
            <v>100</v>
          </cell>
          <cell r="M141">
            <v>100</v>
          </cell>
          <cell r="N141">
            <v>100</v>
          </cell>
          <cell r="O141">
            <v>100</v>
          </cell>
          <cell r="P141">
            <v>80</v>
          </cell>
          <cell r="Q141">
            <v>50</v>
          </cell>
          <cell r="R141">
            <v>60</v>
          </cell>
          <cell r="S141">
            <v>80</v>
          </cell>
          <cell r="T141">
            <v>92.75</v>
          </cell>
          <cell r="U141">
            <v>99</v>
          </cell>
          <cell r="X141">
            <v>98</v>
          </cell>
          <cell r="Y141">
            <v>98.5</v>
          </cell>
          <cell r="AB141">
            <v>86.304740907611802</v>
          </cell>
          <cell r="AC141">
            <v>59.349592999999999</v>
          </cell>
          <cell r="AD141">
            <v>76.223572480292006</v>
          </cell>
          <cell r="AE141">
            <v>68.3333333333333</v>
          </cell>
          <cell r="AF141">
            <v>60.944853620000004</v>
          </cell>
          <cell r="AG141">
            <v>98</v>
          </cell>
          <cell r="AH141">
            <v>87</v>
          </cell>
          <cell r="AI141">
            <v>11.66</v>
          </cell>
          <cell r="AJ141">
            <v>63.053026500000001</v>
          </cell>
          <cell r="AK141">
            <v>52.640886000000002</v>
          </cell>
          <cell r="AL141">
            <v>62.570763861962</v>
          </cell>
          <cell r="AN141">
            <v>87.291456870000005</v>
          </cell>
          <cell r="AO141">
            <v>86.956521739999999</v>
          </cell>
          <cell r="AP141">
            <v>99.9</v>
          </cell>
          <cell r="AQ141">
            <v>67.335903929089994</v>
          </cell>
          <cell r="AR141">
            <v>86</v>
          </cell>
          <cell r="AS141">
            <v>66.5</v>
          </cell>
          <cell r="AT141">
            <v>93.960855476000006</v>
          </cell>
          <cell r="AU141">
            <v>79.599999999999994</v>
          </cell>
          <cell r="AV141">
            <v>100</v>
          </cell>
          <cell r="AW141">
            <v>96.869233201337394</v>
          </cell>
          <cell r="AX141">
            <v>78.400000000000006</v>
          </cell>
          <cell r="AY141">
            <v>86.2</v>
          </cell>
          <cell r="AZ141">
            <v>15.04554199</v>
          </cell>
          <cell r="BA141">
            <v>95.4664231595426</v>
          </cell>
          <cell r="BB141">
            <v>95.1</v>
          </cell>
          <cell r="BC141">
            <v>99.424000000000007</v>
          </cell>
          <cell r="BD141">
            <v>85.7</v>
          </cell>
          <cell r="BF141">
            <v>96.120603178372605</v>
          </cell>
        </row>
        <row r="142">
          <cell r="A142" t="str">
            <v>KOR</v>
          </cell>
          <cell r="B142" t="str">
            <v>Republic of Korea</v>
          </cell>
          <cell r="D142">
            <v>70</v>
          </cell>
          <cell r="E142">
            <v>81.666666669999998</v>
          </cell>
          <cell r="F142">
            <v>94</v>
          </cell>
          <cell r="G142">
            <v>93</v>
          </cell>
          <cell r="H142">
            <v>80</v>
          </cell>
          <cell r="I142">
            <v>100</v>
          </cell>
          <cell r="J142">
            <v>100</v>
          </cell>
          <cell r="K142">
            <v>100</v>
          </cell>
          <cell r="L142">
            <v>100</v>
          </cell>
          <cell r="M142">
            <v>100</v>
          </cell>
          <cell r="N142">
            <v>100</v>
          </cell>
          <cell r="O142">
            <v>100</v>
          </cell>
          <cell r="P142">
            <v>80</v>
          </cell>
          <cell r="Q142">
            <v>90</v>
          </cell>
          <cell r="R142">
            <v>80</v>
          </cell>
          <cell r="S142">
            <v>100</v>
          </cell>
          <cell r="T142">
            <v>91.222222223333304</v>
          </cell>
          <cell r="U142">
            <v>98</v>
          </cell>
          <cell r="W142">
            <v>85</v>
          </cell>
          <cell r="X142">
            <v>98</v>
          </cell>
          <cell r="Y142">
            <v>98</v>
          </cell>
          <cell r="Z142">
            <v>90</v>
          </cell>
          <cell r="AB142">
            <v>97.533653344675997</v>
          </cell>
          <cell r="AC142">
            <v>68.133114000000006</v>
          </cell>
          <cell r="AD142">
            <v>86.805080997067193</v>
          </cell>
          <cell r="AE142">
            <v>100</v>
          </cell>
          <cell r="AF142">
            <v>80.617315820000002</v>
          </cell>
          <cell r="AG142">
            <v>98</v>
          </cell>
          <cell r="AH142">
            <v>94</v>
          </cell>
          <cell r="AI142">
            <v>18.22</v>
          </cell>
          <cell r="AJ142">
            <v>84.792755299999996</v>
          </cell>
          <cell r="AK142">
            <v>84.408369826086997</v>
          </cell>
          <cell r="AL142">
            <v>63.788936280211999</v>
          </cell>
          <cell r="AN142">
            <v>92.089057699999998</v>
          </cell>
          <cell r="AO142">
            <v>93.50163628</v>
          </cell>
          <cell r="AP142">
            <v>99.9</v>
          </cell>
          <cell r="AQ142">
            <v>70.989195239401496</v>
          </cell>
          <cell r="AR142">
            <v>78</v>
          </cell>
          <cell r="AS142">
            <v>94.9</v>
          </cell>
          <cell r="AT142">
            <v>66.183878203999996</v>
          </cell>
          <cell r="AU142">
            <v>91.4</v>
          </cell>
          <cell r="AV142">
            <v>100</v>
          </cell>
          <cell r="AW142">
            <v>99.934841073786501</v>
          </cell>
          <cell r="AX142">
            <v>78.8</v>
          </cell>
          <cell r="AY142">
            <v>91.4</v>
          </cell>
          <cell r="AZ142">
            <v>74.393308660000002</v>
          </cell>
          <cell r="BA142">
            <v>93.750167595078096</v>
          </cell>
          <cell r="BB142">
            <v>97.8</v>
          </cell>
          <cell r="BC142">
            <v>97.141840000000002</v>
          </cell>
          <cell r="BD142">
            <v>85.7</v>
          </cell>
          <cell r="BF142">
            <v>98.310481213883705</v>
          </cell>
        </row>
        <row r="143">
          <cell r="A143" t="str">
            <v>MDA</v>
          </cell>
          <cell r="B143" t="str">
            <v>Republic of Moldova</v>
          </cell>
          <cell r="F143">
            <v>60</v>
          </cell>
          <cell r="G143">
            <v>80</v>
          </cell>
          <cell r="H143">
            <v>70</v>
          </cell>
          <cell r="I143">
            <v>60</v>
          </cell>
          <cell r="J143">
            <v>80</v>
          </cell>
          <cell r="K143">
            <v>53</v>
          </cell>
          <cell r="L143">
            <v>80</v>
          </cell>
          <cell r="M143">
            <v>40</v>
          </cell>
          <cell r="N143">
            <v>53</v>
          </cell>
          <cell r="O143">
            <v>60</v>
          </cell>
          <cell r="P143">
            <v>60</v>
          </cell>
          <cell r="Q143">
            <v>60</v>
          </cell>
          <cell r="R143">
            <v>40</v>
          </cell>
          <cell r="S143">
            <v>40</v>
          </cell>
          <cell r="T143">
            <v>76.75</v>
          </cell>
          <cell r="U143">
            <v>93</v>
          </cell>
          <cell r="X143">
            <v>94</v>
          </cell>
          <cell r="Y143">
            <v>93.5</v>
          </cell>
          <cell r="AB143">
            <v>96.390341282975598</v>
          </cell>
          <cell r="AC143">
            <v>41.121689000000003</v>
          </cell>
          <cell r="AD143">
            <v>70.436840001019505</v>
          </cell>
          <cell r="AE143">
            <v>100</v>
          </cell>
          <cell r="AF143">
            <v>40.206038360000001</v>
          </cell>
          <cell r="AG143">
            <v>93</v>
          </cell>
          <cell r="AH143">
            <v>60</v>
          </cell>
          <cell r="AI143">
            <v>14</v>
          </cell>
          <cell r="AJ143">
            <v>62.803299199999998</v>
          </cell>
          <cell r="AK143">
            <v>64.278937999999997</v>
          </cell>
          <cell r="AL143">
            <v>52.540930722502303</v>
          </cell>
          <cell r="AN143">
            <v>79.968805489999994</v>
          </cell>
          <cell r="AO143">
            <v>86.956521739999999</v>
          </cell>
          <cell r="AP143">
            <v>76.316127710000004</v>
          </cell>
          <cell r="AQ143">
            <v>60.575682400876801</v>
          </cell>
          <cell r="AR143">
            <v>74.7</v>
          </cell>
          <cell r="AS143">
            <v>79.599999999999994</v>
          </cell>
          <cell r="AT143">
            <v>48.586934999999997</v>
          </cell>
          <cell r="AU143">
            <v>95.9</v>
          </cell>
          <cell r="AV143">
            <v>95.863500000000002</v>
          </cell>
          <cell r="AW143">
            <v>78.494080584803399</v>
          </cell>
          <cell r="AX143">
            <v>75.8</v>
          </cell>
          <cell r="AY143">
            <v>95.5</v>
          </cell>
          <cell r="AZ143">
            <v>87.255799769999996</v>
          </cell>
          <cell r="BA143">
            <v>97.862434807676905</v>
          </cell>
          <cell r="BB143">
            <v>94.6</v>
          </cell>
          <cell r="BC143">
            <v>98.55932</v>
          </cell>
          <cell r="BD143">
            <v>85.7</v>
          </cell>
          <cell r="BF143">
            <v>73.1370666167049</v>
          </cell>
        </row>
        <row r="144">
          <cell r="A144" t="str">
            <v>ROU</v>
          </cell>
          <cell r="B144" t="str">
            <v>Romania</v>
          </cell>
          <cell r="F144">
            <v>72</v>
          </cell>
          <cell r="G144">
            <v>80</v>
          </cell>
          <cell r="H144">
            <v>80</v>
          </cell>
          <cell r="I144">
            <v>20</v>
          </cell>
          <cell r="J144">
            <v>80</v>
          </cell>
          <cell r="K144">
            <v>80</v>
          </cell>
          <cell r="L144">
            <v>70</v>
          </cell>
          <cell r="M144">
            <v>60</v>
          </cell>
          <cell r="N144">
            <v>100</v>
          </cell>
          <cell r="O144">
            <v>80</v>
          </cell>
          <cell r="P144">
            <v>100</v>
          </cell>
          <cell r="Q144">
            <v>40</v>
          </cell>
          <cell r="R144">
            <v>40</v>
          </cell>
          <cell r="S144">
            <v>100</v>
          </cell>
          <cell r="T144">
            <v>80</v>
          </cell>
          <cell r="U144">
            <v>90</v>
          </cell>
          <cell r="X144">
            <v>86</v>
          </cell>
          <cell r="Y144">
            <v>88</v>
          </cell>
          <cell r="AB144">
            <v>86.538828153351005</v>
          </cell>
          <cell r="AC144">
            <v>65.192536000000004</v>
          </cell>
          <cell r="AD144">
            <v>76.479476749938698</v>
          </cell>
          <cell r="AE144">
            <v>100</v>
          </cell>
          <cell r="AF144">
            <v>40.631046820000002</v>
          </cell>
          <cell r="AG144">
            <v>86</v>
          </cell>
          <cell r="AH144">
            <v>72</v>
          </cell>
          <cell r="AI144">
            <v>10.210000000000001</v>
          </cell>
          <cell r="AJ144">
            <v>69.878996400000005</v>
          </cell>
          <cell r="AK144">
            <v>89.800071652173898</v>
          </cell>
          <cell r="AL144">
            <v>66.858179074576697</v>
          </cell>
          <cell r="AN144">
            <v>73.418955569999994</v>
          </cell>
          <cell r="AO144">
            <v>86.956521739999999</v>
          </cell>
          <cell r="AP144">
            <v>84.937780619999998</v>
          </cell>
          <cell r="AQ144">
            <v>68.670922173769895</v>
          </cell>
          <cell r="AR144">
            <v>74.5</v>
          </cell>
          <cell r="AS144">
            <v>75</v>
          </cell>
          <cell r="AT144">
            <v>50.656541359999999</v>
          </cell>
          <cell r="AU144">
            <v>91.7</v>
          </cell>
          <cell r="AV144">
            <v>74.832999999999998</v>
          </cell>
          <cell r="AW144">
            <v>78.440930360889496</v>
          </cell>
          <cell r="AX144">
            <v>76.5</v>
          </cell>
          <cell r="AY144">
            <v>93</v>
          </cell>
          <cell r="AZ144">
            <v>85.978151990000001</v>
          </cell>
          <cell r="BA144">
            <v>96.032904833870504</v>
          </cell>
          <cell r="BB144">
            <v>90</v>
          </cell>
          <cell r="BC144">
            <v>98.978899999999996</v>
          </cell>
          <cell r="BD144">
            <v>85.7</v>
          </cell>
          <cell r="BF144">
            <v>81.915796929683907</v>
          </cell>
        </row>
        <row r="145">
          <cell r="A145" t="str">
            <v>RUS</v>
          </cell>
          <cell r="B145" t="str">
            <v>Russian Federation</v>
          </cell>
          <cell r="F145">
            <v>99.9</v>
          </cell>
          <cell r="G145">
            <v>100</v>
          </cell>
          <cell r="H145">
            <v>100</v>
          </cell>
          <cell r="I145">
            <v>100</v>
          </cell>
          <cell r="J145">
            <v>100</v>
          </cell>
          <cell r="K145">
            <v>100</v>
          </cell>
          <cell r="L145">
            <v>100</v>
          </cell>
          <cell r="M145">
            <v>100</v>
          </cell>
          <cell r="N145">
            <v>100</v>
          </cell>
          <cell r="O145">
            <v>100</v>
          </cell>
          <cell r="P145">
            <v>100</v>
          </cell>
          <cell r="Q145">
            <v>100</v>
          </cell>
          <cell r="R145">
            <v>100</v>
          </cell>
          <cell r="S145">
            <v>100</v>
          </cell>
          <cell r="T145">
            <v>98.45</v>
          </cell>
          <cell r="U145">
            <v>98</v>
          </cell>
          <cell r="X145">
            <v>96</v>
          </cell>
          <cell r="Y145">
            <v>97</v>
          </cell>
          <cell r="AB145">
            <v>85.101290988039295</v>
          </cell>
          <cell r="AC145">
            <v>41.909466000000002</v>
          </cell>
          <cell r="AD145">
            <v>78.265463894737593</v>
          </cell>
          <cell r="AE145">
            <v>100</v>
          </cell>
          <cell r="AF145">
            <v>47.108119799999997</v>
          </cell>
          <cell r="AG145">
            <v>97</v>
          </cell>
          <cell r="AH145">
            <v>99.9</v>
          </cell>
          <cell r="AI145">
            <v>7.26</v>
          </cell>
          <cell r="AJ145">
            <v>72.801203400000006</v>
          </cell>
          <cell r="AK145">
            <v>75.803728000000007</v>
          </cell>
          <cell r="AL145">
            <v>57.867679720821997</v>
          </cell>
          <cell r="AN145">
            <v>85.770929539999997</v>
          </cell>
          <cell r="AO145">
            <v>98.558897200000004</v>
          </cell>
          <cell r="AP145">
            <v>90.832608070000006</v>
          </cell>
          <cell r="AQ145">
            <v>72.583391215979702</v>
          </cell>
          <cell r="AR145">
            <v>71.7</v>
          </cell>
          <cell r="AS145">
            <v>74</v>
          </cell>
          <cell r="AT145">
            <v>57.985349079999999</v>
          </cell>
          <cell r="AU145">
            <v>92.8</v>
          </cell>
          <cell r="AV145">
            <v>90.263999999999996</v>
          </cell>
          <cell r="AW145">
            <v>61.695882565280897</v>
          </cell>
          <cell r="AX145">
            <v>73.7</v>
          </cell>
          <cell r="AZ145">
            <v>90.452802750000004</v>
          </cell>
          <cell r="BA145">
            <v>93.566762376145405</v>
          </cell>
          <cell r="BC145">
            <v>97.289100000000005</v>
          </cell>
          <cell r="BD145">
            <v>85.7</v>
          </cell>
          <cell r="BF145">
            <v>76.130000315676995</v>
          </cell>
        </row>
        <row r="146">
          <cell r="A146" t="str">
            <v>RWA</v>
          </cell>
          <cell r="B146" t="str">
            <v>Rwanda</v>
          </cell>
          <cell r="F146">
            <v>67</v>
          </cell>
          <cell r="G146">
            <v>93</v>
          </cell>
          <cell r="H146">
            <v>90</v>
          </cell>
          <cell r="I146">
            <v>80</v>
          </cell>
          <cell r="J146">
            <v>80</v>
          </cell>
          <cell r="K146">
            <v>93</v>
          </cell>
          <cell r="L146">
            <v>70</v>
          </cell>
          <cell r="M146">
            <v>40</v>
          </cell>
          <cell r="N146">
            <v>40</v>
          </cell>
          <cell r="O146">
            <v>67</v>
          </cell>
          <cell r="P146">
            <v>100</v>
          </cell>
          <cell r="Q146">
            <v>40</v>
          </cell>
          <cell r="R146">
            <v>40</v>
          </cell>
          <cell r="S146">
            <v>40</v>
          </cell>
          <cell r="T146">
            <v>66.168333333333294</v>
          </cell>
          <cell r="U146">
            <v>99</v>
          </cell>
          <cell r="V146">
            <v>0.01</v>
          </cell>
          <cell r="X146">
            <v>97</v>
          </cell>
          <cell r="Y146">
            <v>65.336666666666702</v>
          </cell>
          <cell r="AB146">
            <v>53.9315132627531</v>
          </cell>
          <cell r="AC146">
            <v>84.288297999999998</v>
          </cell>
          <cell r="AD146">
            <v>63.551984651582799</v>
          </cell>
          <cell r="AE146">
            <v>43.427554799696502</v>
          </cell>
          <cell r="AF146">
            <v>46.902842399999997</v>
          </cell>
          <cell r="AG146">
            <v>97</v>
          </cell>
          <cell r="AH146">
            <v>67</v>
          </cell>
          <cell r="AI146">
            <v>1.26</v>
          </cell>
          <cell r="AJ146">
            <v>68.357068900000002</v>
          </cell>
          <cell r="AK146">
            <v>100</v>
          </cell>
          <cell r="AL146">
            <v>8.6493472922321306</v>
          </cell>
          <cell r="AM146">
            <v>35.602786999999999</v>
          </cell>
          <cell r="AN146">
            <v>59.725053010000003</v>
          </cell>
          <cell r="AO146">
            <v>80</v>
          </cell>
          <cell r="AP146">
            <v>67.687374930000004</v>
          </cell>
          <cell r="AQ146">
            <v>62.751229644972803</v>
          </cell>
          <cell r="AR146">
            <v>86.7</v>
          </cell>
          <cell r="AS146">
            <v>95</v>
          </cell>
          <cell r="AT146">
            <v>68.156271892000007</v>
          </cell>
          <cell r="AU146">
            <v>98.3</v>
          </cell>
          <cell r="AV146">
            <v>0.95099999999999996</v>
          </cell>
          <cell r="AX146">
            <v>88.5</v>
          </cell>
          <cell r="AY146">
            <v>94.8</v>
          </cell>
          <cell r="AZ146">
            <v>60.217448230000002</v>
          </cell>
          <cell r="BA146">
            <v>95.7589826115059</v>
          </cell>
          <cell r="BB146">
            <v>65.7</v>
          </cell>
          <cell r="BC146">
            <v>99.441999999999993</v>
          </cell>
          <cell r="BE146">
            <v>98</v>
          </cell>
          <cell r="BF146">
            <v>44.654771442107901</v>
          </cell>
        </row>
        <row r="147">
          <cell r="A147" t="str">
            <v>KNA</v>
          </cell>
          <cell r="B147" t="str">
            <v>Saint Kitts and Nevis</v>
          </cell>
          <cell r="F147">
            <v>48</v>
          </cell>
          <cell r="G147">
            <v>7</v>
          </cell>
          <cell r="H147">
            <v>70</v>
          </cell>
          <cell r="I147">
            <v>60</v>
          </cell>
          <cell r="J147">
            <v>80</v>
          </cell>
          <cell r="K147">
            <v>67</v>
          </cell>
          <cell r="L147">
            <v>60</v>
          </cell>
          <cell r="M147">
            <v>40</v>
          </cell>
          <cell r="N147">
            <v>47</v>
          </cell>
          <cell r="O147">
            <v>60</v>
          </cell>
          <cell r="P147">
            <v>40</v>
          </cell>
          <cell r="Q147">
            <v>30</v>
          </cell>
          <cell r="R147">
            <v>40</v>
          </cell>
          <cell r="S147">
            <v>20</v>
          </cell>
          <cell r="T147">
            <v>72.25</v>
          </cell>
          <cell r="U147">
            <v>96</v>
          </cell>
          <cell r="X147">
            <v>97</v>
          </cell>
          <cell r="Y147">
            <v>96.5</v>
          </cell>
          <cell r="AB147">
            <v>96.183583411504799</v>
          </cell>
          <cell r="AC147">
            <v>67.61687302</v>
          </cell>
          <cell r="AD147">
            <v>73.771292431636496</v>
          </cell>
          <cell r="AE147">
            <v>100</v>
          </cell>
          <cell r="AF147">
            <v>49.483208699999999</v>
          </cell>
          <cell r="AG147">
            <v>97</v>
          </cell>
          <cell r="AH147">
            <v>48</v>
          </cell>
          <cell r="AI147">
            <v>9.4499999999999993</v>
          </cell>
          <cell r="AJ147">
            <v>74.976168599999994</v>
          </cell>
          <cell r="AK147">
            <v>70.258649434782598</v>
          </cell>
          <cell r="AL147">
            <v>19.361779048726898</v>
          </cell>
          <cell r="AN147">
            <v>84.996679450000002</v>
          </cell>
          <cell r="AO147">
            <v>86.956521739999999</v>
          </cell>
          <cell r="AP147">
            <v>94.145189689999995</v>
          </cell>
          <cell r="AQ147">
            <v>66.799905296846902</v>
          </cell>
          <cell r="AR147">
            <v>84.565963949999997</v>
          </cell>
          <cell r="AS147">
            <v>76.099999999999994</v>
          </cell>
          <cell r="AT147">
            <v>74.64074196</v>
          </cell>
          <cell r="AU147">
            <v>87.2</v>
          </cell>
          <cell r="AV147">
            <v>100</v>
          </cell>
          <cell r="AZ147">
            <v>89.611052439999995</v>
          </cell>
          <cell r="BA147">
            <v>96.063581121535805</v>
          </cell>
          <cell r="BD147">
            <v>85.7</v>
          </cell>
        </row>
        <row r="148">
          <cell r="A148" t="str">
            <v>LCA</v>
          </cell>
          <cell r="B148" t="str">
            <v>Saint Lucia</v>
          </cell>
          <cell r="D148">
            <v>40</v>
          </cell>
          <cell r="E148">
            <v>80</v>
          </cell>
          <cell r="F148">
            <v>60</v>
          </cell>
          <cell r="G148">
            <v>47</v>
          </cell>
          <cell r="H148">
            <v>90</v>
          </cell>
          <cell r="I148">
            <v>80</v>
          </cell>
          <cell r="J148">
            <v>80</v>
          </cell>
          <cell r="K148">
            <v>87</v>
          </cell>
          <cell r="L148">
            <v>40</v>
          </cell>
          <cell r="M148">
            <v>80</v>
          </cell>
          <cell r="N148">
            <v>47</v>
          </cell>
          <cell r="O148">
            <v>47</v>
          </cell>
          <cell r="P148">
            <v>60</v>
          </cell>
          <cell r="Q148">
            <v>80</v>
          </cell>
          <cell r="R148">
            <v>40</v>
          </cell>
          <cell r="S148">
            <v>0</v>
          </cell>
          <cell r="T148">
            <v>76.8333333333333</v>
          </cell>
          <cell r="U148">
            <v>86</v>
          </cell>
          <cell r="W148">
            <v>100</v>
          </cell>
          <cell r="X148">
            <v>95</v>
          </cell>
          <cell r="Y148">
            <v>90.5</v>
          </cell>
          <cell r="Z148">
            <v>100</v>
          </cell>
          <cell r="AB148">
            <v>97.115287631113006</v>
          </cell>
          <cell r="AC148">
            <v>53.181409639999998</v>
          </cell>
          <cell r="AD148">
            <v>69.647177063285298</v>
          </cell>
          <cell r="AE148">
            <v>68.1812007273994</v>
          </cell>
          <cell r="AF148">
            <v>44.942835840000001</v>
          </cell>
          <cell r="AG148">
            <v>95</v>
          </cell>
          <cell r="AH148">
            <v>60</v>
          </cell>
          <cell r="AI148">
            <v>9.4499999999999993</v>
          </cell>
          <cell r="AJ148">
            <v>74.625817499999997</v>
          </cell>
          <cell r="AK148">
            <v>69.439890173913</v>
          </cell>
          <cell r="AL148">
            <v>24.534858472276099</v>
          </cell>
          <cell r="AN148">
            <v>73.616581890000006</v>
          </cell>
          <cell r="AO148">
            <v>86.956521739999999</v>
          </cell>
          <cell r="AP148">
            <v>88.695178949999999</v>
          </cell>
          <cell r="AQ148">
            <v>63.065518830804798</v>
          </cell>
          <cell r="AR148">
            <v>84.565963949999997</v>
          </cell>
          <cell r="AS148">
            <v>79.599999999999994</v>
          </cell>
          <cell r="AT148">
            <v>61.643088124000002</v>
          </cell>
          <cell r="AU148">
            <v>91.1</v>
          </cell>
          <cell r="AV148">
            <v>96.86</v>
          </cell>
          <cell r="AY148">
            <v>93.2</v>
          </cell>
          <cell r="AZ148">
            <v>76.555680339999995</v>
          </cell>
          <cell r="BA148">
            <v>93.472801337025103</v>
          </cell>
          <cell r="BB148">
            <v>97.3</v>
          </cell>
          <cell r="BC148">
            <v>99.197999999999993</v>
          </cell>
          <cell r="BD148">
            <v>85.7</v>
          </cell>
        </row>
        <row r="149">
          <cell r="A149" t="str">
            <v>VCT</v>
          </cell>
          <cell r="B149" t="str">
            <v>Saint Vincent and the Grenadines</v>
          </cell>
          <cell r="D149">
            <v>100</v>
          </cell>
          <cell r="E149">
            <v>80</v>
          </cell>
          <cell r="F149">
            <v>45</v>
          </cell>
          <cell r="G149">
            <v>40</v>
          </cell>
          <cell r="H149">
            <v>70</v>
          </cell>
          <cell r="I149">
            <v>20</v>
          </cell>
          <cell r="J149">
            <v>80</v>
          </cell>
          <cell r="K149">
            <v>73</v>
          </cell>
          <cell r="L149">
            <v>60</v>
          </cell>
          <cell r="M149">
            <v>80</v>
          </cell>
          <cell r="N149">
            <v>20</v>
          </cell>
          <cell r="O149">
            <v>47</v>
          </cell>
          <cell r="P149">
            <v>20</v>
          </cell>
          <cell r="Q149">
            <v>30</v>
          </cell>
          <cell r="R149">
            <v>20</v>
          </cell>
          <cell r="S149">
            <v>20</v>
          </cell>
          <cell r="T149">
            <v>74.6666666666667</v>
          </cell>
          <cell r="U149">
            <v>99</v>
          </cell>
          <cell r="W149">
            <v>80</v>
          </cell>
          <cell r="X149">
            <v>99</v>
          </cell>
          <cell r="Y149">
            <v>99</v>
          </cell>
          <cell r="Z149">
            <v>60</v>
          </cell>
          <cell r="AB149">
            <v>68.874558795418693</v>
          </cell>
          <cell r="AC149">
            <v>53.181409639999998</v>
          </cell>
          <cell r="AD149">
            <v>73.947174451171904</v>
          </cell>
          <cell r="AE149">
            <v>100</v>
          </cell>
          <cell r="AF149">
            <v>54.465599419999997</v>
          </cell>
          <cell r="AG149">
            <v>97</v>
          </cell>
          <cell r="AH149">
            <v>45</v>
          </cell>
          <cell r="AI149">
            <v>9.4499999999999993</v>
          </cell>
          <cell r="AJ149">
            <v>81.322902099999993</v>
          </cell>
          <cell r="AK149">
            <v>80.962983347826096</v>
          </cell>
          <cell r="AL149">
            <v>51.4098210546723</v>
          </cell>
          <cell r="AN149">
            <v>76.498530479999999</v>
          </cell>
          <cell r="AO149">
            <v>86.956521739999999</v>
          </cell>
          <cell r="AP149">
            <v>88.051800729999997</v>
          </cell>
          <cell r="AQ149">
            <v>66.9591664655361</v>
          </cell>
          <cell r="AR149">
            <v>84.565963949999997</v>
          </cell>
          <cell r="AS149">
            <v>75.2</v>
          </cell>
          <cell r="AT149">
            <v>71.388823071999994</v>
          </cell>
          <cell r="AU149">
            <v>87</v>
          </cell>
          <cell r="AV149">
            <v>94.721500000000006</v>
          </cell>
          <cell r="AZ149">
            <v>76.824674680000001</v>
          </cell>
          <cell r="BA149">
            <v>98.564894572038</v>
          </cell>
          <cell r="BC149">
            <v>99.900199999999998</v>
          </cell>
          <cell r="BD149">
            <v>85.7</v>
          </cell>
        </row>
        <row r="150">
          <cell r="A150" t="str">
            <v>WSM</v>
          </cell>
          <cell r="B150" t="str">
            <v>Samoa</v>
          </cell>
          <cell r="D150">
            <v>20</v>
          </cell>
          <cell r="E150">
            <v>20</v>
          </cell>
          <cell r="F150">
            <v>73</v>
          </cell>
          <cell r="G150">
            <v>100</v>
          </cell>
          <cell r="H150">
            <v>70</v>
          </cell>
          <cell r="I150">
            <v>20</v>
          </cell>
          <cell r="J150">
            <v>100</v>
          </cell>
          <cell r="K150">
            <v>100</v>
          </cell>
          <cell r="L150">
            <v>80</v>
          </cell>
          <cell r="M150">
            <v>80</v>
          </cell>
          <cell r="N150">
            <v>80</v>
          </cell>
          <cell r="O150">
            <v>80</v>
          </cell>
          <cell r="P150">
            <v>80</v>
          </cell>
          <cell r="Q150">
            <v>60</v>
          </cell>
          <cell r="R150">
            <v>80</v>
          </cell>
          <cell r="S150">
            <v>20</v>
          </cell>
          <cell r="T150">
            <v>41.3333333333333</v>
          </cell>
          <cell r="U150">
            <v>31</v>
          </cell>
          <cell r="W150">
            <v>20</v>
          </cell>
          <cell r="X150">
            <v>31</v>
          </cell>
          <cell r="Y150">
            <v>31</v>
          </cell>
          <cell r="Z150">
            <v>20</v>
          </cell>
          <cell r="AB150">
            <v>82.251488630767398</v>
          </cell>
          <cell r="AC150">
            <v>53.181409639999998</v>
          </cell>
          <cell r="AD150">
            <v>59.730485350751202</v>
          </cell>
          <cell r="AE150">
            <v>76.668805405474998</v>
          </cell>
          <cell r="AF150">
            <v>51.50078104</v>
          </cell>
          <cell r="AG150">
            <v>34</v>
          </cell>
          <cell r="AH150">
            <v>73</v>
          </cell>
          <cell r="AI150">
            <v>5.12</v>
          </cell>
          <cell r="AJ150">
            <v>28.305401799999999</v>
          </cell>
          <cell r="AK150">
            <v>25.546718608695699</v>
          </cell>
          <cell r="AL150">
            <v>18.3074975442678</v>
          </cell>
          <cell r="AN150">
            <v>71.834259930000002</v>
          </cell>
          <cell r="AO150">
            <v>86.956521739999999</v>
          </cell>
          <cell r="AP150">
            <v>98.210727460000001</v>
          </cell>
          <cell r="AQ150">
            <v>56.672284500792699</v>
          </cell>
          <cell r="AR150">
            <v>71.099999999999994</v>
          </cell>
          <cell r="AS150">
            <v>52.8</v>
          </cell>
          <cell r="AT150">
            <v>88.734097771999998</v>
          </cell>
          <cell r="AU150">
            <v>77</v>
          </cell>
          <cell r="AV150">
            <v>34.527999999999999</v>
          </cell>
          <cell r="AW150">
            <v>48.344153451753897</v>
          </cell>
          <cell r="AX150">
            <v>71.3</v>
          </cell>
          <cell r="AY150">
            <v>93</v>
          </cell>
          <cell r="AZ150">
            <v>89.057521780000002</v>
          </cell>
          <cell r="BA150">
            <v>97.240520509535898</v>
          </cell>
          <cell r="BB150">
            <v>93.6</v>
          </cell>
          <cell r="BC150">
            <v>98.735129999999998</v>
          </cell>
          <cell r="BD150">
            <v>85.7</v>
          </cell>
          <cell r="BE150">
            <v>96.754345580860999</v>
          </cell>
          <cell r="BF150">
            <v>58.918671924427201</v>
          </cell>
        </row>
        <row r="151">
          <cell r="A151" t="str">
            <v>SMR</v>
          </cell>
          <cell r="B151" t="str">
            <v>San Marino</v>
          </cell>
          <cell r="F151">
            <v>33</v>
          </cell>
          <cell r="G151">
            <v>20</v>
          </cell>
          <cell r="H151">
            <v>40</v>
          </cell>
          <cell r="I151">
            <v>20</v>
          </cell>
          <cell r="J151">
            <v>40</v>
          </cell>
          <cell r="K151">
            <v>67</v>
          </cell>
          <cell r="L151">
            <v>20</v>
          </cell>
          <cell r="M151">
            <v>60</v>
          </cell>
          <cell r="N151">
            <v>27</v>
          </cell>
          <cell r="O151">
            <v>53</v>
          </cell>
          <cell r="P151">
            <v>40</v>
          </cell>
          <cell r="Q151">
            <v>0</v>
          </cell>
          <cell r="R151">
            <v>20</v>
          </cell>
          <cell r="S151">
            <v>20</v>
          </cell>
          <cell r="T151">
            <v>62</v>
          </cell>
          <cell r="U151">
            <v>89</v>
          </cell>
          <cell r="X151">
            <v>93</v>
          </cell>
          <cell r="Y151">
            <v>91</v>
          </cell>
          <cell r="AB151">
            <v>99.444103370141804</v>
          </cell>
          <cell r="AC151">
            <v>67.61687302</v>
          </cell>
          <cell r="AD151">
            <v>79.767179746444597</v>
          </cell>
          <cell r="AE151">
            <v>100</v>
          </cell>
          <cell r="AF151">
            <v>50.820807739999999</v>
          </cell>
          <cell r="AG151">
            <v>90</v>
          </cell>
          <cell r="AH151">
            <v>33</v>
          </cell>
          <cell r="AI151">
            <v>10.210000000000001</v>
          </cell>
          <cell r="AJ151">
            <v>66.2</v>
          </cell>
          <cell r="AK151">
            <v>100</v>
          </cell>
          <cell r="AL151">
            <v>92.402037482228295</v>
          </cell>
          <cell r="AN151">
            <v>93.208487890000001</v>
          </cell>
          <cell r="AO151">
            <v>80</v>
          </cell>
          <cell r="AP151">
            <v>99.9</v>
          </cell>
          <cell r="AQ151">
            <v>71.622950694332602</v>
          </cell>
          <cell r="AR151">
            <v>71.826995269999998</v>
          </cell>
          <cell r="AV151">
            <v>100</v>
          </cell>
          <cell r="AW151">
            <v>77.226138941083207</v>
          </cell>
          <cell r="AZ151">
            <v>89.190631300000007</v>
          </cell>
          <cell r="BA151">
            <v>99.736509477562606</v>
          </cell>
          <cell r="BF151">
            <v>99.900000099647798</v>
          </cell>
        </row>
        <row r="152">
          <cell r="A152" t="str">
            <v>STP</v>
          </cell>
          <cell r="B152" t="str">
            <v>Sao Tome and Principe</v>
          </cell>
          <cell r="F152">
            <v>39</v>
          </cell>
          <cell r="G152">
            <v>40</v>
          </cell>
          <cell r="H152">
            <v>50</v>
          </cell>
          <cell r="I152">
            <v>60</v>
          </cell>
          <cell r="J152">
            <v>0</v>
          </cell>
          <cell r="K152">
            <v>33</v>
          </cell>
          <cell r="L152">
            <v>20</v>
          </cell>
          <cell r="M152">
            <v>80</v>
          </cell>
          <cell r="N152">
            <v>7</v>
          </cell>
          <cell r="O152">
            <v>53</v>
          </cell>
          <cell r="P152">
            <v>80</v>
          </cell>
          <cell r="Q152">
            <v>40</v>
          </cell>
          <cell r="R152">
            <v>40</v>
          </cell>
          <cell r="S152">
            <v>0</v>
          </cell>
          <cell r="T152">
            <v>67</v>
          </cell>
          <cell r="U152">
            <v>95</v>
          </cell>
          <cell r="X152">
            <v>95</v>
          </cell>
          <cell r="Y152">
            <v>95</v>
          </cell>
          <cell r="AB152">
            <v>85.536543322531003</v>
          </cell>
          <cell r="AC152">
            <v>51.679743299999998</v>
          </cell>
          <cell r="AD152">
            <v>65.368259693297205</v>
          </cell>
          <cell r="AE152">
            <v>100</v>
          </cell>
          <cell r="AF152">
            <v>50.571007539999997</v>
          </cell>
          <cell r="AG152">
            <v>95</v>
          </cell>
          <cell r="AH152">
            <v>39</v>
          </cell>
          <cell r="AI152">
            <v>7.43</v>
          </cell>
          <cell r="AJ152">
            <v>57.5650713</v>
          </cell>
          <cell r="AK152">
            <v>93.315534869565198</v>
          </cell>
          <cell r="AL152">
            <v>14.476451273103301</v>
          </cell>
          <cell r="AN152">
            <v>79.678239360000006</v>
          </cell>
          <cell r="AO152">
            <v>57.142857139999997</v>
          </cell>
          <cell r="AP152">
            <v>45.298631710000002</v>
          </cell>
          <cell r="AQ152">
            <v>60.511397998085201</v>
          </cell>
          <cell r="AR152">
            <v>94.6</v>
          </cell>
          <cell r="AS152">
            <v>89</v>
          </cell>
          <cell r="AT152">
            <v>76.80507566</v>
          </cell>
          <cell r="AU152">
            <v>96.3</v>
          </cell>
          <cell r="AV152">
            <v>2.5614999999999899</v>
          </cell>
          <cell r="AX152">
            <v>95</v>
          </cell>
          <cell r="AY152">
            <v>96.5</v>
          </cell>
          <cell r="AZ152">
            <v>58.676404910000002</v>
          </cell>
          <cell r="BA152">
            <v>95.982816065694607</v>
          </cell>
          <cell r="BB152">
            <v>86.9</v>
          </cell>
          <cell r="BC152">
            <v>99.853999999999999</v>
          </cell>
          <cell r="BE152">
            <v>95.920198027067599</v>
          </cell>
        </row>
        <row r="153">
          <cell r="A153" t="str">
            <v>SAU</v>
          </cell>
          <cell r="B153" t="str">
            <v>Saudi Arabia</v>
          </cell>
          <cell r="F153">
            <v>69</v>
          </cell>
          <cell r="G153">
            <v>73</v>
          </cell>
          <cell r="H153">
            <v>70</v>
          </cell>
          <cell r="I153">
            <v>40</v>
          </cell>
          <cell r="J153">
            <v>80</v>
          </cell>
          <cell r="K153">
            <v>60</v>
          </cell>
          <cell r="L153">
            <v>40</v>
          </cell>
          <cell r="M153">
            <v>80</v>
          </cell>
          <cell r="N153">
            <v>80</v>
          </cell>
          <cell r="O153">
            <v>60</v>
          </cell>
          <cell r="P153">
            <v>80</v>
          </cell>
          <cell r="Q153">
            <v>70</v>
          </cell>
          <cell r="R153">
            <v>80</v>
          </cell>
          <cell r="S153">
            <v>80</v>
          </cell>
          <cell r="T153">
            <v>83.5</v>
          </cell>
          <cell r="U153">
            <v>98</v>
          </cell>
          <cell r="X153">
            <v>98</v>
          </cell>
          <cell r="Y153">
            <v>98</v>
          </cell>
          <cell r="AB153">
            <v>93.040535904469394</v>
          </cell>
          <cell r="AC153">
            <v>50.023471000000001</v>
          </cell>
          <cell r="AD153">
            <v>72.027808178920495</v>
          </cell>
          <cell r="AE153">
            <v>100</v>
          </cell>
          <cell r="AF153">
            <v>57.10620376</v>
          </cell>
          <cell r="AG153">
            <v>96</v>
          </cell>
          <cell r="AH153">
            <v>69</v>
          </cell>
          <cell r="AI153">
            <v>11.66</v>
          </cell>
          <cell r="AJ153">
            <v>41.701823900000001</v>
          </cell>
          <cell r="AK153">
            <v>27.550325956521799</v>
          </cell>
          <cell r="AL153">
            <v>52.268321054672299</v>
          </cell>
          <cell r="AN153">
            <v>86.731082310000005</v>
          </cell>
          <cell r="AO153">
            <v>86.956521739999999</v>
          </cell>
          <cell r="AP153">
            <v>99.923773049999994</v>
          </cell>
          <cell r="AQ153">
            <v>63.629365745258397</v>
          </cell>
          <cell r="AR153">
            <v>83.4</v>
          </cell>
          <cell r="AS153">
            <v>64</v>
          </cell>
          <cell r="AT153">
            <v>100</v>
          </cell>
          <cell r="AU153">
            <v>81.8</v>
          </cell>
          <cell r="AV153">
            <v>100</v>
          </cell>
          <cell r="AW153">
            <v>78.397274121642695</v>
          </cell>
          <cell r="AX153">
            <v>80.599999999999994</v>
          </cell>
          <cell r="AY153">
            <v>92.6</v>
          </cell>
          <cell r="AZ153">
            <v>37.1670096</v>
          </cell>
          <cell r="BA153">
            <v>83.695598730399993</v>
          </cell>
          <cell r="BB153">
            <v>95.8</v>
          </cell>
          <cell r="BC153">
            <v>99.391000000000005</v>
          </cell>
          <cell r="BD153">
            <v>85.7</v>
          </cell>
        </row>
        <row r="154">
          <cell r="A154" t="str">
            <v>SEN</v>
          </cell>
          <cell r="B154" t="str">
            <v>Senegal</v>
          </cell>
          <cell r="D154">
            <v>80</v>
          </cell>
          <cell r="E154">
            <v>66.666666664999994</v>
          </cell>
          <cell r="F154">
            <v>45</v>
          </cell>
          <cell r="G154">
            <v>60</v>
          </cell>
          <cell r="H154">
            <v>70</v>
          </cell>
          <cell r="I154">
            <v>60</v>
          </cell>
          <cell r="J154">
            <v>40</v>
          </cell>
          <cell r="K154">
            <v>60</v>
          </cell>
          <cell r="L154">
            <v>40</v>
          </cell>
          <cell r="M154">
            <v>40</v>
          </cell>
          <cell r="N154">
            <v>53</v>
          </cell>
          <cell r="O154">
            <v>40</v>
          </cell>
          <cell r="P154">
            <v>20</v>
          </cell>
          <cell r="Q154">
            <v>20</v>
          </cell>
          <cell r="R154">
            <v>40</v>
          </cell>
          <cell r="S154">
            <v>40</v>
          </cell>
          <cell r="T154">
            <v>57.139722221666702</v>
          </cell>
          <cell r="U154">
            <v>83</v>
          </cell>
          <cell r="V154">
            <v>0.01</v>
          </cell>
          <cell r="W154">
            <v>40</v>
          </cell>
          <cell r="X154">
            <v>81</v>
          </cell>
          <cell r="Y154">
            <v>59.752499999999998</v>
          </cell>
          <cell r="Z154">
            <v>80</v>
          </cell>
          <cell r="AA154">
            <v>75</v>
          </cell>
          <cell r="AB154">
            <v>57.278225123899198</v>
          </cell>
          <cell r="AC154">
            <v>64.126294999999999</v>
          </cell>
          <cell r="AD154">
            <v>52.488747274870597</v>
          </cell>
          <cell r="AE154">
            <v>14.1550888435311</v>
          </cell>
          <cell r="AF154">
            <v>40.886462860000002</v>
          </cell>
          <cell r="AG154">
            <v>82</v>
          </cell>
          <cell r="AH154">
            <v>45</v>
          </cell>
          <cell r="AI154">
            <v>3.81</v>
          </cell>
          <cell r="AJ154">
            <v>52.601092800000004</v>
          </cell>
          <cell r="AK154">
            <v>89.647258521739104</v>
          </cell>
          <cell r="AL154">
            <v>2.4708392852526799</v>
          </cell>
          <cell r="AM154">
            <v>36.587744999999998</v>
          </cell>
          <cell r="AN154">
            <v>46.9</v>
          </cell>
          <cell r="AO154">
            <v>70.719706290000005</v>
          </cell>
          <cell r="AP154">
            <v>52.194026170000001</v>
          </cell>
          <cell r="AQ154">
            <v>50.488926003697998</v>
          </cell>
          <cell r="AR154">
            <v>90.9</v>
          </cell>
          <cell r="AS154">
            <v>92.4</v>
          </cell>
          <cell r="AT154">
            <v>97.079496603999999</v>
          </cell>
          <cell r="AU154">
            <v>98.1</v>
          </cell>
          <cell r="AV154">
            <v>22.880500000000001</v>
          </cell>
          <cell r="AW154">
            <v>22.0605318807198</v>
          </cell>
          <cell r="AX154">
            <v>91.4</v>
          </cell>
          <cell r="AY154">
            <v>98.2</v>
          </cell>
          <cell r="AZ154">
            <v>34.800915580000002</v>
          </cell>
          <cell r="BA154">
            <v>96.625872020691304</v>
          </cell>
          <cell r="BB154">
            <v>81.7</v>
          </cell>
          <cell r="BC154">
            <v>99.393000000000001</v>
          </cell>
          <cell r="BE154">
            <v>92.2</v>
          </cell>
        </row>
        <row r="155">
          <cell r="A155" t="str">
            <v>SRB</v>
          </cell>
          <cell r="B155" t="str">
            <v>Serbia</v>
          </cell>
          <cell r="F155">
            <v>69</v>
          </cell>
          <cell r="G155">
            <v>87</v>
          </cell>
          <cell r="H155">
            <v>80</v>
          </cell>
          <cell r="I155">
            <v>80</v>
          </cell>
          <cell r="J155">
            <v>80</v>
          </cell>
          <cell r="K155">
            <v>53</v>
          </cell>
          <cell r="L155">
            <v>60</v>
          </cell>
          <cell r="M155">
            <v>80</v>
          </cell>
          <cell r="N155">
            <v>80</v>
          </cell>
          <cell r="O155">
            <v>73</v>
          </cell>
          <cell r="P155">
            <v>80</v>
          </cell>
          <cell r="Q155">
            <v>0</v>
          </cell>
          <cell r="R155">
            <v>80</v>
          </cell>
          <cell r="S155">
            <v>60</v>
          </cell>
          <cell r="T155">
            <v>81.5</v>
          </cell>
          <cell r="U155">
            <v>92</v>
          </cell>
          <cell r="X155">
            <v>96</v>
          </cell>
          <cell r="Y155">
            <v>94</v>
          </cell>
          <cell r="AB155">
            <v>96.6</v>
          </cell>
          <cell r="AC155">
            <v>65.758883999999995</v>
          </cell>
          <cell r="AD155">
            <v>76.532928313652803</v>
          </cell>
          <cell r="AE155">
            <v>100</v>
          </cell>
          <cell r="AF155">
            <v>42.94593502</v>
          </cell>
          <cell r="AG155">
            <v>96</v>
          </cell>
          <cell r="AH155">
            <v>69</v>
          </cell>
          <cell r="AI155">
            <v>10.46</v>
          </cell>
          <cell r="AJ155">
            <v>35.799998899999999</v>
          </cell>
          <cell r="AK155">
            <v>95.929936434782604</v>
          </cell>
          <cell r="AL155">
            <v>59.445475636551599</v>
          </cell>
          <cell r="AN155">
            <v>93.180976970000003</v>
          </cell>
          <cell r="AO155">
            <v>86.956521739999999</v>
          </cell>
          <cell r="AP155">
            <v>97.772655029999996</v>
          </cell>
          <cell r="AQ155">
            <v>68.527584012044798</v>
          </cell>
          <cell r="AR155">
            <v>59.4</v>
          </cell>
          <cell r="AS155">
            <v>75.8</v>
          </cell>
          <cell r="AT155">
            <v>64.583595475999999</v>
          </cell>
          <cell r="AU155">
            <v>89.8</v>
          </cell>
          <cell r="AV155">
            <v>66.040499999999994</v>
          </cell>
          <cell r="AW155">
            <v>24.853207164830199</v>
          </cell>
          <cell r="AX155">
            <v>62.4</v>
          </cell>
          <cell r="AY155">
            <v>88.7</v>
          </cell>
          <cell r="AZ155">
            <v>76.098111689999996</v>
          </cell>
          <cell r="BA155">
            <v>96.993446613709395</v>
          </cell>
          <cell r="BB155">
            <v>94.3</v>
          </cell>
          <cell r="BC155">
            <v>98.872630000000001</v>
          </cell>
          <cell r="BE155">
            <v>97.180373394886004</v>
          </cell>
          <cell r="BF155">
            <v>74.734698413559101</v>
          </cell>
        </row>
        <row r="156">
          <cell r="A156" t="str">
            <v>SYC</v>
          </cell>
          <cell r="B156" t="str">
            <v>Seychelles</v>
          </cell>
          <cell r="D156">
            <v>100</v>
          </cell>
          <cell r="E156">
            <v>100</v>
          </cell>
          <cell r="F156">
            <v>48</v>
          </cell>
          <cell r="G156">
            <v>73</v>
          </cell>
          <cell r="H156">
            <v>20</v>
          </cell>
          <cell r="I156">
            <v>60</v>
          </cell>
          <cell r="J156">
            <v>80</v>
          </cell>
          <cell r="K156">
            <v>80</v>
          </cell>
          <cell r="L156">
            <v>80</v>
          </cell>
          <cell r="M156">
            <v>20</v>
          </cell>
          <cell r="N156">
            <v>20</v>
          </cell>
          <cell r="O156">
            <v>53</v>
          </cell>
          <cell r="P156">
            <v>60</v>
          </cell>
          <cell r="Q156">
            <v>40</v>
          </cell>
          <cell r="R156">
            <v>20</v>
          </cell>
          <cell r="S156">
            <v>20</v>
          </cell>
          <cell r="T156">
            <v>81.8333333333333</v>
          </cell>
          <cell r="U156">
            <v>96</v>
          </cell>
          <cell r="W156">
            <v>100</v>
          </cell>
          <cell r="X156">
            <v>99</v>
          </cell>
          <cell r="Y156">
            <v>97.5</v>
          </cell>
          <cell r="Z156">
            <v>100</v>
          </cell>
          <cell r="AB156">
            <v>93.028013320567794</v>
          </cell>
          <cell r="AC156">
            <v>67.61687302</v>
          </cell>
          <cell r="AD156">
            <v>76.117110902669793</v>
          </cell>
          <cell r="AE156">
            <v>100</v>
          </cell>
          <cell r="AF156">
            <v>54.602936960000001</v>
          </cell>
          <cell r="AG156">
            <v>99</v>
          </cell>
          <cell r="AH156">
            <v>48</v>
          </cell>
          <cell r="AI156">
            <v>3.83</v>
          </cell>
          <cell r="AJ156">
            <v>62.2</v>
          </cell>
          <cell r="AK156">
            <v>47.0271685217391</v>
          </cell>
          <cell r="AL156">
            <v>79.599327904872695</v>
          </cell>
          <cell r="AN156">
            <v>80.100972900000002</v>
          </cell>
          <cell r="AO156">
            <v>86.956521739999999</v>
          </cell>
          <cell r="AP156">
            <v>99.955763020000006</v>
          </cell>
          <cell r="AQ156">
            <v>73.201825555097599</v>
          </cell>
          <cell r="AR156">
            <v>78.900000000000006</v>
          </cell>
          <cell r="AS156">
            <v>85</v>
          </cell>
          <cell r="AT156">
            <v>64.644042151999997</v>
          </cell>
          <cell r="AU156">
            <v>88.7</v>
          </cell>
          <cell r="AV156">
            <v>100</v>
          </cell>
          <cell r="AX156">
            <v>78.8</v>
          </cell>
          <cell r="AY156">
            <v>90.5</v>
          </cell>
          <cell r="AZ156">
            <v>87.080940010000006</v>
          </cell>
          <cell r="BA156">
            <v>96.385860984502102</v>
          </cell>
          <cell r="BB156">
            <v>92.4</v>
          </cell>
          <cell r="BC156">
            <v>99.177000000000007</v>
          </cell>
          <cell r="BD156">
            <v>85.7</v>
          </cell>
        </row>
        <row r="157">
          <cell r="A157" t="str">
            <v>SLE</v>
          </cell>
          <cell r="B157" t="str">
            <v>Sierra Leone</v>
          </cell>
          <cell r="C157">
            <v>100</v>
          </cell>
          <cell r="D157">
            <v>20</v>
          </cell>
          <cell r="E157">
            <v>46.666666669999998</v>
          </cell>
          <cell r="F157">
            <v>38</v>
          </cell>
          <cell r="G157">
            <v>33</v>
          </cell>
          <cell r="H157">
            <v>50</v>
          </cell>
          <cell r="I157">
            <v>20</v>
          </cell>
          <cell r="J157">
            <v>20</v>
          </cell>
          <cell r="K157">
            <v>33</v>
          </cell>
          <cell r="L157">
            <v>70</v>
          </cell>
          <cell r="M157">
            <v>20</v>
          </cell>
          <cell r="N157">
            <v>53</v>
          </cell>
          <cell r="O157">
            <v>33</v>
          </cell>
          <cell r="P157">
            <v>80</v>
          </cell>
          <cell r="Q157">
            <v>40</v>
          </cell>
          <cell r="R157">
            <v>20</v>
          </cell>
          <cell r="S157">
            <v>20</v>
          </cell>
          <cell r="T157">
            <v>58.798619638800503</v>
          </cell>
          <cell r="U157">
            <v>87</v>
          </cell>
          <cell r="W157">
            <v>20</v>
          </cell>
          <cell r="X157">
            <v>90</v>
          </cell>
          <cell r="Y157">
            <v>91.729192246401396</v>
          </cell>
          <cell r="Z157">
            <v>100</v>
          </cell>
          <cell r="AA157">
            <v>80</v>
          </cell>
          <cell r="AB157">
            <v>80.883684035951404</v>
          </cell>
          <cell r="AC157">
            <v>37.318430999999997</v>
          </cell>
          <cell r="AD157">
            <v>54.138774629140002</v>
          </cell>
          <cell r="AE157">
            <v>20.958253397630902</v>
          </cell>
          <cell r="AF157">
            <v>40.696204700000003</v>
          </cell>
          <cell r="AG157">
            <v>93</v>
          </cell>
          <cell r="AH157">
            <v>38</v>
          </cell>
          <cell r="AI157">
            <v>37.6</v>
          </cell>
          <cell r="AJ157">
            <v>45.437572600000003</v>
          </cell>
          <cell r="AK157">
            <v>99.864780173913005</v>
          </cell>
          <cell r="AL157">
            <v>5.3412175261729304</v>
          </cell>
          <cell r="AM157">
            <v>63.421416000000001</v>
          </cell>
          <cell r="AN157">
            <v>74.729130999999995</v>
          </cell>
          <cell r="AO157">
            <v>75.313824240000002</v>
          </cell>
          <cell r="AP157">
            <v>16.03572746</v>
          </cell>
          <cell r="AQ157">
            <v>33.782595368583401</v>
          </cell>
          <cell r="AR157">
            <v>80.2</v>
          </cell>
          <cell r="AS157">
            <v>92.2</v>
          </cell>
          <cell r="AT157">
            <v>78.764312071999996</v>
          </cell>
          <cell r="AU157">
            <v>97.4</v>
          </cell>
          <cell r="AV157">
            <v>0.36399999999999999</v>
          </cell>
          <cell r="AW157">
            <v>13.6513368750391</v>
          </cell>
          <cell r="AX157">
            <v>81.5</v>
          </cell>
          <cell r="AY157">
            <v>95.8</v>
          </cell>
          <cell r="AZ157">
            <v>43.867817809999998</v>
          </cell>
          <cell r="BA157">
            <v>95.404068354323201</v>
          </cell>
          <cell r="BB157">
            <v>71.2</v>
          </cell>
          <cell r="BC157">
            <v>99.343999999999994</v>
          </cell>
          <cell r="BE157">
            <v>94.752143294639197</v>
          </cell>
          <cell r="BF157">
            <v>10.3196787065718</v>
          </cell>
        </row>
        <row r="158">
          <cell r="A158" t="str">
            <v>SGP</v>
          </cell>
          <cell r="B158" t="str">
            <v>Singapore</v>
          </cell>
          <cell r="D158">
            <v>20</v>
          </cell>
          <cell r="E158">
            <v>20</v>
          </cell>
          <cell r="F158">
            <v>91</v>
          </cell>
          <cell r="G158">
            <v>100</v>
          </cell>
          <cell r="H158">
            <v>100</v>
          </cell>
          <cell r="I158">
            <v>80</v>
          </cell>
          <cell r="J158">
            <v>80</v>
          </cell>
          <cell r="K158">
            <v>100</v>
          </cell>
          <cell r="L158">
            <v>100</v>
          </cell>
          <cell r="M158">
            <v>100</v>
          </cell>
          <cell r="N158">
            <v>80</v>
          </cell>
          <cell r="O158">
            <v>93</v>
          </cell>
          <cell r="P158">
            <v>100</v>
          </cell>
          <cell r="Q158">
            <v>90</v>
          </cell>
          <cell r="R158">
            <v>80</v>
          </cell>
          <cell r="S158">
            <v>80</v>
          </cell>
          <cell r="T158">
            <v>68.8333333333333</v>
          </cell>
          <cell r="U158">
            <v>95</v>
          </cell>
          <cell r="W158">
            <v>20</v>
          </cell>
          <cell r="X158">
            <v>96</v>
          </cell>
          <cell r="Y158">
            <v>95.5</v>
          </cell>
          <cell r="Z158">
            <v>20</v>
          </cell>
          <cell r="AB158">
            <v>98.130018873028206</v>
          </cell>
          <cell r="AC158">
            <v>71.716020999999998</v>
          </cell>
          <cell r="AD158">
            <v>85.909304633801298</v>
          </cell>
          <cell r="AE158">
            <v>100</v>
          </cell>
          <cell r="AF158">
            <v>73.467372139999995</v>
          </cell>
          <cell r="AG158">
            <v>96</v>
          </cell>
          <cell r="AH158">
            <v>91</v>
          </cell>
          <cell r="AI158">
            <v>8.2799999999999994</v>
          </cell>
          <cell r="AJ158">
            <v>76.384370700000005</v>
          </cell>
          <cell r="AK158">
            <v>100</v>
          </cell>
          <cell r="AL158">
            <v>55.167986945844603</v>
          </cell>
          <cell r="AN158">
            <v>88.423948800000005</v>
          </cell>
          <cell r="AO158">
            <v>86.956521739999999</v>
          </cell>
          <cell r="AP158">
            <v>99.9</v>
          </cell>
          <cell r="AQ158">
            <v>78.796014210122607</v>
          </cell>
          <cell r="AR158">
            <v>83.5</v>
          </cell>
          <cell r="AS158">
            <v>93.2</v>
          </cell>
          <cell r="AT158">
            <v>91.994217923999997</v>
          </cell>
          <cell r="AU158">
            <v>93.3</v>
          </cell>
          <cell r="AV158">
            <v>100</v>
          </cell>
          <cell r="AW158">
            <v>99.900000099647798</v>
          </cell>
          <cell r="AX158">
            <v>84.3</v>
          </cell>
          <cell r="AY158">
            <v>95.4</v>
          </cell>
          <cell r="AZ158">
            <v>82.031852319999999</v>
          </cell>
          <cell r="BA158">
            <v>98.466500542916705</v>
          </cell>
          <cell r="BB158">
            <v>97.1</v>
          </cell>
          <cell r="BC158">
            <v>99.058000000000007</v>
          </cell>
          <cell r="BD158">
            <v>85.7</v>
          </cell>
          <cell r="BF158">
            <v>99.900000099647798</v>
          </cell>
        </row>
        <row r="159">
          <cell r="A159" t="str">
            <v>SVK</v>
          </cell>
          <cell r="B159" t="str">
            <v>Slovakia</v>
          </cell>
          <cell r="F159">
            <v>69</v>
          </cell>
          <cell r="G159">
            <v>100</v>
          </cell>
          <cell r="H159">
            <v>70</v>
          </cell>
          <cell r="I159">
            <v>60</v>
          </cell>
          <cell r="J159">
            <v>60</v>
          </cell>
          <cell r="K159">
            <v>60</v>
          </cell>
          <cell r="L159">
            <v>80</v>
          </cell>
          <cell r="M159">
            <v>60</v>
          </cell>
          <cell r="N159">
            <v>80</v>
          </cell>
          <cell r="O159">
            <v>67</v>
          </cell>
          <cell r="P159">
            <v>60</v>
          </cell>
          <cell r="Q159">
            <v>80</v>
          </cell>
          <cell r="R159">
            <v>60</v>
          </cell>
          <cell r="S159">
            <v>60</v>
          </cell>
          <cell r="T159">
            <v>82.5</v>
          </cell>
          <cell r="U159">
            <v>96</v>
          </cell>
          <cell r="X159">
            <v>96</v>
          </cell>
          <cell r="Y159">
            <v>96</v>
          </cell>
          <cell r="AB159">
            <v>96.509222652890102</v>
          </cell>
          <cell r="AC159">
            <v>68.277310999999997</v>
          </cell>
          <cell r="AD159">
            <v>78.326103788020106</v>
          </cell>
          <cell r="AE159">
            <v>100</v>
          </cell>
          <cell r="AF159">
            <v>44.196551919999997</v>
          </cell>
          <cell r="AG159">
            <v>96</v>
          </cell>
          <cell r="AH159">
            <v>69</v>
          </cell>
          <cell r="AI159">
            <v>3.16</v>
          </cell>
          <cell r="AJ159">
            <v>76.275742199999996</v>
          </cell>
          <cell r="AK159">
            <v>79.510905130434793</v>
          </cell>
          <cell r="AL159">
            <v>61.603980871138702</v>
          </cell>
          <cell r="AN159">
            <v>84.182925900000001</v>
          </cell>
          <cell r="AO159">
            <v>86.956521739999999</v>
          </cell>
          <cell r="AP159">
            <v>97.942056730000004</v>
          </cell>
          <cell r="AQ159">
            <v>75.850998908318601</v>
          </cell>
          <cell r="AR159">
            <v>67.7</v>
          </cell>
          <cell r="AS159">
            <v>77.099999999999994</v>
          </cell>
          <cell r="AT159">
            <v>55.740805719999997</v>
          </cell>
          <cell r="AU159">
            <v>91.7</v>
          </cell>
          <cell r="AV159">
            <v>100</v>
          </cell>
          <cell r="AW159">
            <v>82.425899820703194</v>
          </cell>
          <cell r="AX159">
            <v>69.7</v>
          </cell>
          <cell r="AZ159">
            <v>83.161557419999994</v>
          </cell>
          <cell r="BA159">
            <v>96.851528178550595</v>
          </cell>
          <cell r="BC159">
            <v>98.782780000000002</v>
          </cell>
          <cell r="BD159">
            <v>85.7</v>
          </cell>
          <cell r="BF159">
            <v>99.854044538390696</v>
          </cell>
        </row>
        <row r="160">
          <cell r="A160" t="str">
            <v>SVN</v>
          </cell>
          <cell r="B160" t="str">
            <v>Slovenia</v>
          </cell>
          <cell r="F160">
            <v>82</v>
          </cell>
          <cell r="G160">
            <v>87</v>
          </cell>
          <cell r="H160">
            <v>90</v>
          </cell>
          <cell r="I160">
            <v>80</v>
          </cell>
          <cell r="J160">
            <v>100</v>
          </cell>
          <cell r="K160">
            <v>93</v>
          </cell>
          <cell r="L160">
            <v>80</v>
          </cell>
          <cell r="M160">
            <v>60</v>
          </cell>
          <cell r="N160">
            <v>80</v>
          </cell>
          <cell r="O160">
            <v>87</v>
          </cell>
          <cell r="P160">
            <v>60</v>
          </cell>
          <cell r="Q160">
            <v>70</v>
          </cell>
          <cell r="R160">
            <v>80</v>
          </cell>
          <cell r="S160">
            <v>100</v>
          </cell>
          <cell r="T160">
            <v>87.5</v>
          </cell>
          <cell r="U160">
            <v>93</v>
          </cell>
          <cell r="X160">
            <v>93</v>
          </cell>
          <cell r="Y160">
            <v>93</v>
          </cell>
          <cell r="AB160">
            <v>93.700256721582207</v>
          </cell>
          <cell r="AC160">
            <v>81.209781000000007</v>
          </cell>
          <cell r="AD160">
            <v>83.835843805088601</v>
          </cell>
          <cell r="AE160">
            <v>100</v>
          </cell>
          <cell r="AF160">
            <v>40.193456859999998</v>
          </cell>
          <cell r="AG160">
            <v>93</v>
          </cell>
          <cell r="AH160">
            <v>82</v>
          </cell>
          <cell r="AI160">
            <v>3.8</v>
          </cell>
          <cell r="AJ160">
            <v>76.805420900000001</v>
          </cell>
          <cell r="AK160">
            <v>84.144601086956499</v>
          </cell>
          <cell r="AL160">
            <v>86.576838567920404</v>
          </cell>
          <cell r="AN160">
            <v>94.546665559999994</v>
          </cell>
          <cell r="AO160">
            <v>86.956521739999999</v>
          </cell>
          <cell r="AP160">
            <v>99.109669019999998</v>
          </cell>
          <cell r="AQ160">
            <v>80.650081740495295</v>
          </cell>
          <cell r="AR160">
            <v>77.3</v>
          </cell>
          <cell r="AS160">
            <v>76.900000000000006</v>
          </cell>
          <cell r="AT160">
            <v>51.577311760000001</v>
          </cell>
          <cell r="AU160">
            <v>90.5</v>
          </cell>
          <cell r="AV160">
            <v>100</v>
          </cell>
          <cell r="AW160">
            <v>83.3255368934486</v>
          </cell>
          <cell r="AX160">
            <v>79.900000000000006</v>
          </cell>
          <cell r="AZ160">
            <v>84.176021969999994</v>
          </cell>
          <cell r="BA160">
            <v>97.281320406412803</v>
          </cell>
          <cell r="BC160">
            <v>98.219499999999996</v>
          </cell>
          <cell r="BD160">
            <v>87.8</v>
          </cell>
          <cell r="BF160">
            <v>98.559391183853094</v>
          </cell>
        </row>
        <row r="161">
          <cell r="A161" t="str">
            <v>SLB</v>
          </cell>
          <cell r="B161" t="str">
            <v>Solomon Islands</v>
          </cell>
          <cell r="F161">
            <v>34</v>
          </cell>
          <cell r="G161">
            <v>33</v>
          </cell>
          <cell r="H161">
            <v>50</v>
          </cell>
          <cell r="I161">
            <v>20</v>
          </cell>
          <cell r="J161">
            <v>20</v>
          </cell>
          <cell r="K161">
            <v>47</v>
          </cell>
          <cell r="L161">
            <v>60</v>
          </cell>
          <cell r="M161">
            <v>40</v>
          </cell>
          <cell r="N161">
            <v>33</v>
          </cell>
          <cell r="O161">
            <v>33</v>
          </cell>
          <cell r="P161">
            <v>20</v>
          </cell>
          <cell r="Q161">
            <v>20</v>
          </cell>
          <cell r="R161">
            <v>40</v>
          </cell>
          <cell r="S161">
            <v>20</v>
          </cell>
          <cell r="T161">
            <v>61.5</v>
          </cell>
          <cell r="U161">
            <v>93</v>
          </cell>
          <cell r="X161">
            <v>85</v>
          </cell>
          <cell r="Y161">
            <v>89</v>
          </cell>
          <cell r="AB161">
            <v>70.741013373134805</v>
          </cell>
          <cell r="AC161">
            <v>51.679743299999998</v>
          </cell>
          <cell r="AD161">
            <v>56.266820087035299</v>
          </cell>
          <cell r="AE161">
            <v>81.179639332656706</v>
          </cell>
          <cell r="AF161">
            <v>55.391074260000003</v>
          </cell>
          <cell r="AG161">
            <v>85</v>
          </cell>
          <cell r="AH161">
            <v>34</v>
          </cell>
          <cell r="AI161">
            <v>5.12</v>
          </cell>
          <cell r="AJ161">
            <v>52.628473499999998</v>
          </cell>
          <cell r="AK161">
            <v>45.2330413043478</v>
          </cell>
          <cell r="AL161">
            <v>15.237973310068501</v>
          </cell>
          <cell r="AN161">
            <v>79.283956070000002</v>
          </cell>
          <cell r="AO161">
            <v>80</v>
          </cell>
          <cell r="AP161">
            <v>34.64028733</v>
          </cell>
          <cell r="AQ161">
            <v>53.385958898579098</v>
          </cell>
          <cell r="AR161">
            <v>62.1</v>
          </cell>
          <cell r="AS161">
            <v>78.599999999999994</v>
          </cell>
          <cell r="AT161">
            <v>93.044752067999994</v>
          </cell>
          <cell r="AU161">
            <v>95.6</v>
          </cell>
          <cell r="AV161">
            <v>8.8354999999999997</v>
          </cell>
          <cell r="AX161">
            <v>61.3</v>
          </cell>
          <cell r="AY161">
            <v>96.2</v>
          </cell>
          <cell r="AZ161">
            <v>88.640231029999995</v>
          </cell>
          <cell r="BA161">
            <v>97.637568657692697</v>
          </cell>
          <cell r="BB161">
            <v>70.3</v>
          </cell>
          <cell r="BC161">
            <v>98.499870000000001</v>
          </cell>
        </row>
        <row r="162">
          <cell r="A162" t="str">
            <v>SOM</v>
          </cell>
          <cell r="B162" t="str">
            <v>Somalia</v>
          </cell>
          <cell r="C162">
            <v>96.502431175307194</v>
          </cell>
          <cell r="D162">
            <v>65</v>
          </cell>
          <cell r="E162">
            <v>51.666666665000001</v>
          </cell>
          <cell r="F162">
            <v>31</v>
          </cell>
          <cell r="G162">
            <v>20</v>
          </cell>
          <cell r="H162">
            <v>50</v>
          </cell>
          <cell r="I162">
            <v>60</v>
          </cell>
          <cell r="J162">
            <v>20</v>
          </cell>
          <cell r="K162">
            <v>27</v>
          </cell>
          <cell r="L162">
            <v>50</v>
          </cell>
          <cell r="M162">
            <v>20</v>
          </cell>
          <cell r="N162">
            <v>20</v>
          </cell>
          <cell r="O162">
            <v>53</v>
          </cell>
          <cell r="P162">
            <v>20</v>
          </cell>
          <cell r="Q162">
            <v>20</v>
          </cell>
          <cell r="R162">
            <v>20</v>
          </cell>
          <cell r="S162">
            <v>20</v>
          </cell>
          <cell r="T162">
            <v>53.069946098258299</v>
          </cell>
          <cell r="U162">
            <v>46</v>
          </cell>
          <cell r="W162">
            <v>35</v>
          </cell>
          <cell r="X162">
            <v>47</v>
          </cell>
          <cell r="Y162">
            <v>76.543171629774903</v>
          </cell>
          <cell r="Z162">
            <v>55</v>
          </cell>
          <cell r="AB162">
            <v>13.162625557939799</v>
          </cell>
          <cell r="AC162">
            <v>29.697742000000002</v>
          </cell>
          <cell r="AD162">
            <v>39.198633916059897</v>
          </cell>
          <cell r="AE162">
            <v>48.3333333333333</v>
          </cell>
          <cell r="AF162">
            <v>34.742373239999999</v>
          </cell>
          <cell r="AG162">
            <v>42</v>
          </cell>
          <cell r="AH162">
            <v>31</v>
          </cell>
          <cell r="AI162">
            <v>11.66</v>
          </cell>
          <cell r="AJ162">
            <v>2.6714560999999999</v>
          </cell>
          <cell r="AK162">
            <v>100</v>
          </cell>
          <cell r="AL162">
            <v>0.87339570893110996</v>
          </cell>
          <cell r="AM162">
            <v>19.889220999999999</v>
          </cell>
          <cell r="AN162">
            <v>30.637357170000001</v>
          </cell>
          <cell r="AO162">
            <v>42.282163310000001</v>
          </cell>
          <cell r="AP162">
            <v>39.817559420000002</v>
          </cell>
          <cell r="AQ162">
            <v>34.6280732014474</v>
          </cell>
          <cell r="AR162">
            <v>90.315911291999996</v>
          </cell>
          <cell r="AS162">
            <v>92.8</v>
          </cell>
          <cell r="AT162">
            <v>100</v>
          </cell>
          <cell r="AU162">
            <v>96.9</v>
          </cell>
          <cell r="AV162">
            <v>2.7589999999999999</v>
          </cell>
          <cell r="AY162">
            <v>97.1</v>
          </cell>
          <cell r="AZ162">
            <v>69.548399219999993</v>
          </cell>
          <cell r="BA162">
            <v>96.606072008747105</v>
          </cell>
          <cell r="BB162">
            <v>71.7</v>
          </cell>
          <cell r="BC162">
            <v>99.204999999999998</v>
          </cell>
        </row>
        <row r="163">
          <cell r="A163" t="str">
            <v>ZAF</v>
          </cell>
          <cell r="B163" t="str">
            <v>South Africa</v>
          </cell>
          <cell r="D163">
            <v>20</v>
          </cell>
          <cell r="E163">
            <v>20</v>
          </cell>
          <cell r="F163">
            <v>66</v>
          </cell>
          <cell r="G163">
            <v>80</v>
          </cell>
          <cell r="H163">
            <v>50</v>
          </cell>
          <cell r="I163">
            <v>100</v>
          </cell>
          <cell r="J163">
            <v>80</v>
          </cell>
          <cell r="K163">
            <v>100</v>
          </cell>
          <cell r="L163">
            <v>60</v>
          </cell>
          <cell r="M163">
            <v>60</v>
          </cell>
          <cell r="N163">
            <v>40</v>
          </cell>
          <cell r="O163">
            <v>53</v>
          </cell>
          <cell r="P163">
            <v>20</v>
          </cell>
          <cell r="Q163">
            <v>60</v>
          </cell>
          <cell r="R163">
            <v>80</v>
          </cell>
          <cell r="S163">
            <v>80</v>
          </cell>
          <cell r="T163">
            <v>52.6666666666667</v>
          </cell>
          <cell r="U163">
            <v>70</v>
          </cell>
          <cell r="W163">
            <v>20</v>
          </cell>
          <cell r="X163">
            <v>74</v>
          </cell>
          <cell r="Y163">
            <v>72</v>
          </cell>
          <cell r="Z163">
            <v>20</v>
          </cell>
          <cell r="AB163">
            <v>79.113421546225993</v>
          </cell>
          <cell r="AC163">
            <v>65.755315999999993</v>
          </cell>
          <cell r="AD163">
            <v>65.692442798604702</v>
          </cell>
          <cell r="AE163">
            <v>100</v>
          </cell>
          <cell r="AF163">
            <v>48.160692760000003</v>
          </cell>
          <cell r="AG163">
            <v>74</v>
          </cell>
          <cell r="AH163">
            <v>66</v>
          </cell>
          <cell r="AI163">
            <v>3.26</v>
          </cell>
          <cell r="AJ163">
            <v>78.883563100000003</v>
          </cell>
          <cell r="AK163">
            <v>65.989119173912997</v>
          </cell>
          <cell r="AL163">
            <v>13.541424324673599</v>
          </cell>
          <cell r="AN163">
            <v>68.556876599999995</v>
          </cell>
          <cell r="AO163">
            <v>58.242058749999998</v>
          </cell>
          <cell r="AP163">
            <v>76.605306639999995</v>
          </cell>
          <cell r="AQ163">
            <v>63.550869163370201</v>
          </cell>
          <cell r="AR163">
            <v>68.599999999999994</v>
          </cell>
          <cell r="AS163">
            <v>72.099999999999994</v>
          </cell>
          <cell r="AT163">
            <v>62.197179751999997</v>
          </cell>
          <cell r="AU163">
            <v>88.6</v>
          </cell>
          <cell r="AV163">
            <v>85.211500000000001</v>
          </cell>
          <cell r="AX163">
            <v>69.099999999999994</v>
          </cell>
          <cell r="AY163">
            <v>87.1</v>
          </cell>
          <cell r="AZ163">
            <v>73.659356360000004</v>
          </cell>
          <cell r="BA163">
            <v>94.197587265046593</v>
          </cell>
          <cell r="BB163">
            <v>77</v>
          </cell>
          <cell r="BC163">
            <v>97.585089999999994</v>
          </cell>
          <cell r="BD163">
            <v>87.8</v>
          </cell>
          <cell r="BE163">
            <v>96.775831988564605</v>
          </cell>
          <cell r="BF163">
            <v>81.076983740678301</v>
          </cell>
        </row>
        <row r="164">
          <cell r="A164" t="str">
            <v>SSD</v>
          </cell>
          <cell r="B164" t="str">
            <v>South Sudan</v>
          </cell>
          <cell r="C164">
            <v>95.687438292977404</v>
          </cell>
          <cell r="D164">
            <v>40</v>
          </cell>
          <cell r="E164">
            <v>40</v>
          </cell>
          <cell r="F164">
            <v>39</v>
          </cell>
          <cell r="G164">
            <v>20</v>
          </cell>
          <cell r="H164">
            <v>40</v>
          </cell>
          <cell r="I164">
            <v>60</v>
          </cell>
          <cell r="J164">
            <v>20</v>
          </cell>
          <cell r="K164">
            <v>47</v>
          </cell>
          <cell r="L164">
            <v>80</v>
          </cell>
          <cell r="M164">
            <v>40</v>
          </cell>
          <cell r="N164">
            <v>40</v>
          </cell>
          <cell r="O164">
            <v>47</v>
          </cell>
          <cell r="P164">
            <v>40</v>
          </cell>
          <cell r="Q164">
            <v>30</v>
          </cell>
          <cell r="R164">
            <v>20</v>
          </cell>
          <cell r="S164">
            <v>20</v>
          </cell>
          <cell r="T164">
            <v>52.848493453050203</v>
          </cell>
          <cell r="U164">
            <v>49</v>
          </cell>
          <cell r="V164">
            <v>78.302901884155602</v>
          </cell>
          <cell r="W164">
            <v>40</v>
          </cell>
          <cell r="X164">
            <v>50</v>
          </cell>
          <cell r="Y164">
            <v>79.545480359150503</v>
          </cell>
          <cell r="Z164">
            <v>40</v>
          </cell>
          <cell r="AB164">
            <v>19.1187424785236</v>
          </cell>
          <cell r="AC164">
            <v>16.296213999999999</v>
          </cell>
          <cell r="AD164">
            <v>41.096035133573203</v>
          </cell>
          <cell r="AE164">
            <v>37.481168316321501</v>
          </cell>
          <cell r="AF164">
            <v>50.443000619999999</v>
          </cell>
          <cell r="AG164">
            <v>49</v>
          </cell>
          <cell r="AH164">
            <v>39</v>
          </cell>
          <cell r="AI164">
            <v>6.64</v>
          </cell>
          <cell r="AJ164">
            <v>16.794130500000001</v>
          </cell>
          <cell r="AK164">
            <v>76.713955956521701</v>
          </cell>
          <cell r="AL164">
            <v>4.9712795366421103</v>
          </cell>
          <cell r="AM164">
            <v>37.079557999999999</v>
          </cell>
          <cell r="AN164">
            <v>49.711332910000003</v>
          </cell>
          <cell r="AO164">
            <v>58.607406009999998</v>
          </cell>
          <cell r="AP164">
            <v>12.362090609999999</v>
          </cell>
          <cell r="AQ164">
            <v>38.367258400703903</v>
          </cell>
          <cell r="AR164">
            <v>90.315911291999996</v>
          </cell>
          <cell r="AV164">
            <v>6.0999999999999999E-2</v>
          </cell>
          <cell r="AY164">
            <v>94.3</v>
          </cell>
          <cell r="AZ164">
            <v>64.489295740000003</v>
          </cell>
          <cell r="BA164">
            <v>94.889951024913898</v>
          </cell>
          <cell r="BB164">
            <v>69</v>
          </cell>
          <cell r="BC164">
            <v>99.620999999999995</v>
          </cell>
        </row>
        <row r="165">
          <cell r="A165" t="str">
            <v>ESP</v>
          </cell>
          <cell r="B165" t="str">
            <v>Spain</v>
          </cell>
          <cell r="D165">
            <v>73.3333333333333</v>
          </cell>
          <cell r="E165">
            <v>77.777777776666696</v>
          </cell>
          <cell r="F165">
            <v>84</v>
          </cell>
          <cell r="G165">
            <v>93</v>
          </cell>
          <cell r="H165">
            <v>100</v>
          </cell>
          <cell r="I165">
            <v>80</v>
          </cell>
          <cell r="J165">
            <v>80</v>
          </cell>
          <cell r="K165">
            <v>93</v>
          </cell>
          <cell r="L165">
            <v>80</v>
          </cell>
          <cell r="M165">
            <v>80</v>
          </cell>
          <cell r="N165">
            <v>87</v>
          </cell>
          <cell r="O165">
            <v>100</v>
          </cell>
          <cell r="P165">
            <v>60</v>
          </cell>
          <cell r="Q165">
            <v>80</v>
          </cell>
          <cell r="R165">
            <v>80</v>
          </cell>
          <cell r="S165">
            <v>80</v>
          </cell>
          <cell r="T165">
            <v>85.592592592222204</v>
          </cell>
          <cell r="U165">
            <v>97</v>
          </cell>
          <cell r="W165">
            <v>73.3333333333333</v>
          </cell>
          <cell r="X165">
            <v>93</v>
          </cell>
          <cell r="Y165">
            <v>95</v>
          </cell>
          <cell r="Z165">
            <v>86.6666666666667</v>
          </cell>
          <cell r="AB165">
            <v>91.480374558026</v>
          </cell>
          <cell r="AC165">
            <v>82.861220000000003</v>
          </cell>
          <cell r="AD165">
            <v>85.508629786664301</v>
          </cell>
          <cell r="AE165">
            <v>100</v>
          </cell>
          <cell r="AF165">
            <v>64.673048379999997</v>
          </cell>
          <cell r="AG165">
            <v>96</v>
          </cell>
          <cell r="AH165">
            <v>84</v>
          </cell>
          <cell r="AI165">
            <v>7.83</v>
          </cell>
          <cell r="AJ165">
            <v>80.423185200000006</v>
          </cell>
          <cell r="AK165">
            <v>100</v>
          </cell>
          <cell r="AL165">
            <v>65.3315238464521</v>
          </cell>
          <cell r="AN165">
            <v>92.471431539999998</v>
          </cell>
          <cell r="AO165">
            <v>86.956521739999999</v>
          </cell>
          <cell r="AP165">
            <v>99.9</v>
          </cell>
          <cell r="AQ165">
            <v>78.813304074368503</v>
          </cell>
          <cell r="AR165">
            <v>72.099999999999994</v>
          </cell>
          <cell r="AS165">
            <v>72.099999999999994</v>
          </cell>
          <cell r="AT165">
            <v>49.332990520000003</v>
          </cell>
          <cell r="AU165">
            <v>88.7</v>
          </cell>
          <cell r="AV165">
            <v>100</v>
          </cell>
          <cell r="AW165">
            <v>96.681413204197497</v>
          </cell>
          <cell r="AX165">
            <v>75.5</v>
          </cell>
          <cell r="AZ165">
            <v>91.333965466999999</v>
          </cell>
          <cell r="BA165">
            <v>98.336976494067997</v>
          </cell>
          <cell r="BC165">
            <v>99.221000099999998</v>
          </cell>
          <cell r="BD165">
            <v>85.7</v>
          </cell>
          <cell r="BF165">
            <v>98.417333547587106</v>
          </cell>
        </row>
        <row r="166">
          <cell r="A166" t="str">
            <v>LKA</v>
          </cell>
          <cell r="B166" t="str">
            <v>Sri Lanka</v>
          </cell>
          <cell r="D166">
            <v>20</v>
          </cell>
          <cell r="E166">
            <v>46.666666669999998</v>
          </cell>
          <cell r="F166">
            <v>46</v>
          </cell>
          <cell r="G166">
            <v>60</v>
          </cell>
          <cell r="H166">
            <v>40</v>
          </cell>
          <cell r="I166">
            <v>20</v>
          </cell>
          <cell r="J166">
            <v>20</v>
          </cell>
          <cell r="K166">
            <v>53</v>
          </cell>
          <cell r="L166">
            <v>70</v>
          </cell>
          <cell r="M166">
            <v>60</v>
          </cell>
          <cell r="N166">
            <v>33</v>
          </cell>
          <cell r="O166">
            <v>47</v>
          </cell>
          <cell r="P166">
            <v>60</v>
          </cell>
          <cell r="Q166">
            <v>50</v>
          </cell>
          <cell r="R166">
            <v>40</v>
          </cell>
          <cell r="S166">
            <v>40</v>
          </cell>
          <cell r="T166">
            <v>63.888888889999997</v>
          </cell>
          <cell r="U166">
            <v>99</v>
          </cell>
          <cell r="W166">
            <v>20</v>
          </cell>
          <cell r="X166">
            <v>99</v>
          </cell>
          <cell r="Y166">
            <v>99</v>
          </cell>
          <cell r="Z166">
            <v>100</v>
          </cell>
          <cell r="AB166">
            <v>96.014114499852496</v>
          </cell>
          <cell r="AC166">
            <v>43.313153999999997</v>
          </cell>
          <cell r="AD166">
            <v>69.012146276143994</v>
          </cell>
          <cell r="AE166">
            <v>100</v>
          </cell>
          <cell r="AF166">
            <v>54.727585259999998</v>
          </cell>
          <cell r="AG166">
            <v>99</v>
          </cell>
          <cell r="AH166">
            <v>46</v>
          </cell>
          <cell r="AI166">
            <v>5.69</v>
          </cell>
          <cell r="AJ166">
            <v>73.221310099999997</v>
          </cell>
          <cell r="AK166">
            <v>81.884343304347794</v>
          </cell>
          <cell r="AL166">
            <v>20.579035801990401</v>
          </cell>
          <cell r="AN166">
            <v>58.245968410000003</v>
          </cell>
          <cell r="AO166">
            <v>63.508184110000002</v>
          </cell>
          <cell r="AP166">
            <v>96.172408079999997</v>
          </cell>
          <cell r="AQ166">
            <v>65.085355153031401</v>
          </cell>
          <cell r="AR166">
            <v>77.099999999999994</v>
          </cell>
          <cell r="AS166">
            <v>94.4</v>
          </cell>
          <cell r="AT166">
            <v>88.519985047999995</v>
          </cell>
          <cell r="AU166">
            <v>95.2</v>
          </cell>
          <cell r="AV166">
            <v>31.264500000000002</v>
          </cell>
          <cell r="AX166">
            <v>77.5</v>
          </cell>
          <cell r="AY166">
            <v>98.7</v>
          </cell>
          <cell r="AZ166">
            <v>83.954739169999996</v>
          </cell>
          <cell r="BA166">
            <v>95.241335816992105</v>
          </cell>
          <cell r="BB166">
            <v>83.8</v>
          </cell>
          <cell r="BC166">
            <v>98.584429999999998</v>
          </cell>
          <cell r="BD166">
            <v>85.7</v>
          </cell>
          <cell r="BE166">
            <v>84.0087056985777</v>
          </cell>
          <cell r="BF166">
            <v>91.212227903388495</v>
          </cell>
        </row>
        <row r="167">
          <cell r="A167" t="str">
            <v>SDN</v>
          </cell>
          <cell r="B167" t="str">
            <v>Sudan</v>
          </cell>
          <cell r="C167">
            <v>100</v>
          </cell>
          <cell r="D167">
            <v>60</v>
          </cell>
          <cell r="E167">
            <v>60</v>
          </cell>
          <cell r="F167">
            <v>65</v>
          </cell>
          <cell r="G167">
            <v>60</v>
          </cell>
          <cell r="H167">
            <v>90</v>
          </cell>
          <cell r="I167">
            <v>80</v>
          </cell>
          <cell r="J167">
            <v>80</v>
          </cell>
          <cell r="K167">
            <v>67</v>
          </cell>
          <cell r="L167">
            <v>70</v>
          </cell>
          <cell r="M167">
            <v>60</v>
          </cell>
          <cell r="N167">
            <v>93</v>
          </cell>
          <cell r="O167">
            <v>53</v>
          </cell>
          <cell r="P167">
            <v>80</v>
          </cell>
          <cell r="Q167">
            <v>30</v>
          </cell>
          <cell r="R167">
            <v>40</v>
          </cell>
          <cell r="S167">
            <v>40</v>
          </cell>
          <cell r="T167">
            <v>73.435751957721607</v>
          </cell>
          <cell r="U167">
            <v>88</v>
          </cell>
          <cell r="V167">
            <v>97.653833890059303</v>
          </cell>
          <cell r="W167">
            <v>60</v>
          </cell>
          <cell r="X167">
            <v>93</v>
          </cell>
          <cell r="Y167">
            <v>95.307255873164806</v>
          </cell>
          <cell r="Z167">
            <v>60</v>
          </cell>
          <cell r="AA167">
            <v>77.882449589178705</v>
          </cell>
          <cell r="AB167">
            <v>52.899021722252201</v>
          </cell>
          <cell r="AC167">
            <v>19.295515000000002</v>
          </cell>
          <cell r="AD167">
            <v>53.099374125938702</v>
          </cell>
          <cell r="AE167">
            <v>36.6666666666667</v>
          </cell>
          <cell r="AF167">
            <v>39.573110139999997</v>
          </cell>
          <cell r="AG167">
            <v>93</v>
          </cell>
          <cell r="AH167">
            <v>65</v>
          </cell>
          <cell r="AI167">
            <v>55.59</v>
          </cell>
          <cell r="AJ167">
            <v>31.307230100000002</v>
          </cell>
          <cell r="AK167">
            <v>100</v>
          </cell>
          <cell r="AL167">
            <v>9.0948575029081002</v>
          </cell>
          <cell r="AM167">
            <v>47.618234000000001</v>
          </cell>
          <cell r="AN167">
            <v>59.97453264</v>
          </cell>
          <cell r="AO167">
            <v>67.286558130000003</v>
          </cell>
          <cell r="AP167">
            <v>38.903322729999999</v>
          </cell>
          <cell r="AQ167">
            <v>23.581432049329401</v>
          </cell>
          <cell r="AR167">
            <v>79.144544460000006</v>
          </cell>
          <cell r="AT167">
            <v>97.968559999999997</v>
          </cell>
          <cell r="AV167">
            <v>50.451999999999998</v>
          </cell>
          <cell r="AY167">
            <v>97.4</v>
          </cell>
          <cell r="AZ167">
            <v>55.563984789999999</v>
          </cell>
          <cell r="BA167">
            <v>96.154825895815705</v>
          </cell>
          <cell r="BB167">
            <v>65.599999999999994</v>
          </cell>
          <cell r="BC167">
            <v>99.613</v>
          </cell>
          <cell r="BE167">
            <v>82.747402597402598</v>
          </cell>
        </row>
        <row r="168">
          <cell r="A168" t="str">
            <v>SUR</v>
          </cell>
          <cell r="B168" t="str">
            <v>Suriname</v>
          </cell>
          <cell r="D168">
            <v>40</v>
          </cell>
          <cell r="E168">
            <v>53.333333334999999</v>
          </cell>
          <cell r="F168">
            <v>73</v>
          </cell>
          <cell r="G168">
            <v>80</v>
          </cell>
          <cell r="H168">
            <v>90</v>
          </cell>
          <cell r="I168">
            <v>80</v>
          </cell>
          <cell r="J168">
            <v>80</v>
          </cell>
          <cell r="K168">
            <v>73</v>
          </cell>
          <cell r="L168">
            <v>90</v>
          </cell>
          <cell r="M168">
            <v>80</v>
          </cell>
          <cell r="N168">
            <v>87</v>
          </cell>
          <cell r="O168">
            <v>53</v>
          </cell>
          <cell r="P168">
            <v>80</v>
          </cell>
          <cell r="Q168">
            <v>100</v>
          </cell>
          <cell r="R168">
            <v>40</v>
          </cell>
          <cell r="S168">
            <v>20</v>
          </cell>
          <cell r="T168">
            <v>70.000000000555602</v>
          </cell>
          <cell r="U168">
            <v>77</v>
          </cell>
          <cell r="W168">
            <v>60</v>
          </cell>
          <cell r="X168">
            <v>95</v>
          </cell>
          <cell r="Y168">
            <v>83.6666666666667</v>
          </cell>
          <cell r="Z168">
            <v>60</v>
          </cell>
          <cell r="AA168">
            <v>79</v>
          </cell>
          <cell r="AB168">
            <v>68.359418188388801</v>
          </cell>
          <cell r="AC168">
            <v>50.306964000000001</v>
          </cell>
          <cell r="AD168">
            <v>71.265988978690302</v>
          </cell>
          <cell r="AE168">
            <v>100</v>
          </cell>
          <cell r="AF168">
            <v>56.793164300000001</v>
          </cell>
          <cell r="AG168">
            <v>81</v>
          </cell>
          <cell r="AH168">
            <v>73</v>
          </cell>
          <cell r="AI168">
            <v>11.04</v>
          </cell>
          <cell r="AJ168">
            <v>65.178355400000001</v>
          </cell>
          <cell r="AK168">
            <v>75.919893782608696</v>
          </cell>
          <cell r="AL168">
            <v>23.111671190383898</v>
          </cell>
          <cell r="AN168">
            <v>89.1</v>
          </cell>
          <cell r="AO168">
            <v>80</v>
          </cell>
          <cell r="AP168">
            <v>84.739359219999997</v>
          </cell>
          <cell r="AQ168">
            <v>63.398223795442902</v>
          </cell>
          <cell r="AR168">
            <v>83.592485060000001</v>
          </cell>
          <cell r="AS168">
            <v>72.5</v>
          </cell>
          <cell r="AT168">
            <v>70.414103416000003</v>
          </cell>
          <cell r="AU168">
            <v>85.3</v>
          </cell>
          <cell r="AV168">
            <v>93.647999999999996</v>
          </cell>
          <cell r="AY168">
            <v>96</v>
          </cell>
          <cell r="AZ168">
            <v>73.067624120000005</v>
          </cell>
          <cell r="BA168">
            <v>96.717611868426999</v>
          </cell>
          <cell r="BB168">
            <v>91.7</v>
          </cell>
          <cell r="BC168">
            <v>97.449680000000001</v>
          </cell>
          <cell r="BD168">
            <v>85.7</v>
          </cell>
          <cell r="BE168">
            <v>94.5</v>
          </cell>
        </row>
        <row r="169">
          <cell r="A169" t="str">
            <v>SWE</v>
          </cell>
          <cell r="B169" t="str">
            <v>Sweden</v>
          </cell>
          <cell r="D169">
            <v>30</v>
          </cell>
          <cell r="E169">
            <v>56.666666665000001</v>
          </cell>
          <cell r="F169">
            <v>92</v>
          </cell>
          <cell r="G169">
            <v>100</v>
          </cell>
          <cell r="H169">
            <v>100</v>
          </cell>
          <cell r="I169">
            <v>100</v>
          </cell>
          <cell r="J169">
            <v>80</v>
          </cell>
          <cell r="K169">
            <v>100</v>
          </cell>
          <cell r="L169">
            <v>100</v>
          </cell>
          <cell r="M169">
            <v>80</v>
          </cell>
          <cell r="N169">
            <v>80</v>
          </cell>
          <cell r="O169">
            <v>93</v>
          </cell>
          <cell r="P169">
            <v>80</v>
          </cell>
          <cell r="Q169">
            <v>100</v>
          </cell>
          <cell r="R169">
            <v>80</v>
          </cell>
          <cell r="S169">
            <v>100</v>
          </cell>
          <cell r="T169">
            <v>81.888888888333298</v>
          </cell>
          <cell r="U169">
            <v>97</v>
          </cell>
          <cell r="W169">
            <v>70</v>
          </cell>
          <cell r="X169">
            <v>97</v>
          </cell>
          <cell r="Y169">
            <v>97</v>
          </cell>
          <cell r="Z169">
            <v>70</v>
          </cell>
          <cell r="AB169">
            <v>98.623722118526004</v>
          </cell>
          <cell r="AC169">
            <v>84.365814</v>
          </cell>
          <cell r="AD169">
            <v>89.8470328109495</v>
          </cell>
          <cell r="AE169">
            <v>100</v>
          </cell>
          <cell r="AF169">
            <v>64.597272000000004</v>
          </cell>
          <cell r="AG169">
            <v>97</v>
          </cell>
          <cell r="AH169">
            <v>92</v>
          </cell>
          <cell r="AI169">
            <v>10.210000000000001</v>
          </cell>
          <cell r="AJ169">
            <v>85.978085800000002</v>
          </cell>
          <cell r="AK169">
            <v>100</v>
          </cell>
          <cell r="AL169">
            <v>100</v>
          </cell>
          <cell r="AN169">
            <v>91.399704869999994</v>
          </cell>
          <cell r="AO169">
            <v>86.956521739999999</v>
          </cell>
          <cell r="AP169">
            <v>99.293651400000002</v>
          </cell>
          <cell r="AQ169">
            <v>80.673650760951602</v>
          </cell>
          <cell r="AR169">
            <v>71.2</v>
          </cell>
          <cell r="AS169">
            <v>77.2</v>
          </cell>
          <cell r="AT169">
            <v>63.856729807999997</v>
          </cell>
          <cell r="AU169">
            <v>93.3</v>
          </cell>
          <cell r="AV169">
            <v>100</v>
          </cell>
          <cell r="AW169">
            <v>93.433244000128596</v>
          </cell>
          <cell r="AX169">
            <v>72.099999999999994</v>
          </cell>
          <cell r="AZ169">
            <v>94.514981622999997</v>
          </cell>
          <cell r="BA169">
            <v>97.434523131218398</v>
          </cell>
          <cell r="BC169">
            <v>98.507599999999996</v>
          </cell>
          <cell r="BD169">
            <v>85.7</v>
          </cell>
          <cell r="BF169">
            <v>99.900000099647798</v>
          </cell>
        </row>
        <row r="170">
          <cell r="A170" t="str">
            <v>CHE</v>
          </cell>
          <cell r="B170" t="str">
            <v>Switzerland</v>
          </cell>
          <cell r="D170">
            <v>70</v>
          </cell>
          <cell r="E170">
            <v>50</v>
          </cell>
          <cell r="F170">
            <v>94.949851578770193</v>
          </cell>
          <cell r="T170">
            <v>80.149950526256703</v>
          </cell>
          <cell r="U170">
            <v>95</v>
          </cell>
          <cell r="W170">
            <v>40</v>
          </cell>
          <cell r="X170">
            <v>96</v>
          </cell>
          <cell r="Y170">
            <v>95.5</v>
          </cell>
          <cell r="Z170">
            <v>40</v>
          </cell>
          <cell r="AB170">
            <v>98.824379907659505</v>
          </cell>
          <cell r="AC170">
            <v>89.293439000000006</v>
          </cell>
          <cell r="AD170">
            <v>89.357506883927002</v>
          </cell>
          <cell r="AE170">
            <v>100</v>
          </cell>
          <cell r="AF170">
            <v>65.59404696</v>
          </cell>
          <cell r="AG170">
            <v>96</v>
          </cell>
          <cell r="AH170">
            <v>94.949851578770193</v>
          </cell>
          <cell r="AI170">
            <v>19.11</v>
          </cell>
          <cell r="AJ170">
            <v>85.787636300000003</v>
          </cell>
          <cell r="AK170">
            <v>80.833096782608706</v>
          </cell>
          <cell r="AL170">
            <v>100</v>
          </cell>
          <cell r="AN170">
            <v>92.553006999999994</v>
          </cell>
          <cell r="AO170">
            <v>86.956521739999999</v>
          </cell>
          <cell r="AP170">
            <v>99.889359139999996</v>
          </cell>
          <cell r="AQ170">
            <v>72.281287318408502</v>
          </cell>
          <cell r="AR170">
            <v>74.900000000000006</v>
          </cell>
          <cell r="AS170">
            <v>78.099999999999994</v>
          </cell>
          <cell r="AT170">
            <v>55.085118440000002</v>
          </cell>
          <cell r="AU170">
            <v>94.1</v>
          </cell>
          <cell r="AV170">
            <v>100</v>
          </cell>
          <cell r="AW170">
            <v>99.538007981962707</v>
          </cell>
          <cell r="AX170">
            <v>76.900000000000006</v>
          </cell>
          <cell r="AZ170">
            <v>90.552827245000003</v>
          </cell>
          <cell r="BA170">
            <v>97.336109976232294</v>
          </cell>
          <cell r="BC170">
            <v>98.54965</v>
          </cell>
          <cell r="BD170">
            <v>85.7</v>
          </cell>
          <cell r="BF170">
            <v>95.460996472568993</v>
          </cell>
        </row>
        <row r="171">
          <cell r="A171" t="str">
            <v>SYR</v>
          </cell>
          <cell r="B171" t="str">
            <v>Syrian Arab Republic</v>
          </cell>
          <cell r="D171">
            <v>40</v>
          </cell>
          <cell r="E171">
            <v>46.666666669999998</v>
          </cell>
          <cell r="F171">
            <v>75</v>
          </cell>
          <cell r="G171">
            <v>80</v>
          </cell>
          <cell r="H171">
            <v>90</v>
          </cell>
          <cell r="I171">
            <v>80</v>
          </cell>
          <cell r="J171">
            <v>40</v>
          </cell>
          <cell r="K171">
            <v>67</v>
          </cell>
          <cell r="L171">
            <v>80</v>
          </cell>
          <cell r="M171">
            <v>80</v>
          </cell>
          <cell r="N171">
            <v>53</v>
          </cell>
          <cell r="O171">
            <v>80</v>
          </cell>
          <cell r="P171">
            <v>80</v>
          </cell>
          <cell r="Q171">
            <v>80</v>
          </cell>
          <cell r="R171">
            <v>80</v>
          </cell>
          <cell r="S171">
            <v>80</v>
          </cell>
          <cell r="T171">
            <v>59.888888889999997</v>
          </cell>
          <cell r="U171">
            <v>63</v>
          </cell>
          <cell r="W171">
            <v>40</v>
          </cell>
          <cell r="X171">
            <v>53</v>
          </cell>
          <cell r="Y171">
            <v>58</v>
          </cell>
          <cell r="Z171">
            <v>60</v>
          </cell>
          <cell r="AB171">
            <v>56.476638976135099</v>
          </cell>
          <cell r="AC171">
            <v>34.369602999999998</v>
          </cell>
          <cell r="AD171">
            <v>63.171594563817997</v>
          </cell>
          <cell r="AE171">
            <v>70</v>
          </cell>
          <cell r="AF171">
            <v>52.740397960000003</v>
          </cell>
          <cell r="AG171">
            <v>47</v>
          </cell>
          <cell r="AH171">
            <v>75</v>
          </cell>
          <cell r="AI171">
            <v>2.48</v>
          </cell>
          <cell r="AJ171">
            <v>60.1446714</v>
          </cell>
          <cell r="AK171">
            <v>78.094318608695602</v>
          </cell>
          <cell r="AL171">
            <v>18.239997415018699</v>
          </cell>
          <cell r="AN171">
            <v>74.218342800000002</v>
          </cell>
          <cell r="AO171">
            <v>80</v>
          </cell>
          <cell r="AP171">
            <v>91.007966539999998</v>
          </cell>
          <cell r="AQ171">
            <v>61.604939018635299</v>
          </cell>
          <cell r="AR171">
            <v>80.227111359999995</v>
          </cell>
          <cell r="AS171">
            <v>73.2</v>
          </cell>
          <cell r="AT171">
            <v>99.259195448</v>
          </cell>
          <cell r="AU171">
            <v>87.9</v>
          </cell>
          <cell r="AV171">
            <v>99.125</v>
          </cell>
          <cell r="AY171">
            <v>81.599999999999994</v>
          </cell>
          <cell r="AZ171">
            <v>62.129129089999999</v>
          </cell>
          <cell r="BA171">
            <v>96.649748156341801</v>
          </cell>
          <cell r="BB171">
            <v>69.099999999999994</v>
          </cell>
          <cell r="BC171">
            <v>99.805999999999997</v>
          </cell>
        </row>
        <row r="172">
          <cell r="A172" t="str">
            <v>TJK</v>
          </cell>
          <cell r="B172" t="str">
            <v>Tajikistan</v>
          </cell>
          <cell r="F172">
            <v>58</v>
          </cell>
          <cell r="G172">
            <v>53</v>
          </cell>
          <cell r="H172">
            <v>40</v>
          </cell>
          <cell r="I172">
            <v>80</v>
          </cell>
          <cell r="J172">
            <v>60</v>
          </cell>
          <cell r="K172">
            <v>60</v>
          </cell>
          <cell r="L172">
            <v>70</v>
          </cell>
          <cell r="M172">
            <v>60</v>
          </cell>
          <cell r="N172">
            <v>80</v>
          </cell>
          <cell r="O172">
            <v>60</v>
          </cell>
          <cell r="P172">
            <v>60</v>
          </cell>
          <cell r="Q172">
            <v>30</v>
          </cell>
          <cell r="R172">
            <v>40</v>
          </cell>
          <cell r="S172">
            <v>60</v>
          </cell>
          <cell r="T172">
            <v>77.5</v>
          </cell>
          <cell r="U172">
            <v>98</v>
          </cell>
          <cell r="X172">
            <v>96</v>
          </cell>
          <cell r="Y172">
            <v>97</v>
          </cell>
          <cell r="AB172">
            <v>60.317923026332799</v>
          </cell>
          <cell r="AC172">
            <v>47.496434999999998</v>
          </cell>
          <cell r="AD172">
            <v>68.643242423925102</v>
          </cell>
          <cell r="AE172">
            <v>100</v>
          </cell>
          <cell r="AF172">
            <v>47.273298820000001</v>
          </cell>
          <cell r="AG172">
            <v>96</v>
          </cell>
          <cell r="AH172">
            <v>58</v>
          </cell>
          <cell r="AI172">
            <v>18.399999999999999</v>
          </cell>
          <cell r="AJ172">
            <v>52.650114299999998</v>
          </cell>
          <cell r="AK172">
            <v>71.326097304347797</v>
          </cell>
          <cell r="AL172">
            <v>44.306275300504097</v>
          </cell>
          <cell r="AN172">
            <v>68.988963409999997</v>
          </cell>
          <cell r="AO172">
            <v>75.133683509999997</v>
          </cell>
          <cell r="AP172">
            <v>97.284899440000004</v>
          </cell>
          <cell r="AQ172">
            <v>56.0128858179229</v>
          </cell>
          <cell r="AR172">
            <v>74.430469160000001</v>
          </cell>
          <cell r="AS172">
            <v>87.2</v>
          </cell>
          <cell r="AT172">
            <v>96.499525079999998</v>
          </cell>
          <cell r="AU172">
            <v>97.1</v>
          </cell>
          <cell r="AV172">
            <v>80.938500000000005</v>
          </cell>
          <cell r="AY172">
            <v>96.3</v>
          </cell>
          <cell r="AZ172">
            <v>66.742176150000006</v>
          </cell>
          <cell r="BA172">
            <v>97.529383282643494</v>
          </cell>
          <cell r="BB172">
            <v>83</v>
          </cell>
          <cell r="BC172">
            <v>99.575999999999993</v>
          </cell>
          <cell r="BD172">
            <v>85.7</v>
          </cell>
          <cell r="BE172">
            <v>94.513695426256803</v>
          </cell>
          <cell r="BF172">
            <v>48.071098492904497</v>
          </cell>
        </row>
        <row r="173">
          <cell r="A173" t="str">
            <v>THA</v>
          </cell>
          <cell r="B173" t="str">
            <v>Thailand</v>
          </cell>
          <cell r="D173">
            <v>65</v>
          </cell>
          <cell r="E173">
            <v>65</v>
          </cell>
          <cell r="F173">
            <v>79</v>
          </cell>
          <cell r="G173">
            <v>53</v>
          </cell>
          <cell r="H173">
            <v>90</v>
          </cell>
          <cell r="I173">
            <v>100</v>
          </cell>
          <cell r="J173">
            <v>80</v>
          </cell>
          <cell r="K173">
            <v>73</v>
          </cell>
          <cell r="L173">
            <v>80</v>
          </cell>
          <cell r="M173">
            <v>80</v>
          </cell>
          <cell r="N173">
            <v>60</v>
          </cell>
          <cell r="O173">
            <v>87</v>
          </cell>
          <cell r="P173">
            <v>100</v>
          </cell>
          <cell r="Q173">
            <v>70</v>
          </cell>
          <cell r="R173">
            <v>80</v>
          </cell>
          <cell r="S173">
            <v>80</v>
          </cell>
          <cell r="T173">
            <v>80.1666666666667</v>
          </cell>
          <cell r="U173">
            <v>96</v>
          </cell>
          <cell r="W173">
            <v>65</v>
          </cell>
          <cell r="X173">
            <v>97</v>
          </cell>
          <cell r="Y173">
            <v>96.5</v>
          </cell>
          <cell r="Z173">
            <v>65</v>
          </cell>
          <cell r="AB173">
            <v>90</v>
          </cell>
          <cell r="AC173">
            <v>74.543879000000004</v>
          </cell>
          <cell r="AD173">
            <v>79.868374114593095</v>
          </cell>
          <cell r="AE173">
            <v>100</v>
          </cell>
          <cell r="AF173">
            <v>55.633144880000003</v>
          </cell>
          <cell r="AG173">
            <v>97</v>
          </cell>
          <cell r="AH173">
            <v>79</v>
          </cell>
          <cell r="AI173">
            <v>2.21</v>
          </cell>
          <cell r="AJ173">
            <v>89.950406599999994</v>
          </cell>
          <cell r="AK173">
            <v>100</v>
          </cell>
          <cell r="AL173">
            <v>23.034121752617299</v>
          </cell>
          <cell r="AN173">
            <v>83.295466430000005</v>
          </cell>
          <cell r="AO173">
            <v>79.906179100000003</v>
          </cell>
          <cell r="AP173">
            <v>98.918759870000002</v>
          </cell>
          <cell r="AQ173">
            <v>78.103283046660593</v>
          </cell>
          <cell r="AR173">
            <v>77.2</v>
          </cell>
          <cell r="AS173">
            <v>88.8</v>
          </cell>
          <cell r="AT173">
            <v>66.018660023999999</v>
          </cell>
          <cell r="AU173">
            <v>88</v>
          </cell>
          <cell r="AV173">
            <v>79.258499999999998</v>
          </cell>
          <cell r="AX173">
            <v>76.900000000000006</v>
          </cell>
          <cell r="AY173">
            <v>90.8</v>
          </cell>
          <cell r="AZ173">
            <v>72.222784020000006</v>
          </cell>
          <cell r="BA173">
            <v>91.482313362011396</v>
          </cell>
          <cell r="BB173">
            <v>87.4</v>
          </cell>
          <cell r="BC173">
            <v>99.123000000000005</v>
          </cell>
          <cell r="BD173">
            <v>85.7</v>
          </cell>
          <cell r="BE173">
            <v>93.158913684385496</v>
          </cell>
        </row>
        <row r="174">
          <cell r="A174" t="str">
            <v>TLS</v>
          </cell>
          <cell r="B174" t="str">
            <v>Timor-Leste</v>
          </cell>
          <cell r="F174">
            <v>44</v>
          </cell>
          <cell r="G174">
            <v>60</v>
          </cell>
          <cell r="H174">
            <v>70</v>
          </cell>
          <cell r="I174">
            <v>20</v>
          </cell>
          <cell r="J174">
            <v>40</v>
          </cell>
          <cell r="K174">
            <v>47</v>
          </cell>
          <cell r="L174">
            <v>50</v>
          </cell>
          <cell r="M174">
            <v>20</v>
          </cell>
          <cell r="N174">
            <v>27</v>
          </cell>
          <cell r="O174">
            <v>53</v>
          </cell>
          <cell r="P174">
            <v>60</v>
          </cell>
          <cell r="Q174">
            <v>80</v>
          </cell>
          <cell r="R174">
            <v>20</v>
          </cell>
          <cell r="S174">
            <v>20</v>
          </cell>
          <cell r="T174">
            <v>62</v>
          </cell>
          <cell r="U174">
            <v>77</v>
          </cell>
          <cell r="X174">
            <v>83</v>
          </cell>
          <cell r="Y174">
            <v>80</v>
          </cell>
          <cell r="AB174">
            <v>66.62703115571</v>
          </cell>
          <cell r="AC174">
            <v>29.587156</v>
          </cell>
          <cell r="AD174">
            <v>59.683739038115398</v>
          </cell>
          <cell r="AE174">
            <v>100</v>
          </cell>
          <cell r="AF174">
            <v>44.882066160000001</v>
          </cell>
          <cell r="AG174">
            <v>83</v>
          </cell>
          <cell r="AH174">
            <v>44</v>
          </cell>
          <cell r="AI174">
            <v>2.37</v>
          </cell>
          <cell r="AJ174">
            <v>48.186652500000001</v>
          </cell>
          <cell r="AK174">
            <v>100</v>
          </cell>
          <cell r="AL174">
            <v>15.447848003101999</v>
          </cell>
          <cell r="AN174">
            <v>76.852931709999993</v>
          </cell>
          <cell r="AO174">
            <v>59.878103439999997</v>
          </cell>
          <cell r="AP174">
            <v>54.609733329999997</v>
          </cell>
          <cell r="AQ174">
            <v>58.269234422912</v>
          </cell>
          <cell r="AR174">
            <v>61.8</v>
          </cell>
          <cell r="AS174">
            <v>97</v>
          </cell>
          <cell r="AT174">
            <v>97.880168544</v>
          </cell>
          <cell r="AU174">
            <v>95.8</v>
          </cell>
          <cell r="AV174">
            <v>11.843</v>
          </cell>
          <cell r="AX174">
            <v>63.1</v>
          </cell>
          <cell r="AY174">
            <v>97.3</v>
          </cell>
          <cell r="AZ174">
            <v>83.932161620000002</v>
          </cell>
          <cell r="BA174">
            <v>98.186332290066105</v>
          </cell>
          <cell r="BB174">
            <v>50.5</v>
          </cell>
          <cell r="BC174">
            <v>99.635999999999996</v>
          </cell>
          <cell r="BD174">
            <v>85.7</v>
          </cell>
          <cell r="BE174">
            <v>95.588341036214203</v>
          </cell>
        </row>
        <row r="175">
          <cell r="A175" t="str">
            <v>TGO</v>
          </cell>
          <cell r="B175" t="str">
            <v>Togo</v>
          </cell>
          <cell r="D175">
            <v>20</v>
          </cell>
          <cell r="E175">
            <v>20</v>
          </cell>
          <cell r="F175">
            <v>32</v>
          </cell>
          <cell r="G175">
            <v>27</v>
          </cell>
          <cell r="H175">
            <v>30</v>
          </cell>
          <cell r="I175">
            <v>20</v>
          </cell>
          <cell r="J175">
            <v>40</v>
          </cell>
          <cell r="K175">
            <v>60</v>
          </cell>
          <cell r="L175">
            <v>60</v>
          </cell>
          <cell r="M175">
            <v>20</v>
          </cell>
          <cell r="N175">
            <v>40</v>
          </cell>
          <cell r="O175">
            <v>20</v>
          </cell>
          <cell r="P175">
            <v>20</v>
          </cell>
          <cell r="Q175">
            <v>40</v>
          </cell>
          <cell r="R175">
            <v>20</v>
          </cell>
          <cell r="S175">
            <v>20</v>
          </cell>
          <cell r="T175">
            <v>35.917499999999997</v>
          </cell>
          <cell r="U175">
            <v>71</v>
          </cell>
          <cell r="V175">
            <v>0.01</v>
          </cell>
          <cell r="W175">
            <v>20</v>
          </cell>
          <cell r="X175">
            <v>66</v>
          </cell>
          <cell r="Y175">
            <v>55.752499999999998</v>
          </cell>
          <cell r="Z175">
            <v>20</v>
          </cell>
          <cell r="AA175">
            <v>86</v>
          </cell>
          <cell r="AB175">
            <v>56.864263403879903</v>
          </cell>
          <cell r="AC175">
            <v>54.984864000000002</v>
          </cell>
          <cell r="AD175">
            <v>53.349322595385601</v>
          </cell>
          <cell r="AE175">
            <v>37.9866323046353</v>
          </cell>
          <cell r="AF175">
            <v>43.387523799999997</v>
          </cell>
          <cell r="AG175">
            <v>81</v>
          </cell>
          <cell r="AH175">
            <v>32</v>
          </cell>
          <cell r="AI175">
            <v>11.8</v>
          </cell>
          <cell r="AJ175">
            <v>38.491721800000001</v>
          </cell>
          <cell r="AK175">
            <v>100</v>
          </cell>
          <cell r="AL175">
            <v>3.15109215458188</v>
          </cell>
          <cell r="AM175">
            <v>69.651508000000007</v>
          </cell>
          <cell r="AN175">
            <v>43.115073510000002</v>
          </cell>
          <cell r="AO175">
            <v>81</v>
          </cell>
          <cell r="AP175">
            <v>16.5813998</v>
          </cell>
          <cell r="AQ175">
            <v>47.054102529130098</v>
          </cell>
          <cell r="AR175">
            <v>92.4</v>
          </cell>
          <cell r="AS175">
            <v>92.6</v>
          </cell>
          <cell r="AT175">
            <v>89.369142015999998</v>
          </cell>
          <cell r="AU175">
            <v>97.9</v>
          </cell>
          <cell r="AV175">
            <v>9.1555000000000106</v>
          </cell>
          <cell r="AX175">
            <v>93.2</v>
          </cell>
          <cell r="AY175">
            <v>97.9</v>
          </cell>
          <cell r="AZ175">
            <v>52.391770829999999</v>
          </cell>
          <cell r="BA175">
            <v>95.904994195537398</v>
          </cell>
          <cell r="BB175">
            <v>75.2</v>
          </cell>
          <cell r="BC175">
            <v>99.126999999999995</v>
          </cell>
          <cell r="BE175">
            <v>94.2718210395076</v>
          </cell>
        </row>
        <row r="176">
          <cell r="A176" t="str">
            <v>TON</v>
          </cell>
          <cell r="B176" t="str">
            <v>Tonga</v>
          </cell>
          <cell r="F176">
            <v>57</v>
          </cell>
          <cell r="G176">
            <v>60</v>
          </cell>
          <cell r="H176">
            <v>50</v>
          </cell>
          <cell r="I176">
            <v>20</v>
          </cell>
          <cell r="J176">
            <v>80</v>
          </cell>
          <cell r="K176">
            <v>100</v>
          </cell>
          <cell r="L176">
            <v>90</v>
          </cell>
          <cell r="M176">
            <v>40</v>
          </cell>
          <cell r="N176">
            <v>60</v>
          </cell>
          <cell r="O176">
            <v>67</v>
          </cell>
          <cell r="P176">
            <v>80</v>
          </cell>
          <cell r="Q176">
            <v>20</v>
          </cell>
          <cell r="R176">
            <v>0</v>
          </cell>
          <cell r="S176">
            <v>80</v>
          </cell>
          <cell r="T176">
            <v>74</v>
          </cell>
          <cell r="U176">
            <v>99</v>
          </cell>
          <cell r="X176">
            <v>83</v>
          </cell>
          <cell r="Y176">
            <v>91</v>
          </cell>
          <cell r="AB176">
            <v>88.5</v>
          </cell>
          <cell r="AC176">
            <v>53.181409639999998</v>
          </cell>
          <cell r="AD176">
            <v>64.540661162791295</v>
          </cell>
          <cell r="AE176">
            <v>100</v>
          </cell>
          <cell r="AF176">
            <v>51.544368460000001</v>
          </cell>
          <cell r="AG176">
            <v>99</v>
          </cell>
          <cell r="AH176">
            <v>57</v>
          </cell>
          <cell r="AI176">
            <v>5.12</v>
          </cell>
          <cell r="AJ176">
            <v>47.527691099999998</v>
          </cell>
          <cell r="AK176">
            <v>0</v>
          </cell>
          <cell r="AL176">
            <v>30.357017900995199</v>
          </cell>
          <cell r="AN176">
            <v>74.107955169999997</v>
          </cell>
          <cell r="AO176">
            <v>86.956521739999999</v>
          </cell>
          <cell r="AP176">
            <v>93.796881510000006</v>
          </cell>
          <cell r="AQ176">
            <v>61.236179311256301</v>
          </cell>
          <cell r="AR176">
            <v>69.8</v>
          </cell>
          <cell r="AS176">
            <v>52.3</v>
          </cell>
          <cell r="AT176">
            <v>98.260516327999994</v>
          </cell>
          <cell r="AU176">
            <v>71.400000000000006</v>
          </cell>
          <cell r="AV176">
            <v>50.167000000000002</v>
          </cell>
          <cell r="AX176">
            <v>70.2</v>
          </cell>
          <cell r="AY176">
            <v>87.1</v>
          </cell>
          <cell r="AZ176">
            <v>89.044339260000001</v>
          </cell>
          <cell r="BA176">
            <v>95.010588692884497</v>
          </cell>
          <cell r="BB176">
            <v>96.7</v>
          </cell>
          <cell r="BC176">
            <v>99.602999999999994</v>
          </cell>
          <cell r="BE176">
            <v>98.626699315991502</v>
          </cell>
        </row>
        <row r="177">
          <cell r="A177" t="str">
            <v>TTO</v>
          </cell>
          <cell r="B177" t="str">
            <v>Trinidad and Tobago</v>
          </cell>
          <cell r="D177">
            <v>90</v>
          </cell>
          <cell r="E177">
            <v>70</v>
          </cell>
          <cell r="F177">
            <v>49</v>
          </cell>
          <cell r="G177">
            <v>53</v>
          </cell>
          <cell r="H177">
            <v>100</v>
          </cell>
          <cell r="I177">
            <v>20</v>
          </cell>
          <cell r="J177">
            <v>40</v>
          </cell>
          <cell r="K177">
            <v>80</v>
          </cell>
          <cell r="L177">
            <v>40</v>
          </cell>
          <cell r="M177">
            <v>20</v>
          </cell>
          <cell r="N177">
            <v>40</v>
          </cell>
          <cell r="O177">
            <v>80</v>
          </cell>
          <cell r="P177">
            <v>40</v>
          </cell>
          <cell r="Q177">
            <v>40</v>
          </cell>
          <cell r="R177">
            <v>60</v>
          </cell>
          <cell r="S177">
            <v>20</v>
          </cell>
          <cell r="T177">
            <v>70.4444444444444</v>
          </cell>
          <cell r="U177">
            <v>90</v>
          </cell>
          <cell r="W177">
            <v>60</v>
          </cell>
          <cell r="X177">
            <v>99</v>
          </cell>
          <cell r="Y177">
            <v>92.3333333333333</v>
          </cell>
          <cell r="Z177">
            <v>60</v>
          </cell>
          <cell r="AA177">
            <v>88</v>
          </cell>
          <cell r="AB177">
            <v>99.970202713833004</v>
          </cell>
          <cell r="AC177">
            <v>67.242964999999998</v>
          </cell>
          <cell r="AD177">
            <v>75.189392260424597</v>
          </cell>
          <cell r="AE177">
            <v>100</v>
          </cell>
          <cell r="AF177">
            <v>47.115198220000003</v>
          </cell>
          <cell r="AG177">
            <v>99</v>
          </cell>
          <cell r="AH177">
            <v>49</v>
          </cell>
          <cell r="AI177">
            <v>5.08</v>
          </cell>
          <cell r="AJ177">
            <v>63.714410100000002</v>
          </cell>
          <cell r="AK177">
            <v>58.300636434782596</v>
          </cell>
          <cell r="AL177">
            <v>61.709318857438298</v>
          </cell>
          <cell r="AN177">
            <v>75.753061189999997</v>
          </cell>
          <cell r="AO177">
            <v>86.956521739999999</v>
          </cell>
          <cell r="AP177">
            <v>93.553847419999997</v>
          </cell>
          <cell r="AQ177">
            <v>71.369771133595094</v>
          </cell>
          <cell r="AR177">
            <v>84.565963949999997</v>
          </cell>
          <cell r="AS177">
            <v>79.599999999999994</v>
          </cell>
          <cell r="AT177">
            <v>73.928964324000006</v>
          </cell>
          <cell r="AU177">
            <v>88.5</v>
          </cell>
          <cell r="AV177">
            <v>100</v>
          </cell>
          <cell r="AY177">
            <v>89.1</v>
          </cell>
          <cell r="AZ177">
            <v>75.931099140000001</v>
          </cell>
          <cell r="BA177">
            <v>96.078957822046306</v>
          </cell>
          <cell r="BB177">
            <v>91.3</v>
          </cell>
          <cell r="BC177">
            <v>99.105000000000004</v>
          </cell>
          <cell r="BD177">
            <v>85.7</v>
          </cell>
        </row>
        <row r="178">
          <cell r="A178" t="str">
            <v>TUN</v>
          </cell>
          <cell r="B178" t="str">
            <v>Tunisia</v>
          </cell>
          <cell r="F178">
            <v>66</v>
          </cell>
          <cell r="G178">
            <v>60</v>
          </cell>
          <cell r="H178">
            <v>70</v>
          </cell>
          <cell r="I178">
            <v>80</v>
          </cell>
          <cell r="J178">
            <v>60</v>
          </cell>
          <cell r="K178">
            <v>93</v>
          </cell>
          <cell r="L178">
            <v>80</v>
          </cell>
          <cell r="M178">
            <v>60</v>
          </cell>
          <cell r="N178">
            <v>67</v>
          </cell>
          <cell r="O178">
            <v>67</v>
          </cell>
          <cell r="P178">
            <v>60</v>
          </cell>
          <cell r="Q178">
            <v>60</v>
          </cell>
          <cell r="R178">
            <v>60</v>
          </cell>
          <cell r="S178">
            <v>40</v>
          </cell>
          <cell r="T178">
            <v>79.5</v>
          </cell>
          <cell r="U178">
            <v>89</v>
          </cell>
          <cell r="X178">
            <v>97</v>
          </cell>
          <cell r="Y178">
            <v>93</v>
          </cell>
          <cell r="AB178">
            <v>87.530330114900593</v>
          </cell>
          <cell r="AC178">
            <v>17.677755999999999</v>
          </cell>
          <cell r="AD178">
            <v>70.108519950019698</v>
          </cell>
          <cell r="AE178">
            <v>100</v>
          </cell>
          <cell r="AF178">
            <v>55.655536339999998</v>
          </cell>
          <cell r="AG178">
            <v>90</v>
          </cell>
          <cell r="AH178">
            <v>66</v>
          </cell>
          <cell r="AI178">
            <v>17.96</v>
          </cell>
          <cell r="AJ178">
            <v>69.682135299999999</v>
          </cell>
          <cell r="AK178">
            <v>72.926581347826101</v>
          </cell>
          <cell r="AL178">
            <v>24.733622851234301</v>
          </cell>
          <cell r="AN178">
            <v>97.5</v>
          </cell>
          <cell r="AO178">
            <v>80</v>
          </cell>
          <cell r="AP178">
            <v>91.774393799999999</v>
          </cell>
          <cell r="AQ178">
            <v>57.517029766996103</v>
          </cell>
          <cell r="AR178">
            <v>74</v>
          </cell>
          <cell r="AS178">
            <v>71.8</v>
          </cell>
          <cell r="AT178">
            <v>91.843506144000003</v>
          </cell>
          <cell r="AU178">
            <v>91.1</v>
          </cell>
          <cell r="AV178">
            <v>99.610500000000002</v>
          </cell>
          <cell r="AW178">
            <v>79.017582351266697</v>
          </cell>
          <cell r="AX178">
            <v>74.400000000000006</v>
          </cell>
          <cell r="AY178">
            <v>84.6</v>
          </cell>
          <cell r="AZ178">
            <v>65.187411299999994</v>
          </cell>
          <cell r="BA178">
            <v>95.417203853410797</v>
          </cell>
          <cell r="BB178">
            <v>91.3</v>
          </cell>
          <cell r="BC178">
            <v>99.68</v>
          </cell>
          <cell r="BD178">
            <v>85.7</v>
          </cell>
          <cell r="BE178">
            <v>97.9</v>
          </cell>
          <cell r="BF178">
            <v>92.907517347760503</v>
          </cell>
        </row>
        <row r="179">
          <cell r="A179" t="str">
            <v>TUR</v>
          </cell>
          <cell r="B179" t="str">
            <v>Turkey</v>
          </cell>
          <cell r="D179">
            <v>60</v>
          </cell>
          <cell r="E179">
            <v>73.333333330000002</v>
          </cell>
          <cell r="F179">
            <v>73</v>
          </cell>
          <cell r="G179">
            <v>100</v>
          </cell>
          <cell r="H179">
            <v>70</v>
          </cell>
          <cell r="I179">
            <v>80</v>
          </cell>
          <cell r="J179">
            <v>60</v>
          </cell>
          <cell r="K179">
            <v>93</v>
          </cell>
          <cell r="L179">
            <v>90</v>
          </cell>
          <cell r="M179">
            <v>60</v>
          </cell>
          <cell r="N179">
            <v>60</v>
          </cell>
          <cell r="O179">
            <v>87</v>
          </cell>
          <cell r="P179">
            <v>40</v>
          </cell>
          <cell r="Q179">
            <v>90</v>
          </cell>
          <cell r="R179">
            <v>60</v>
          </cell>
          <cell r="S179">
            <v>60</v>
          </cell>
          <cell r="T179">
            <v>81.111111109999996</v>
          </cell>
          <cell r="U179">
            <v>96</v>
          </cell>
          <cell r="W179">
            <v>60</v>
          </cell>
          <cell r="X179">
            <v>98</v>
          </cell>
          <cell r="Y179">
            <v>97</v>
          </cell>
          <cell r="Z179">
            <v>100</v>
          </cell>
          <cell r="AB179">
            <v>93.177700441860296</v>
          </cell>
          <cell r="AC179">
            <v>71.054329999999993</v>
          </cell>
          <cell r="AD179">
            <v>75.572740975871497</v>
          </cell>
          <cell r="AE179">
            <v>100</v>
          </cell>
          <cell r="AF179">
            <v>62.291733440000002</v>
          </cell>
          <cell r="AG179">
            <v>98</v>
          </cell>
          <cell r="AH179">
            <v>73</v>
          </cell>
          <cell r="AI179">
            <v>4.26</v>
          </cell>
          <cell r="AJ179">
            <v>59.938713200000002</v>
          </cell>
          <cell r="AK179">
            <v>87.759919043478305</v>
          </cell>
          <cell r="AL179">
            <v>31.079229675584902</v>
          </cell>
          <cell r="AN179">
            <v>50.413001039999997</v>
          </cell>
          <cell r="AO179">
            <v>86.956521739999999</v>
          </cell>
          <cell r="AP179">
            <v>97.884096799999995</v>
          </cell>
          <cell r="AQ179">
            <v>72.353342210299402</v>
          </cell>
          <cell r="AR179">
            <v>70.7</v>
          </cell>
          <cell r="AS179">
            <v>66.599999999999994</v>
          </cell>
          <cell r="AT179">
            <v>92.930180351999994</v>
          </cell>
          <cell r="AU179">
            <v>87.8</v>
          </cell>
          <cell r="AV179">
            <v>94.653000000000006</v>
          </cell>
          <cell r="AW179">
            <v>65.496319270171995</v>
          </cell>
          <cell r="AX179">
            <v>70.900000000000006</v>
          </cell>
          <cell r="AZ179">
            <v>62.127833350000003</v>
          </cell>
          <cell r="BA179">
            <v>96.976901937845795</v>
          </cell>
          <cell r="BC179">
            <v>99.77</v>
          </cell>
          <cell r="BD179">
            <v>85.7</v>
          </cell>
        </row>
        <row r="180">
          <cell r="A180" t="str">
            <v>TKM</v>
          </cell>
          <cell r="B180" t="str">
            <v>Turkmenistan</v>
          </cell>
          <cell r="F180">
            <v>67</v>
          </cell>
          <cell r="G180">
            <v>60</v>
          </cell>
          <cell r="H180">
            <v>70</v>
          </cell>
          <cell r="I180">
            <v>100</v>
          </cell>
          <cell r="J180">
            <v>60</v>
          </cell>
          <cell r="K180">
            <v>73</v>
          </cell>
          <cell r="L180">
            <v>70</v>
          </cell>
          <cell r="M180">
            <v>60</v>
          </cell>
          <cell r="N180">
            <v>73</v>
          </cell>
          <cell r="O180">
            <v>67</v>
          </cell>
          <cell r="P180">
            <v>60</v>
          </cell>
          <cell r="Q180">
            <v>80</v>
          </cell>
          <cell r="R180">
            <v>60</v>
          </cell>
          <cell r="S180">
            <v>40</v>
          </cell>
          <cell r="T180">
            <v>83</v>
          </cell>
          <cell r="U180">
            <v>99</v>
          </cell>
          <cell r="X180">
            <v>99</v>
          </cell>
          <cell r="Y180">
            <v>99</v>
          </cell>
          <cell r="AB180">
            <v>97.6</v>
          </cell>
          <cell r="AC180">
            <v>53.181409639999998</v>
          </cell>
          <cell r="AD180">
            <v>71.387735500355802</v>
          </cell>
          <cell r="AE180">
            <v>100</v>
          </cell>
          <cell r="AF180">
            <v>49.749603479999998</v>
          </cell>
          <cell r="AG180">
            <v>99</v>
          </cell>
          <cell r="AH180">
            <v>67</v>
          </cell>
          <cell r="AI180">
            <v>10.210000000000001</v>
          </cell>
          <cell r="AJ180">
            <v>75.342310499999996</v>
          </cell>
          <cell r="AK180">
            <v>37.125740043478302</v>
          </cell>
          <cell r="AL180">
            <v>42.988252875791602</v>
          </cell>
          <cell r="AN180">
            <v>65.80811808</v>
          </cell>
          <cell r="AO180">
            <v>80</v>
          </cell>
          <cell r="AP180">
            <v>98.86452937</v>
          </cell>
          <cell r="AQ180">
            <v>64.099047705769493</v>
          </cell>
          <cell r="AR180">
            <v>74.430469160000001</v>
          </cell>
          <cell r="AS180">
            <v>82.1</v>
          </cell>
          <cell r="AT180">
            <v>87.652000728000004</v>
          </cell>
          <cell r="AU180">
            <v>95.3</v>
          </cell>
          <cell r="AV180">
            <v>99.820999999999998</v>
          </cell>
          <cell r="AY180">
            <v>96.1</v>
          </cell>
          <cell r="AZ180">
            <v>82.736026330000001</v>
          </cell>
          <cell r="BA180">
            <v>96.555438399109704</v>
          </cell>
          <cell r="BB180">
            <v>91.5</v>
          </cell>
          <cell r="BC180">
            <v>99.43</v>
          </cell>
          <cell r="BD180">
            <v>85.7</v>
          </cell>
          <cell r="BE180">
            <v>95.875225458837505</v>
          </cell>
          <cell r="BF180">
            <v>94.822032319242297</v>
          </cell>
        </row>
        <row r="181">
          <cell r="A181" t="str">
            <v>TUV</v>
          </cell>
          <cell r="B181" t="str">
            <v>Tuvalu</v>
          </cell>
          <cell r="F181">
            <v>54</v>
          </cell>
          <cell r="G181">
            <v>80</v>
          </cell>
          <cell r="H181">
            <v>30</v>
          </cell>
          <cell r="I181">
            <v>20</v>
          </cell>
          <cell r="J181">
            <v>20</v>
          </cell>
          <cell r="K181">
            <v>67</v>
          </cell>
          <cell r="L181">
            <v>40</v>
          </cell>
          <cell r="M181">
            <v>80</v>
          </cell>
          <cell r="N181">
            <v>93</v>
          </cell>
          <cell r="O181">
            <v>67</v>
          </cell>
          <cell r="P181">
            <v>60</v>
          </cell>
          <cell r="Q181">
            <v>50</v>
          </cell>
          <cell r="R181">
            <v>100</v>
          </cell>
          <cell r="S181">
            <v>0</v>
          </cell>
          <cell r="T181">
            <v>71.25</v>
          </cell>
          <cell r="U181">
            <v>88</v>
          </cell>
          <cell r="X181">
            <v>89</v>
          </cell>
          <cell r="Y181">
            <v>88.5</v>
          </cell>
          <cell r="AB181">
            <v>73.873502565047005</v>
          </cell>
          <cell r="AC181">
            <v>53.181409639999998</v>
          </cell>
          <cell r="AD181">
            <v>63.738147401864502</v>
          </cell>
          <cell r="AE181">
            <v>100</v>
          </cell>
          <cell r="AF181">
            <v>53.2267595</v>
          </cell>
          <cell r="AG181">
            <v>89</v>
          </cell>
          <cell r="AH181">
            <v>54</v>
          </cell>
          <cell r="AI181">
            <v>5.12</v>
          </cell>
          <cell r="AJ181">
            <v>43.908880000000003</v>
          </cell>
          <cell r="AK181">
            <v>38.792717260869601</v>
          </cell>
          <cell r="AL181">
            <v>33.425280082719397</v>
          </cell>
          <cell r="AN181">
            <v>72.765449660000002</v>
          </cell>
          <cell r="AO181">
            <v>86.956521739999999</v>
          </cell>
          <cell r="AP181">
            <v>84.314206429999999</v>
          </cell>
          <cell r="AQ181">
            <v>60.474754254889</v>
          </cell>
          <cell r="AR181">
            <v>51.3</v>
          </cell>
          <cell r="AS181">
            <v>47.1</v>
          </cell>
          <cell r="AT181">
            <v>94.759333604000005</v>
          </cell>
          <cell r="AU181">
            <v>71.099999999999994</v>
          </cell>
          <cell r="AV181">
            <v>42.855499999999999</v>
          </cell>
          <cell r="AW181">
            <v>6.2579156052949703</v>
          </cell>
          <cell r="AX181">
            <v>51.9</v>
          </cell>
          <cell r="AY181">
            <v>93.7</v>
          </cell>
          <cell r="AZ181">
            <v>90.792806730999999</v>
          </cell>
          <cell r="BA181">
            <v>96.918672300683198</v>
          </cell>
          <cell r="BB181">
            <v>90.2</v>
          </cell>
          <cell r="BF181">
            <v>49.798964610982701</v>
          </cell>
        </row>
        <row r="182">
          <cell r="A182" t="str">
            <v>UGA</v>
          </cell>
          <cell r="B182" t="str">
            <v>Uganda</v>
          </cell>
          <cell r="C182">
            <v>53.331461264122503</v>
          </cell>
          <cell r="D182">
            <v>79.166666667499996</v>
          </cell>
          <cell r="E182">
            <v>76.111111112499998</v>
          </cell>
          <cell r="F182">
            <v>51</v>
          </cell>
          <cell r="G182">
            <v>47</v>
          </cell>
          <cell r="H182">
            <v>50</v>
          </cell>
          <cell r="I182">
            <v>40</v>
          </cell>
          <cell r="J182">
            <v>20</v>
          </cell>
          <cell r="K182">
            <v>87</v>
          </cell>
          <cell r="L182">
            <v>80</v>
          </cell>
          <cell r="M182">
            <v>80</v>
          </cell>
          <cell r="N182">
            <v>67</v>
          </cell>
          <cell r="O182">
            <v>53</v>
          </cell>
          <cell r="P182">
            <v>0</v>
          </cell>
          <cell r="Q182">
            <v>20</v>
          </cell>
          <cell r="R182">
            <v>80</v>
          </cell>
          <cell r="S182">
            <v>40</v>
          </cell>
          <cell r="T182">
            <v>69.8748115323164</v>
          </cell>
          <cell r="U182">
            <v>86</v>
          </cell>
          <cell r="V182">
            <v>85.961628919202099</v>
          </cell>
          <cell r="W182">
            <v>68.333333332500004</v>
          </cell>
          <cell r="X182">
            <v>88</v>
          </cell>
          <cell r="Y182">
            <v>82.513323484449103</v>
          </cell>
          <cell r="Z182">
            <v>80.833333332500004</v>
          </cell>
          <cell r="AA182">
            <v>27.051976298719801</v>
          </cell>
          <cell r="AB182">
            <v>56.7</v>
          </cell>
          <cell r="AC182">
            <v>69.968507000000002</v>
          </cell>
          <cell r="AD182">
            <v>58.154659176309302</v>
          </cell>
          <cell r="AE182">
            <v>25.003076519629801</v>
          </cell>
          <cell r="AF182">
            <v>44.264042680000003</v>
          </cell>
          <cell r="AG182">
            <v>93</v>
          </cell>
          <cell r="AH182">
            <v>51</v>
          </cell>
          <cell r="AI182">
            <v>17.079999999999998</v>
          </cell>
          <cell r="AJ182">
            <v>53.471922499999998</v>
          </cell>
          <cell r="AK182">
            <v>100</v>
          </cell>
          <cell r="AL182">
            <v>9.0869369910818101</v>
          </cell>
          <cell r="AM182">
            <v>71.346676000000002</v>
          </cell>
          <cell r="AN182">
            <v>76.118323119999999</v>
          </cell>
          <cell r="AO182">
            <v>65.281087799999995</v>
          </cell>
          <cell r="AP182">
            <v>18.515955479999999</v>
          </cell>
          <cell r="AQ182">
            <v>48.221843388995701</v>
          </cell>
          <cell r="AR182">
            <v>90.2</v>
          </cell>
          <cell r="AS182">
            <v>95.8</v>
          </cell>
          <cell r="AT182">
            <v>50.067510120000001</v>
          </cell>
          <cell r="AU182">
            <v>98.3</v>
          </cell>
          <cell r="AV182">
            <v>0.23349999999998999</v>
          </cell>
          <cell r="AX182">
            <v>92.7</v>
          </cell>
          <cell r="AY182">
            <v>96.2</v>
          </cell>
          <cell r="AZ182">
            <v>56.19610668</v>
          </cell>
          <cell r="BA182">
            <v>95.780725764625501</v>
          </cell>
          <cell r="BB182">
            <v>71.2</v>
          </cell>
          <cell r="BC182">
            <v>99.555999999999997</v>
          </cell>
          <cell r="BE182">
            <v>96.754458629511902</v>
          </cell>
          <cell r="BF182">
            <v>7.1893220624260996</v>
          </cell>
        </row>
        <row r="183">
          <cell r="A183" t="str">
            <v>UKR</v>
          </cell>
          <cell r="B183" t="str">
            <v>Ukraine</v>
          </cell>
          <cell r="D183">
            <v>50</v>
          </cell>
          <cell r="E183">
            <v>56.666666665000001</v>
          </cell>
          <cell r="F183">
            <v>75</v>
          </cell>
          <cell r="G183">
            <v>100</v>
          </cell>
          <cell r="H183">
            <v>90</v>
          </cell>
          <cell r="I183">
            <v>80</v>
          </cell>
          <cell r="J183">
            <v>80</v>
          </cell>
          <cell r="K183">
            <v>93</v>
          </cell>
          <cell r="L183">
            <v>80</v>
          </cell>
          <cell r="M183">
            <v>80</v>
          </cell>
          <cell r="N183">
            <v>60</v>
          </cell>
          <cell r="O183">
            <v>53</v>
          </cell>
          <cell r="P183">
            <v>60</v>
          </cell>
          <cell r="Q183">
            <v>20</v>
          </cell>
          <cell r="R183">
            <v>100</v>
          </cell>
          <cell r="S183">
            <v>80</v>
          </cell>
          <cell r="T183">
            <v>67.055555554999998</v>
          </cell>
          <cell r="U183">
            <v>91</v>
          </cell>
          <cell r="W183">
            <v>60</v>
          </cell>
          <cell r="X183">
            <v>48</v>
          </cell>
          <cell r="Y183">
            <v>69.5</v>
          </cell>
          <cell r="Z183">
            <v>60</v>
          </cell>
          <cell r="AB183">
            <v>83.977777731201797</v>
          </cell>
          <cell r="AC183">
            <v>49.529488000000001</v>
          </cell>
          <cell r="AD183">
            <v>75.133914593521396</v>
          </cell>
          <cell r="AE183">
            <v>100</v>
          </cell>
          <cell r="AF183">
            <v>46.99923854</v>
          </cell>
          <cell r="AG183">
            <v>69</v>
          </cell>
          <cell r="AH183">
            <v>75</v>
          </cell>
          <cell r="AI183">
            <v>21.72</v>
          </cell>
          <cell r="AJ183">
            <v>69.014262700000003</v>
          </cell>
          <cell r="AK183">
            <v>86.111462565217394</v>
          </cell>
          <cell r="AL183">
            <v>62.399929236138</v>
          </cell>
          <cell r="AN183">
            <v>92.800480129999997</v>
          </cell>
          <cell r="AO183">
            <v>74.640044430000003</v>
          </cell>
          <cell r="AP183">
            <v>96.332421929999995</v>
          </cell>
          <cell r="AQ183">
            <v>58.8148283438085</v>
          </cell>
          <cell r="AR183">
            <v>74.5</v>
          </cell>
          <cell r="AS183">
            <v>73.599999999999994</v>
          </cell>
          <cell r="AT183">
            <v>66.639603472000005</v>
          </cell>
          <cell r="AU183">
            <v>92.9</v>
          </cell>
          <cell r="AV183">
            <v>94.74</v>
          </cell>
          <cell r="AW183">
            <v>70.636817819759401</v>
          </cell>
          <cell r="AX183">
            <v>77</v>
          </cell>
          <cell r="AY183">
            <v>81.7</v>
          </cell>
          <cell r="AZ183">
            <v>86.621251959999995</v>
          </cell>
          <cell r="BA183">
            <v>96.549506371457497</v>
          </cell>
          <cell r="BB183">
            <v>81.7</v>
          </cell>
          <cell r="BC183">
            <v>97.809250000000006</v>
          </cell>
          <cell r="BD183">
            <v>85.7</v>
          </cell>
          <cell r="BF183">
            <v>92.063841362790996</v>
          </cell>
        </row>
        <row r="184">
          <cell r="A184" t="str">
            <v>ARE</v>
          </cell>
          <cell r="B184" t="str">
            <v>United Arab Emirates</v>
          </cell>
          <cell r="D184">
            <v>40</v>
          </cell>
          <cell r="E184">
            <v>60</v>
          </cell>
          <cell r="F184">
            <v>95</v>
          </cell>
          <cell r="G184">
            <v>100</v>
          </cell>
          <cell r="H184">
            <v>100</v>
          </cell>
          <cell r="I184">
            <v>100</v>
          </cell>
          <cell r="J184">
            <v>100</v>
          </cell>
          <cell r="K184">
            <v>100</v>
          </cell>
          <cell r="L184">
            <v>90</v>
          </cell>
          <cell r="M184">
            <v>60</v>
          </cell>
          <cell r="N184">
            <v>100</v>
          </cell>
          <cell r="O184">
            <v>100</v>
          </cell>
          <cell r="P184">
            <v>100</v>
          </cell>
          <cell r="Q184">
            <v>80</v>
          </cell>
          <cell r="R184">
            <v>100</v>
          </cell>
          <cell r="S184">
            <v>100</v>
          </cell>
          <cell r="T184">
            <v>84.6666666666667</v>
          </cell>
          <cell r="U184">
            <v>99</v>
          </cell>
          <cell r="W184">
            <v>50</v>
          </cell>
          <cell r="X184">
            <v>99</v>
          </cell>
          <cell r="Y184">
            <v>99</v>
          </cell>
          <cell r="Z184">
            <v>90</v>
          </cell>
          <cell r="AB184">
            <v>99.548759880930007</v>
          </cell>
          <cell r="AC184">
            <v>38.742565999999997</v>
          </cell>
          <cell r="AD184">
            <v>78.059835225122796</v>
          </cell>
          <cell r="AE184">
            <v>88.3333333333333</v>
          </cell>
          <cell r="AF184">
            <v>62.153562780000001</v>
          </cell>
          <cell r="AG184">
            <v>99</v>
          </cell>
          <cell r="AH184">
            <v>95</v>
          </cell>
          <cell r="AI184">
            <v>11.66</v>
          </cell>
          <cell r="AJ184">
            <v>58.740036099999998</v>
          </cell>
          <cell r="AK184">
            <v>73.849845999999999</v>
          </cell>
          <cell r="AL184">
            <v>53.346904484942499</v>
          </cell>
          <cell r="AN184">
            <v>86.63817177</v>
          </cell>
          <cell r="AO184">
            <v>86.956521739999999</v>
          </cell>
          <cell r="AP184">
            <v>98.590062549999999</v>
          </cell>
          <cell r="AQ184">
            <v>68.958058437873504</v>
          </cell>
          <cell r="AR184">
            <v>81.8</v>
          </cell>
          <cell r="AS184">
            <v>71.5</v>
          </cell>
          <cell r="AT184">
            <v>84.601138644000002</v>
          </cell>
          <cell r="AU184">
            <v>82.8</v>
          </cell>
          <cell r="AV184">
            <v>100</v>
          </cell>
          <cell r="AW184">
            <v>96.633094567176698</v>
          </cell>
          <cell r="AX184">
            <v>72.900000000000006</v>
          </cell>
          <cell r="AZ184">
            <v>53.726682449999998</v>
          </cell>
          <cell r="BA184">
            <v>91.635516433319097</v>
          </cell>
          <cell r="BC184">
            <v>99.396000000000001</v>
          </cell>
          <cell r="BD184">
            <v>85.7</v>
          </cell>
        </row>
        <row r="185">
          <cell r="A185" t="str">
            <v>GBR</v>
          </cell>
          <cell r="B185" t="str">
            <v>United Kingdom of Great Britain and Northern Ireland</v>
          </cell>
          <cell r="D185">
            <v>71.666666667499996</v>
          </cell>
          <cell r="E185">
            <v>76.805555554999998</v>
          </cell>
          <cell r="F185">
            <v>93</v>
          </cell>
          <cell r="G185">
            <v>100</v>
          </cell>
          <cell r="H185">
            <v>90</v>
          </cell>
          <cell r="I185">
            <v>100</v>
          </cell>
          <cell r="J185">
            <v>100</v>
          </cell>
          <cell r="K185">
            <v>100</v>
          </cell>
          <cell r="L185">
            <v>100</v>
          </cell>
          <cell r="M185">
            <v>100</v>
          </cell>
          <cell r="N185">
            <v>100</v>
          </cell>
          <cell r="O185">
            <v>100</v>
          </cell>
          <cell r="P185">
            <v>100</v>
          </cell>
          <cell r="Q185">
            <v>40</v>
          </cell>
          <cell r="R185">
            <v>80</v>
          </cell>
          <cell r="S185">
            <v>100</v>
          </cell>
          <cell r="T185">
            <v>87.601851851666694</v>
          </cell>
          <cell r="U185">
            <v>92</v>
          </cell>
          <cell r="W185">
            <v>74.166666667499996</v>
          </cell>
          <cell r="X185">
            <v>94</v>
          </cell>
          <cell r="Y185">
            <v>93</v>
          </cell>
          <cell r="Z185">
            <v>84.583333332500004</v>
          </cell>
          <cell r="AB185">
            <v>98.663198221650802</v>
          </cell>
          <cell r="AC185">
            <v>78.085185999999993</v>
          </cell>
          <cell r="AD185">
            <v>88.161756664047005</v>
          </cell>
          <cell r="AE185">
            <v>100</v>
          </cell>
          <cell r="AF185">
            <v>72.580222320000004</v>
          </cell>
          <cell r="AG185">
            <v>94</v>
          </cell>
          <cell r="AH185">
            <v>93</v>
          </cell>
          <cell r="AI185">
            <v>3.55</v>
          </cell>
          <cell r="AJ185">
            <v>82.908889400000007</v>
          </cell>
          <cell r="AK185">
            <v>82.203656086956499</v>
          </cell>
          <cell r="AL185">
            <v>89.107535220369599</v>
          </cell>
          <cell r="AN185">
            <v>89.983195699999996</v>
          </cell>
          <cell r="AO185">
            <v>88.888888890000004</v>
          </cell>
          <cell r="AP185">
            <v>99.109128960000007</v>
          </cell>
          <cell r="AQ185">
            <v>85.0320143024733</v>
          </cell>
          <cell r="AR185">
            <v>80.8</v>
          </cell>
          <cell r="AS185">
            <v>69.400000000000006</v>
          </cell>
          <cell r="AT185">
            <v>54.218776480000002</v>
          </cell>
          <cell r="AU185">
            <v>89.4</v>
          </cell>
          <cell r="AV185">
            <v>100</v>
          </cell>
          <cell r="AW185">
            <v>97.772854720318605</v>
          </cell>
          <cell r="AX185">
            <v>82.2</v>
          </cell>
          <cell r="AZ185">
            <v>90.506281103999996</v>
          </cell>
          <cell r="BA185">
            <v>98.118685370835706</v>
          </cell>
          <cell r="BC185">
            <v>99.192999900000004</v>
          </cell>
          <cell r="BD185">
            <v>85.7</v>
          </cell>
          <cell r="BF185">
            <v>99.900000099647798</v>
          </cell>
        </row>
        <row r="186">
          <cell r="A186" t="str">
            <v>TZA</v>
          </cell>
          <cell r="B186" t="str">
            <v>United Republic of Tanzania</v>
          </cell>
          <cell r="C186">
            <v>100</v>
          </cell>
          <cell r="D186">
            <v>30</v>
          </cell>
          <cell r="E186">
            <v>53.333333330000002</v>
          </cell>
          <cell r="F186">
            <v>47</v>
          </cell>
          <cell r="G186">
            <v>53</v>
          </cell>
          <cell r="H186">
            <v>60</v>
          </cell>
          <cell r="I186">
            <v>60</v>
          </cell>
          <cell r="J186">
            <v>60</v>
          </cell>
          <cell r="K186">
            <v>53</v>
          </cell>
          <cell r="L186">
            <v>40</v>
          </cell>
          <cell r="M186">
            <v>20</v>
          </cell>
          <cell r="N186">
            <v>47</v>
          </cell>
          <cell r="O186">
            <v>40</v>
          </cell>
          <cell r="P186">
            <v>60</v>
          </cell>
          <cell r="Q186">
            <v>40</v>
          </cell>
          <cell r="R186">
            <v>40</v>
          </cell>
          <cell r="S186">
            <v>40</v>
          </cell>
          <cell r="T186">
            <v>53.517478422765997</v>
          </cell>
          <cell r="U186">
            <v>88</v>
          </cell>
          <cell r="V186">
            <v>0.01</v>
          </cell>
          <cell r="W186">
            <v>90</v>
          </cell>
          <cell r="X186">
            <v>91</v>
          </cell>
          <cell r="Y186">
            <v>60.219101938298003</v>
          </cell>
          <cell r="Z186">
            <v>40</v>
          </cell>
          <cell r="AB186">
            <v>55.922007118407699</v>
          </cell>
          <cell r="AC186">
            <v>66.505071999999998</v>
          </cell>
          <cell r="AD186">
            <v>56.762175131694399</v>
          </cell>
          <cell r="AE186">
            <v>47.817499255527203</v>
          </cell>
          <cell r="AF186">
            <v>45.491057120000001</v>
          </cell>
          <cell r="AG186">
            <v>89</v>
          </cell>
          <cell r="AH186">
            <v>47</v>
          </cell>
          <cell r="AI186">
            <v>2.4</v>
          </cell>
          <cell r="AJ186">
            <v>56.600734299999999</v>
          </cell>
          <cell r="AK186">
            <v>98.132617043478206</v>
          </cell>
          <cell r="AL186">
            <v>3.8639797725216498</v>
          </cell>
          <cell r="AM186">
            <v>48.153542999999999</v>
          </cell>
          <cell r="AN186">
            <v>69.06952982</v>
          </cell>
          <cell r="AO186">
            <v>52.512809089999998</v>
          </cell>
          <cell r="AP186">
            <v>31.757569190000002</v>
          </cell>
          <cell r="AQ186">
            <v>55.3998829285337</v>
          </cell>
          <cell r="AR186">
            <v>86.7</v>
          </cell>
          <cell r="AS186">
            <v>92.7</v>
          </cell>
          <cell r="AT186">
            <v>51.834960719999998</v>
          </cell>
          <cell r="AU186">
            <v>97.5</v>
          </cell>
          <cell r="AV186">
            <v>2.762</v>
          </cell>
          <cell r="AW186">
            <v>26.515110745623801</v>
          </cell>
          <cell r="AX186">
            <v>88.3</v>
          </cell>
          <cell r="AY186">
            <v>94.9</v>
          </cell>
          <cell r="AZ186">
            <v>73.82123301</v>
          </cell>
          <cell r="BA186">
            <v>95.598448106933603</v>
          </cell>
          <cell r="BB186">
            <v>66.400000000000006</v>
          </cell>
          <cell r="BC186">
            <v>99.582999999999998</v>
          </cell>
          <cell r="BE186">
            <v>96.5</v>
          </cell>
          <cell r="BF186">
            <v>35.379307991387698</v>
          </cell>
        </row>
        <row r="187">
          <cell r="A187" t="str">
            <v>USA</v>
          </cell>
          <cell r="B187" t="str">
            <v>United States of America</v>
          </cell>
          <cell r="D187">
            <v>63.666666667999998</v>
          </cell>
          <cell r="E187">
            <v>59.755555555999997</v>
          </cell>
          <cell r="F187">
            <v>91</v>
          </cell>
          <cell r="G187">
            <v>100</v>
          </cell>
          <cell r="H187">
            <v>100</v>
          </cell>
          <cell r="I187">
            <v>80</v>
          </cell>
          <cell r="J187">
            <v>100</v>
          </cell>
          <cell r="K187">
            <v>93</v>
          </cell>
          <cell r="L187">
            <v>100</v>
          </cell>
          <cell r="M187">
            <v>60</v>
          </cell>
          <cell r="N187">
            <v>100</v>
          </cell>
          <cell r="O187">
            <v>100</v>
          </cell>
          <cell r="P187">
            <v>100</v>
          </cell>
          <cell r="Q187">
            <v>90</v>
          </cell>
          <cell r="R187">
            <v>80</v>
          </cell>
          <cell r="S187">
            <v>80</v>
          </cell>
          <cell r="T187">
            <v>81.085185185333302</v>
          </cell>
          <cell r="U187">
            <v>92</v>
          </cell>
          <cell r="W187">
            <v>55.799999997999997</v>
          </cell>
          <cell r="X187">
            <v>93</v>
          </cell>
          <cell r="Y187">
            <v>92.5</v>
          </cell>
          <cell r="Z187">
            <v>59.8</v>
          </cell>
          <cell r="AB187">
            <v>92.321034087076001</v>
          </cell>
          <cell r="AC187">
            <v>77.014190999999997</v>
          </cell>
          <cell r="AD187">
            <v>86.8888347176796</v>
          </cell>
          <cell r="AE187">
            <v>100</v>
          </cell>
          <cell r="AF187">
            <v>74.857904079999997</v>
          </cell>
          <cell r="AG187">
            <v>94</v>
          </cell>
          <cell r="AH187">
            <v>91</v>
          </cell>
          <cell r="AI187">
            <v>5.29</v>
          </cell>
          <cell r="AJ187">
            <v>81.517357099999998</v>
          </cell>
          <cell r="AK187">
            <v>69.753967304347796</v>
          </cell>
          <cell r="AL187">
            <v>100</v>
          </cell>
          <cell r="AN187">
            <v>89.872852129999998</v>
          </cell>
          <cell r="AO187">
            <v>86.956521739999999</v>
          </cell>
          <cell r="AP187">
            <v>99.9</v>
          </cell>
          <cell r="AQ187">
            <v>82.292415361114294</v>
          </cell>
          <cell r="AR187">
            <v>74.900000000000006</v>
          </cell>
          <cell r="AS187">
            <v>61.1</v>
          </cell>
          <cell r="AT187">
            <v>60.138060244000002</v>
          </cell>
          <cell r="AU187">
            <v>77.7</v>
          </cell>
          <cell r="AV187">
            <v>100</v>
          </cell>
          <cell r="AW187">
            <v>90.0328189483633</v>
          </cell>
          <cell r="AX187">
            <v>76.2</v>
          </cell>
          <cell r="AY187">
            <v>91.2</v>
          </cell>
          <cell r="AZ187">
            <v>93.128023833</v>
          </cell>
          <cell r="BA187">
            <v>91.630520011402695</v>
          </cell>
          <cell r="BB187">
            <v>96.9</v>
          </cell>
          <cell r="BC187">
            <v>98.431709999999995</v>
          </cell>
          <cell r="BD187">
            <v>87.8</v>
          </cell>
          <cell r="BE187">
            <v>99.9</v>
          </cell>
          <cell r="BF187">
            <v>99.0070554397048</v>
          </cell>
        </row>
        <row r="188">
          <cell r="A188" t="str">
            <v>URY</v>
          </cell>
          <cell r="B188" t="str">
            <v>Uruguay</v>
          </cell>
          <cell r="D188">
            <v>20</v>
          </cell>
          <cell r="E188">
            <v>46.666666669999998</v>
          </cell>
          <cell r="F188">
            <v>85</v>
          </cell>
          <cell r="G188">
            <v>100</v>
          </cell>
          <cell r="H188">
            <v>90</v>
          </cell>
          <cell r="I188">
            <v>80</v>
          </cell>
          <cell r="J188">
            <v>80</v>
          </cell>
          <cell r="K188">
            <v>87</v>
          </cell>
          <cell r="L188">
            <v>90</v>
          </cell>
          <cell r="M188">
            <v>80</v>
          </cell>
          <cell r="N188">
            <v>93</v>
          </cell>
          <cell r="O188">
            <v>80</v>
          </cell>
          <cell r="P188">
            <v>100</v>
          </cell>
          <cell r="Q188">
            <v>80</v>
          </cell>
          <cell r="R188">
            <v>60</v>
          </cell>
          <cell r="S188">
            <v>80</v>
          </cell>
          <cell r="T188">
            <v>75.222222223333304</v>
          </cell>
          <cell r="U188">
            <v>97</v>
          </cell>
          <cell r="W188">
            <v>20</v>
          </cell>
          <cell r="X188">
            <v>91</v>
          </cell>
          <cell r="Y188">
            <v>94</v>
          </cell>
          <cell r="Z188">
            <v>100</v>
          </cell>
          <cell r="AB188">
            <v>96.7</v>
          </cell>
          <cell r="AC188">
            <v>50.332194999999999</v>
          </cell>
          <cell r="AD188">
            <v>83.469530298819095</v>
          </cell>
          <cell r="AE188">
            <v>100</v>
          </cell>
          <cell r="AF188">
            <v>61.402205940000002</v>
          </cell>
          <cell r="AG188">
            <v>91</v>
          </cell>
          <cell r="AH188">
            <v>85</v>
          </cell>
          <cell r="AI188">
            <v>5.16</v>
          </cell>
          <cell r="AJ188">
            <v>89.345469499999993</v>
          </cell>
          <cell r="AK188">
            <v>69.998136826086906</v>
          </cell>
          <cell r="AL188">
            <v>96.490897634742097</v>
          </cell>
          <cell r="AN188">
            <v>91.621814119999996</v>
          </cell>
          <cell r="AO188">
            <v>86.956521739999999</v>
          </cell>
          <cell r="AP188">
            <v>96.753943730000003</v>
          </cell>
          <cell r="AQ188">
            <v>79.162502535399994</v>
          </cell>
          <cell r="AR188">
            <v>78.2</v>
          </cell>
          <cell r="AS188">
            <v>70.2</v>
          </cell>
          <cell r="AT188">
            <v>72.339519116000005</v>
          </cell>
          <cell r="AU188">
            <v>85.8</v>
          </cell>
          <cell r="AV188">
            <v>100</v>
          </cell>
          <cell r="AX188">
            <v>79.599999999999994</v>
          </cell>
          <cell r="AY188">
            <v>89.8</v>
          </cell>
          <cell r="AZ188">
            <v>89.743378789999994</v>
          </cell>
          <cell r="BA188">
            <v>95.610899771381796</v>
          </cell>
          <cell r="BB188">
            <v>93.1</v>
          </cell>
          <cell r="BC188">
            <v>97.884600000000006</v>
          </cell>
          <cell r="BD188">
            <v>85.7</v>
          </cell>
          <cell r="BE188">
            <v>98.6</v>
          </cell>
          <cell r="BF188">
            <v>94.640062299644597</v>
          </cell>
        </row>
        <row r="189">
          <cell r="A189" t="str">
            <v>UZB</v>
          </cell>
          <cell r="B189" t="str">
            <v>Uzbekistan</v>
          </cell>
          <cell r="F189">
            <v>44</v>
          </cell>
          <cell r="G189">
            <v>47</v>
          </cell>
          <cell r="H189">
            <v>30</v>
          </cell>
          <cell r="I189">
            <v>60</v>
          </cell>
          <cell r="J189">
            <v>0</v>
          </cell>
          <cell r="K189">
            <v>67</v>
          </cell>
          <cell r="L189">
            <v>60</v>
          </cell>
          <cell r="M189">
            <v>40</v>
          </cell>
          <cell r="N189">
            <v>53</v>
          </cell>
          <cell r="O189">
            <v>73</v>
          </cell>
          <cell r="P189">
            <v>60</v>
          </cell>
          <cell r="Q189">
            <v>0</v>
          </cell>
          <cell r="R189">
            <v>40</v>
          </cell>
          <cell r="S189">
            <v>40</v>
          </cell>
          <cell r="T189">
            <v>70.5</v>
          </cell>
          <cell r="U189">
            <v>96</v>
          </cell>
          <cell r="X189">
            <v>98</v>
          </cell>
          <cell r="Y189">
            <v>97</v>
          </cell>
          <cell r="AB189">
            <v>92.213997222524398</v>
          </cell>
          <cell r="AC189">
            <v>57.796083000000003</v>
          </cell>
          <cell r="AD189">
            <v>77.431893448413803</v>
          </cell>
          <cell r="AE189">
            <v>100</v>
          </cell>
          <cell r="AF189">
            <v>48.835461979999998</v>
          </cell>
          <cell r="AG189">
            <v>98</v>
          </cell>
          <cell r="AH189">
            <v>44</v>
          </cell>
          <cell r="AI189">
            <v>13.71</v>
          </cell>
          <cell r="AJ189">
            <v>83.727890200000004</v>
          </cell>
          <cell r="AK189">
            <v>68.834941826087004</v>
          </cell>
          <cell r="AL189">
            <v>88.318777885485304</v>
          </cell>
          <cell r="AN189">
            <v>74.959192430000002</v>
          </cell>
          <cell r="AO189">
            <v>72.071751230000004</v>
          </cell>
          <cell r="AP189">
            <v>99.949895569999995</v>
          </cell>
          <cell r="AQ189">
            <v>66.815980856636301</v>
          </cell>
          <cell r="AR189">
            <v>87.7</v>
          </cell>
          <cell r="AS189">
            <v>84.4</v>
          </cell>
          <cell r="AT189">
            <v>89.556967888000003</v>
          </cell>
          <cell r="AU189">
            <v>96.1</v>
          </cell>
          <cell r="AV189">
            <v>85.094499999999996</v>
          </cell>
          <cell r="AX189">
            <v>88.3</v>
          </cell>
          <cell r="AY189">
            <v>94.6</v>
          </cell>
          <cell r="AZ189">
            <v>72.944627359999998</v>
          </cell>
          <cell r="BA189">
            <v>97.906527471932705</v>
          </cell>
          <cell r="BB189">
            <v>89.3</v>
          </cell>
          <cell r="BC189">
            <v>99.144999999999996</v>
          </cell>
          <cell r="BD189">
            <v>85.7</v>
          </cell>
          <cell r="BF189">
            <v>58.925641569620403</v>
          </cell>
        </row>
        <row r="190">
          <cell r="A190" t="str">
            <v>VUT</v>
          </cell>
          <cell r="B190" t="str">
            <v>Vanuatu</v>
          </cell>
          <cell r="F190">
            <v>34</v>
          </cell>
          <cell r="G190">
            <v>27</v>
          </cell>
          <cell r="H190">
            <v>30</v>
          </cell>
          <cell r="I190">
            <v>20</v>
          </cell>
          <cell r="J190">
            <v>20</v>
          </cell>
          <cell r="K190">
            <v>27</v>
          </cell>
          <cell r="L190">
            <v>80</v>
          </cell>
          <cell r="M190">
            <v>40</v>
          </cell>
          <cell r="N190">
            <v>53</v>
          </cell>
          <cell r="O190">
            <v>27</v>
          </cell>
          <cell r="P190">
            <v>60</v>
          </cell>
          <cell r="Q190">
            <v>20</v>
          </cell>
          <cell r="R190">
            <v>20</v>
          </cell>
          <cell r="S190">
            <v>20</v>
          </cell>
          <cell r="T190">
            <v>57</v>
          </cell>
          <cell r="U190">
            <v>75</v>
          </cell>
          <cell r="X190">
            <v>85</v>
          </cell>
          <cell r="Y190">
            <v>80</v>
          </cell>
          <cell r="AB190">
            <v>52.828809497074303</v>
          </cell>
          <cell r="AC190">
            <v>51.679743299999998</v>
          </cell>
          <cell r="AD190">
            <v>52.8430281134208</v>
          </cell>
          <cell r="AE190">
            <v>100</v>
          </cell>
          <cell r="AF190">
            <v>51.226832160000001</v>
          </cell>
          <cell r="AG190">
            <v>85</v>
          </cell>
          <cell r="AH190">
            <v>34</v>
          </cell>
          <cell r="AI190">
            <v>5.12</v>
          </cell>
          <cell r="AJ190">
            <v>59.390922799999998</v>
          </cell>
          <cell r="AK190">
            <v>8.0144816086956805</v>
          </cell>
          <cell r="AL190">
            <v>10.275131317048</v>
          </cell>
          <cell r="AN190">
            <v>74.717015989999993</v>
          </cell>
          <cell r="AO190">
            <v>66.898947059999998</v>
          </cell>
          <cell r="AP190">
            <v>32.168640699999997</v>
          </cell>
          <cell r="AQ190">
            <v>50.137465074013598</v>
          </cell>
          <cell r="AR190">
            <v>75.900000000000006</v>
          </cell>
          <cell r="AS190">
            <v>75.599999999999994</v>
          </cell>
          <cell r="AT190">
            <v>91.582747216000001</v>
          </cell>
          <cell r="AU190">
            <v>91.4</v>
          </cell>
          <cell r="AV190">
            <v>8.0325000000000006</v>
          </cell>
          <cell r="AX190">
            <v>75.400000000000006</v>
          </cell>
          <cell r="AY190">
            <v>95.1</v>
          </cell>
          <cell r="AZ190">
            <v>89.587394669999995</v>
          </cell>
          <cell r="BA190">
            <v>97.833816148021697</v>
          </cell>
          <cell r="BB190">
            <v>71.5</v>
          </cell>
          <cell r="BC190">
            <v>98.186359999999993</v>
          </cell>
          <cell r="BD190">
            <v>85.7</v>
          </cell>
          <cell r="BE190">
            <v>96.255932203389804</v>
          </cell>
          <cell r="BF190">
            <v>44.452689477619998</v>
          </cell>
        </row>
        <row r="191">
          <cell r="A191" t="str">
            <v>VEN</v>
          </cell>
          <cell r="B191" t="str">
            <v>Venezuela (Bolivarian Republic of)</v>
          </cell>
          <cell r="D191">
            <v>30</v>
          </cell>
          <cell r="E191">
            <v>40.833333332499997</v>
          </cell>
          <cell r="F191">
            <v>74</v>
          </cell>
          <cell r="G191">
            <v>73</v>
          </cell>
          <cell r="H191">
            <v>90</v>
          </cell>
          <cell r="I191">
            <v>80</v>
          </cell>
          <cell r="J191">
            <v>80</v>
          </cell>
          <cell r="K191">
            <v>53</v>
          </cell>
          <cell r="L191">
            <v>80</v>
          </cell>
          <cell r="M191">
            <v>80</v>
          </cell>
          <cell r="N191">
            <v>73</v>
          </cell>
          <cell r="O191">
            <v>60</v>
          </cell>
          <cell r="P191">
            <v>80</v>
          </cell>
          <cell r="Q191">
            <v>90</v>
          </cell>
          <cell r="R191">
            <v>40</v>
          </cell>
          <cell r="S191">
            <v>80</v>
          </cell>
          <cell r="T191">
            <v>56.277777777499999</v>
          </cell>
          <cell r="U191">
            <v>74</v>
          </cell>
          <cell r="W191">
            <v>46.25</v>
          </cell>
          <cell r="X191">
            <v>53</v>
          </cell>
          <cell r="Y191">
            <v>54</v>
          </cell>
          <cell r="Z191">
            <v>46.25</v>
          </cell>
          <cell r="AA191">
            <v>35</v>
          </cell>
          <cell r="AB191">
            <v>85.2</v>
          </cell>
          <cell r="AC191">
            <v>24.007248000000001</v>
          </cell>
          <cell r="AD191">
            <v>68.406346884591201</v>
          </cell>
          <cell r="AE191">
            <v>49.557627867449703</v>
          </cell>
          <cell r="AF191">
            <v>64.996995240000004</v>
          </cell>
          <cell r="AG191">
            <v>60</v>
          </cell>
          <cell r="AH191">
            <v>74</v>
          </cell>
          <cell r="AI191">
            <v>9.4499999999999993</v>
          </cell>
          <cell r="AJ191">
            <v>82.345373300000006</v>
          </cell>
          <cell r="AK191">
            <v>100</v>
          </cell>
          <cell r="AL191">
            <v>24.5342904226444</v>
          </cell>
          <cell r="AN191">
            <v>74.124621399999995</v>
          </cell>
          <cell r="AO191">
            <v>80</v>
          </cell>
          <cell r="AP191">
            <v>93.935019999999994</v>
          </cell>
          <cell r="AQ191">
            <v>61.9419471039973</v>
          </cell>
          <cell r="AR191">
            <v>83.592485060000001</v>
          </cell>
          <cell r="AS191">
            <v>74</v>
          </cell>
          <cell r="AT191">
            <v>85.749447140000001</v>
          </cell>
          <cell r="AU191">
            <v>85.4</v>
          </cell>
          <cell r="AV191">
            <v>96.902500000000003</v>
          </cell>
          <cell r="AW191">
            <v>23.651438628380799</v>
          </cell>
          <cell r="AY191">
            <v>93.3</v>
          </cell>
          <cell r="AZ191">
            <v>80.46993166</v>
          </cell>
          <cell r="BA191">
            <v>92.752889802812007</v>
          </cell>
          <cell r="BB191">
            <v>89.3</v>
          </cell>
          <cell r="BC191">
            <v>99.784999999999997</v>
          </cell>
          <cell r="BD191">
            <v>85.7</v>
          </cell>
          <cell r="BE191">
            <v>98.226113031724793</v>
          </cell>
        </row>
        <row r="192">
          <cell r="A192" t="str">
            <v>VNM</v>
          </cell>
          <cell r="B192" t="str">
            <v>Viet Nam</v>
          </cell>
          <cell r="D192">
            <v>50</v>
          </cell>
          <cell r="E192">
            <v>56.666666669999998</v>
          </cell>
          <cell r="F192">
            <v>61</v>
          </cell>
          <cell r="G192">
            <v>87</v>
          </cell>
          <cell r="H192">
            <v>80</v>
          </cell>
          <cell r="I192">
            <v>60</v>
          </cell>
          <cell r="J192">
            <v>60</v>
          </cell>
          <cell r="K192">
            <v>67</v>
          </cell>
          <cell r="L192">
            <v>50</v>
          </cell>
          <cell r="M192">
            <v>60</v>
          </cell>
          <cell r="N192">
            <v>47</v>
          </cell>
          <cell r="O192">
            <v>60</v>
          </cell>
          <cell r="P192">
            <v>60</v>
          </cell>
          <cell r="Q192">
            <v>40</v>
          </cell>
          <cell r="R192">
            <v>60</v>
          </cell>
          <cell r="S192">
            <v>60</v>
          </cell>
          <cell r="T192">
            <v>70.388888890000004</v>
          </cell>
          <cell r="U192">
            <v>97</v>
          </cell>
          <cell r="W192">
            <v>60</v>
          </cell>
          <cell r="X192">
            <v>90</v>
          </cell>
          <cell r="Y192">
            <v>93.5</v>
          </cell>
          <cell r="Z192">
            <v>60</v>
          </cell>
          <cell r="AB192">
            <v>65.0058557851372</v>
          </cell>
          <cell r="AC192">
            <v>65.014871999999997</v>
          </cell>
          <cell r="AD192">
            <v>69.3193378660728</v>
          </cell>
          <cell r="AE192">
            <v>100</v>
          </cell>
          <cell r="AF192">
            <v>52.966877279999999</v>
          </cell>
          <cell r="AG192">
            <v>75</v>
          </cell>
          <cell r="AH192">
            <v>61</v>
          </cell>
          <cell r="AI192">
            <v>12.7</v>
          </cell>
          <cell r="AJ192">
            <v>78.358808600000003</v>
          </cell>
          <cell r="AK192">
            <v>100</v>
          </cell>
          <cell r="AL192">
            <v>14.7042213390203</v>
          </cell>
          <cell r="AN192">
            <v>84.014060939999993</v>
          </cell>
          <cell r="AO192">
            <v>57.304776330000003</v>
          </cell>
          <cell r="AP192">
            <v>84.832685940000005</v>
          </cell>
          <cell r="AQ192">
            <v>60.515781957081501</v>
          </cell>
          <cell r="AR192">
            <v>69.224577510000003</v>
          </cell>
          <cell r="AS192">
            <v>97.9</v>
          </cell>
          <cell r="AT192">
            <v>68.284054159999997</v>
          </cell>
          <cell r="AU192">
            <v>97.7</v>
          </cell>
          <cell r="AV192">
            <v>63.862000000000002</v>
          </cell>
          <cell r="AY192">
            <v>94.4</v>
          </cell>
          <cell r="AZ192">
            <v>79.802789410000003</v>
          </cell>
          <cell r="BA192">
            <v>94.406386479511198</v>
          </cell>
          <cell r="BB192">
            <v>77</v>
          </cell>
          <cell r="BC192">
            <v>99.239000000000004</v>
          </cell>
          <cell r="BE192">
            <v>94.322536981734103</v>
          </cell>
        </row>
        <row r="193">
          <cell r="A193" t="str">
            <v>YEM</v>
          </cell>
          <cell r="B193" t="str">
            <v>Yemen</v>
          </cell>
          <cell r="C193">
            <v>97.279474865534297</v>
          </cell>
          <cell r="D193">
            <v>33.3333333333333</v>
          </cell>
          <cell r="E193">
            <v>55.555555556666697</v>
          </cell>
          <cell r="F193">
            <v>52</v>
          </cell>
          <cell r="G193">
            <v>47</v>
          </cell>
          <cell r="H193">
            <v>40</v>
          </cell>
          <cell r="I193">
            <v>80</v>
          </cell>
          <cell r="J193">
            <v>40</v>
          </cell>
          <cell r="K193">
            <v>67</v>
          </cell>
          <cell r="L193">
            <v>80</v>
          </cell>
          <cell r="M193">
            <v>80</v>
          </cell>
          <cell r="N193">
            <v>60</v>
          </cell>
          <cell r="O193">
            <v>47</v>
          </cell>
          <cell r="P193">
            <v>60</v>
          </cell>
          <cell r="Q193">
            <v>40</v>
          </cell>
          <cell r="R193">
            <v>20</v>
          </cell>
          <cell r="S193">
            <v>20</v>
          </cell>
          <cell r="T193">
            <v>63.265353381127198</v>
          </cell>
          <cell r="U193">
            <v>64</v>
          </cell>
          <cell r="W193">
            <v>53.3333333333333</v>
          </cell>
          <cell r="X193">
            <v>59</v>
          </cell>
          <cell r="Y193">
            <v>82.240504586714906</v>
          </cell>
          <cell r="Z193">
            <v>80</v>
          </cell>
          <cell r="AB193">
            <v>30.530683504804198</v>
          </cell>
          <cell r="AC193">
            <v>21.771701</v>
          </cell>
          <cell r="AD193">
            <v>49.465588480973203</v>
          </cell>
          <cell r="AE193">
            <v>31.6666666666667</v>
          </cell>
          <cell r="AF193">
            <v>38.856306519999997</v>
          </cell>
          <cell r="AG193">
            <v>65</v>
          </cell>
          <cell r="AH193">
            <v>52</v>
          </cell>
          <cell r="AI193">
            <v>9.11</v>
          </cell>
          <cell r="AJ193">
            <v>44.753370799999999</v>
          </cell>
          <cell r="AK193">
            <v>86.624259913043502</v>
          </cell>
          <cell r="AL193">
            <v>8.4708634483649998</v>
          </cell>
          <cell r="AN193">
            <v>51.0504727</v>
          </cell>
          <cell r="AO193">
            <v>71.384641079999994</v>
          </cell>
          <cell r="AP193">
            <v>60.211727889999999</v>
          </cell>
          <cell r="AQ193">
            <v>44.959273370356499</v>
          </cell>
          <cell r="AR193">
            <v>79.099999999999994</v>
          </cell>
          <cell r="AS193">
            <v>85.6</v>
          </cell>
          <cell r="AT193">
            <v>99.863712972000002</v>
          </cell>
          <cell r="AU193">
            <v>92.7</v>
          </cell>
          <cell r="AV193">
            <v>60.42</v>
          </cell>
          <cell r="AW193">
            <v>66.978136950007695</v>
          </cell>
          <cell r="AX193">
            <v>79.7</v>
          </cell>
          <cell r="AY193">
            <v>97.4</v>
          </cell>
          <cell r="AZ193">
            <v>56.257640389999999</v>
          </cell>
          <cell r="BA193">
            <v>95.969957107607499</v>
          </cell>
          <cell r="BB193">
            <v>60.7</v>
          </cell>
          <cell r="BC193">
            <v>99.414000000000001</v>
          </cell>
          <cell r="BE193">
            <v>72.309910100023998</v>
          </cell>
        </row>
        <row r="194">
          <cell r="A194" t="str">
            <v>ZMB</v>
          </cell>
          <cell r="B194" t="str">
            <v>Zambia</v>
          </cell>
          <cell r="C194">
            <v>100</v>
          </cell>
          <cell r="D194">
            <v>20</v>
          </cell>
          <cell r="E194">
            <v>20</v>
          </cell>
          <cell r="F194">
            <v>31</v>
          </cell>
          <cell r="G194">
            <v>40</v>
          </cell>
          <cell r="H194">
            <v>40</v>
          </cell>
          <cell r="I194">
            <v>20</v>
          </cell>
          <cell r="J194">
            <v>20</v>
          </cell>
          <cell r="K194">
            <v>33</v>
          </cell>
          <cell r="L194">
            <v>50</v>
          </cell>
          <cell r="M194">
            <v>40</v>
          </cell>
          <cell r="N194">
            <v>33</v>
          </cell>
          <cell r="O194">
            <v>47</v>
          </cell>
          <cell r="P194">
            <v>20</v>
          </cell>
          <cell r="Q194">
            <v>20</v>
          </cell>
          <cell r="R194">
            <v>20</v>
          </cell>
          <cell r="S194">
            <v>20</v>
          </cell>
          <cell r="T194">
            <v>48.497388025996898</v>
          </cell>
          <cell r="U194">
            <v>94</v>
          </cell>
          <cell r="W194">
            <v>20</v>
          </cell>
          <cell r="X194">
            <v>90</v>
          </cell>
          <cell r="Y194">
            <v>94.492164077990793</v>
          </cell>
          <cell r="Z194">
            <v>20</v>
          </cell>
          <cell r="AB194">
            <v>68.539367275504205</v>
          </cell>
          <cell r="AC194">
            <v>78.975960000000001</v>
          </cell>
          <cell r="AD194">
            <v>63.662790588344102</v>
          </cell>
          <cell r="AE194">
            <v>100</v>
          </cell>
          <cell r="AF194">
            <v>46.343982599999997</v>
          </cell>
          <cell r="AG194">
            <v>90</v>
          </cell>
          <cell r="AH194">
            <v>31</v>
          </cell>
          <cell r="AI194">
            <v>1.67</v>
          </cell>
          <cell r="AJ194">
            <v>67.753388700000002</v>
          </cell>
          <cell r="AK194">
            <v>100</v>
          </cell>
          <cell r="AL194">
            <v>14.2567584335014</v>
          </cell>
          <cell r="AM194">
            <v>52.203052999999997</v>
          </cell>
          <cell r="AN194">
            <v>73.847882619999993</v>
          </cell>
          <cell r="AO194">
            <v>58.35148332</v>
          </cell>
          <cell r="AP194">
            <v>26.39919312</v>
          </cell>
          <cell r="AQ194">
            <v>62.599621985518802</v>
          </cell>
          <cell r="AR194">
            <v>85.3</v>
          </cell>
          <cell r="AS194">
            <v>93.3</v>
          </cell>
          <cell r="AT194">
            <v>82.175456732000001</v>
          </cell>
          <cell r="AU194">
            <v>97</v>
          </cell>
          <cell r="AV194">
            <v>13.411</v>
          </cell>
          <cell r="AX194">
            <v>87.6</v>
          </cell>
          <cell r="AY194">
            <v>94.4</v>
          </cell>
          <cell r="AZ194">
            <v>68.589642190000006</v>
          </cell>
          <cell r="BA194">
            <v>97.005274791644297</v>
          </cell>
          <cell r="BB194">
            <v>66.2</v>
          </cell>
          <cell r="BC194">
            <v>99.188999999999993</v>
          </cell>
          <cell r="BD194">
            <v>85.7</v>
          </cell>
          <cell r="BE194">
            <v>95.8</v>
          </cell>
          <cell r="BF194">
            <v>46.139270866862397</v>
          </cell>
        </row>
        <row r="195">
          <cell r="A195" t="str">
            <v>ZWE</v>
          </cell>
          <cell r="B195" t="str">
            <v>Zimbabwe</v>
          </cell>
          <cell r="C195">
            <v>93.929593151966799</v>
          </cell>
          <cell r="D195">
            <v>100</v>
          </cell>
          <cell r="E195">
            <v>100</v>
          </cell>
          <cell r="F195">
            <v>55</v>
          </cell>
          <cell r="G195">
            <v>73</v>
          </cell>
          <cell r="H195">
            <v>50</v>
          </cell>
          <cell r="I195">
            <v>80</v>
          </cell>
          <cell r="J195">
            <v>80</v>
          </cell>
          <cell r="K195">
            <v>67</v>
          </cell>
          <cell r="L195">
            <v>70</v>
          </cell>
          <cell r="M195">
            <v>60</v>
          </cell>
          <cell r="N195">
            <v>33</v>
          </cell>
          <cell r="O195">
            <v>40</v>
          </cell>
          <cell r="P195">
            <v>60</v>
          </cell>
          <cell r="Q195">
            <v>20</v>
          </cell>
          <cell r="R195">
            <v>40</v>
          </cell>
          <cell r="S195">
            <v>40</v>
          </cell>
          <cell r="T195">
            <v>82.286608027722494</v>
          </cell>
          <cell r="U195">
            <v>88</v>
          </cell>
          <cell r="W195">
            <v>100</v>
          </cell>
          <cell r="X195">
            <v>89</v>
          </cell>
          <cell r="Y195">
            <v>91.859824083167496</v>
          </cell>
          <cell r="Z195">
            <v>100</v>
          </cell>
          <cell r="AB195">
            <v>71.5</v>
          </cell>
          <cell r="AC195">
            <v>72.567823000000004</v>
          </cell>
          <cell r="AD195">
            <v>65.647257293604795</v>
          </cell>
          <cell r="AE195">
            <v>100</v>
          </cell>
          <cell r="AF195">
            <v>44.337449820000003</v>
          </cell>
          <cell r="AG195">
            <v>89</v>
          </cell>
          <cell r="AH195">
            <v>55</v>
          </cell>
          <cell r="AI195">
            <v>7.3</v>
          </cell>
          <cell r="AJ195">
            <v>86.395133599999994</v>
          </cell>
          <cell r="AK195">
            <v>100</v>
          </cell>
          <cell r="AL195">
            <v>13.8567920382577</v>
          </cell>
          <cell r="AM195">
            <v>24.965888</v>
          </cell>
          <cell r="AN195">
            <v>54.766608220000002</v>
          </cell>
          <cell r="AO195">
            <v>83.219872330000001</v>
          </cell>
          <cell r="AP195">
            <v>35.548469070000003</v>
          </cell>
          <cell r="AQ195">
            <v>60.855007511171699</v>
          </cell>
          <cell r="AR195">
            <v>86.1</v>
          </cell>
          <cell r="AS195">
            <v>87.4</v>
          </cell>
          <cell r="AT195">
            <v>81.938544120000003</v>
          </cell>
          <cell r="AU195">
            <v>95.9</v>
          </cell>
          <cell r="AV195">
            <v>28.864000000000001</v>
          </cell>
          <cell r="AW195">
            <v>15.8106376314529</v>
          </cell>
          <cell r="AX195">
            <v>87.8</v>
          </cell>
          <cell r="AY195">
            <v>96.2</v>
          </cell>
          <cell r="AZ195">
            <v>74.140676099999993</v>
          </cell>
          <cell r="BA195">
            <v>94.191999332858401</v>
          </cell>
          <cell r="BB195">
            <v>75.8</v>
          </cell>
          <cell r="BC195">
            <v>98.59957</v>
          </cell>
          <cell r="BE195">
            <v>97.004792025085806</v>
          </cell>
        </row>
      </sheetData>
      <sheetData sheetId="7">
        <row r="5">
          <cell r="V5" t="str">
            <v>UHC</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49"/>
  <sheetViews>
    <sheetView showGridLines="0" workbookViewId="0">
      <selection activeCell="C33" sqref="C33"/>
    </sheetView>
  </sheetViews>
  <sheetFormatPr defaultColWidth="10.90625" defaultRowHeight="14.5" x14ac:dyDescent="0.35"/>
  <cols>
    <col min="1" max="1" width="1.6328125" customWidth="1"/>
    <col min="2" max="2" width="3" customWidth="1"/>
    <col min="4" max="4" width="12.08984375" customWidth="1"/>
  </cols>
  <sheetData>
    <row r="1" spans="2:11" s="1" customFormat="1" x14ac:dyDescent="0.35">
      <c r="B1" s="1" t="s">
        <v>0</v>
      </c>
    </row>
    <row r="3" spans="2:11" x14ac:dyDescent="0.35">
      <c r="B3" s="2" t="s">
        <v>1</v>
      </c>
      <c r="C3" s="3"/>
      <c r="D3" s="3"/>
      <c r="E3" s="3"/>
      <c r="F3" s="3"/>
      <c r="G3" s="3"/>
      <c r="H3" s="3"/>
      <c r="I3" s="3"/>
      <c r="J3" s="3"/>
      <c r="K3" s="3"/>
    </row>
    <row r="4" spans="2:11" ht="15" customHeight="1" x14ac:dyDescent="0.35">
      <c r="B4" s="199" t="s">
        <v>2</v>
      </c>
      <c r="C4" s="199"/>
      <c r="D4" s="199"/>
      <c r="E4" s="199"/>
      <c r="F4" s="199"/>
      <c r="G4" s="199"/>
      <c r="H4" s="199"/>
      <c r="I4" s="199"/>
      <c r="J4" s="199"/>
      <c r="K4" s="199"/>
    </row>
    <row r="5" spans="2:11" x14ac:dyDescent="0.35">
      <c r="B5" s="199"/>
      <c r="C5" s="199"/>
      <c r="D5" s="199"/>
      <c r="E5" s="199"/>
      <c r="F5" s="199"/>
      <c r="G5" s="199"/>
      <c r="H5" s="199"/>
      <c r="I5" s="199"/>
      <c r="J5" s="199"/>
      <c r="K5" s="199"/>
    </row>
    <row r="6" spans="2:11" x14ac:dyDescent="0.35">
      <c r="B6" s="199"/>
      <c r="C6" s="199"/>
      <c r="D6" s="199"/>
      <c r="E6" s="199"/>
      <c r="F6" s="199"/>
      <c r="G6" s="199"/>
      <c r="H6" s="199"/>
      <c r="I6" s="199"/>
      <c r="J6" s="199"/>
      <c r="K6" s="199"/>
    </row>
    <row r="7" spans="2:11" x14ac:dyDescent="0.35">
      <c r="B7" s="199"/>
      <c r="C7" s="199"/>
      <c r="D7" s="199"/>
      <c r="E7" s="199"/>
      <c r="F7" s="199"/>
      <c r="G7" s="199"/>
      <c r="H7" s="199"/>
      <c r="I7" s="199"/>
      <c r="J7" s="199"/>
      <c r="K7" s="199"/>
    </row>
    <row r="9" spans="2:11" x14ac:dyDescent="0.35">
      <c r="B9" s="199" t="s">
        <v>3</v>
      </c>
      <c r="C9" s="199"/>
      <c r="D9" s="199"/>
      <c r="E9" s="199"/>
      <c r="F9" s="199"/>
      <c r="G9" s="199"/>
      <c r="H9" s="199"/>
      <c r="I9" s="199"/>
      <c r="J9" s="199"/>
      <c r="K9" s="199"/>
    </row>
    <row r="10" spans="2:11" x14ac:dyDescent="0.35">
      <c r="B10" s="199"/>
      <c r="C10" s="199"/>
      <c r="D10" s="199"/>
      <c r="E10" s="199"/>
      <c r="F10" s="199"/>
      <c r="G10" s="199"/>
      <c r="H10" s="199"/>
      <c r="I10" s="199"/>
      <c r="J10" s="199"/>
      <c r="K10" s="199"/>
    </row>
    <row r="11" spans="2:11" x14ac:dyDescent="0.35">
      <c r="B11" s="199"/>
      <c r="C11" s="199"/>
      <c r="D11" s="199"/>
      <c r="E11" s="199"/>
      <c r="F11" s="199"/>
      <c r="G11" s="199"/>
      <c r="H11" s="199"/>
      <c r="I11" s="199"/>
      <c r="J11" s="199"/>
      <c r="K11" s="199"/>
    </row>
    <row r="12" spans="2:11" x14ac:dyDescent="0.35">
      <c r="B12" s="199"/>
      <c r="C12" s="199"/>
      <c r="D12" s="199"/>
      <c r="E12" s="199"/>
      <c r="F12" s="199"/>
      <c r="G12" s="199"/>
      <c r="H12" s="199"/>
      <c r="I12" s="199"/>
      <c r="J12" s="199"/>
      <c r="K12" s="199"/>
    </row>
    <row r="15" spans="2:11" x14ac:dyDescent="0.35">
      <c r="B15" s="2" t="s">
        <v>4</v>
      </c>
      <c r="C15" s="3"/>
      <c r="D15" s="3"/>
      <c r="E15" s="3"/>
      <c r="F15" s="3"/>
      <c r="G15" s="3"/>
      <c r="H15" s="3"/>
      <c r="I15" s="3"/>
      <c r="J15" s="3"/>
      <c r="K15" s="3"/>
    </row>
    <row r="16" spans="2:11" ht="15" customHeight="1" x14ac:dyDescent="0.35">
      <c r="B16" s="4" t="s">
        <v>5</v>
      </c>
      <c r="C16" s="5"/>
      <c r="D16" s="5"/>
      <c r="E16" s="5"/>
      <c r="F16" s="5"/>
      <c r="G16" s="5"/>
      <c r="H16" s="5"/>
      <c r="I16" s="5"/>
      <c r="J16" s="5"/>
      <c r="K16" s="5"/>
    </row>
    <row r="17" spans="2:11" ht="15" customHeight="1" x14ac:dyDescent="0.35">
      <c r="B17" s="4"/>
      <c r="C17" s="5"/>
      <c r="D17" s="5"/>
      <c r="E17" s="5"/>
      <c r="F17" s="5"/>
      <c r="G17" s="5"/>
      <c r="H17" s="5"/>
      <c r="I17" s="5"/>
      <c r="J17" s="5"/>
      <c r="K17" s="5"/>
    </row>
    <row r="18" spans="2:11" x14ac:dyDescent="0.35">
      <c r="B18" s="6">
        <v>1</v>
      </c>
      <c r="C18" s="7" t="s">
        <v>6</v>
      </c>
      <c r="D18" s="7"/>
    </row>
    <row r="19" spans="2:11" ht="15" customHeight="1" x14ac:dyDescent="0.35">
      <c r="D19" s="200" t="s">
        <v>7</v>
      </c>
      <c r="E19" s="200"/>
      <c r="F19" s="200"/>
      <c r="G19" s="200"/>
      <c r="H19" s="200"/>
      <c r="I19" s="200"/>
      <c r="J19" s="200"/>
      <c r="K19" s="200"/>
    </row>
    <row r="20" spans="2:11" x14ac:dyDescent="0.35">
      <c r="C20" s="8"/>
      <c r="D20" s="200"/>
      <c r="E20" s="200"/>
      <c r="F20" s="200"/>
      <c r="G20" s="200"/>
      <c r="H20" s="200"/>
      <c r="I20" s="200"/>
      <c r="J20" s="200"/>
      <c r="K20" s="200"/>
    </row>
    <row r="21" spans="2:11" ht="15" customHeight="1" x14ac:dyDescent="0.35">
      <c r="C21" s="199" t="s">
        <v>8</v>
      </c>
      <c r="D21" s="199"/>
      <c r="E21" s="199"/>
      <c r="F21" s="199"/>
      <c r="G21" s="199"/>
      <c r="H21" s="199"/>
      <c r="I21" s="199"/>
      <c r="J21" s="199"/>
      <c r="K21" s="199"/>
    </row>
    <row r="22" spans="2:11" x14ac:dyDescent="0.35">
      <c r="C22" s="199"/>
      <c r="D22" s="199"/>
      <c r="E22" s="199"/>
      <c r="F22" s="199"/>
      <c r="G22" s="199"/>
      <c r="H22" s="199"/>
      <c r="I22" s="199"/>
      <c r="J22" s="199"/>
      <c r="K22" s="199"/>
    </row>
    <row r="23" spans="2:11" x14ac:dyDescent="0.35">
      <c r="C23" s="199"/>
      <c r="D23" s="199"/>
      <c r="E23" s="199"/>
      <c r="F23" s="199"/>
      <c r="G23" s="199"/>
      <c r="H23" s="199"/>
      <c r="I23" s="199"/>
      <c r="J23" s="199"/>
      <c r="K23" s="199"/>
    </row>
    <row r="24" spans="2:11" x14ac:dyDescent="0.35">
      <c r="C24" s="199"/>
      <c r="D24" s="199"/>
      <c r="E24" s="199"/>
      <c r="F24" s="199"/>
      <c r="G24" s="199"/>
      <c r="H24" s="199"/>
      <c r="I24" s="199"/>
      <c r="J24" s="199"/>
      <c r="K24" s="199"/>
    </row>
    <row r="26" spans="2:11" x14ac:dyDescent="0.35">
      <c r="B26" s="6">
        <v>2</v>
      </c>
      <c r="C26" s="7" t="s">
        <v>9</v>
      </c>
      <c r="D26" s="7"/>
    </row>
    <row r="27" spans="2:11" x14ac:dyDescent="0.35">
      <c r="C27" s="199" t="s">
        <v>10</v>
      </c>
      <c r="D27" s="199"/>
      <c r="E27" s="199"/>
      <c r="F27" s="199"/>
      <c r="G27" s="199"/>
      <c r="H27" s="199"/>
      <c r="I27" s="199"/>
      <c r="J27" s="199"/>
      <c r="K27" s="199"/>
    </row>
    <row r="28" spans="2:11" x14ac:dyDescent="0.35">
      <c r="C28" s="199"/>
      <c r="D28" s="199"/>
      <c r="E28" s="199"/>
      <c r="F28" s="199"/>
      <c r="G28" s="199"/>
      <c r="H28" s="199"/>
      <c r="I28" s="199"/>
      <c r="J28" s="199"/>
      <c r="K28" s="199"/>
    </row>
    <row r="29" spans="2:11" x14ac:dyDescent="0.35">
      <c r="C29" s="9">
        <v>1</v>
      </c>
      <c r="D29" s="10" t="s">
        <v>11</v>
      </c>
      <c r="E29" s="201" t="s">
        <v>12</v>
      </c>
      <c r="F29" s="199"/>
      <c r="G29" s="199"/>
      <c r="H29" s="199"/>
      <c r="I29" s="199"/>
      <c r="J29" s="199"/>
      <c r="K29" s="199"/>
    </row>
    <row r="30" spans="2:11" x14ac:dyDescent="0.35">
      <c r="C30" s="11">
        <v>2</v>
      </c>
      <c r="D30" s="12" t="s">
        <v>13</v>
      </c>
      <c r="E30" s="201"/>
      <c r="F30" s="199"/>
      <c r="G30" s="199"/>
      <c r="H30" s="199"/>
      <c r="I30" s="199"/>
      <c r="J30" s="199"/>
      <c r="K30" s="199"/>
    </row>
    <row r="31" spans="2:11" x14ac:dyDescent="0.35">
      <c r="C31" s="11">
        <v>3</v>
      </c>
      <c r="D31" s="12" t="s">
        <v>14</v>
      </c>
      <c r="E31" s="201"/>
      <c r="F31" s="199"/>
      <c r="G31" s="199"/>
      <c r="H31" s="199"/>
      <c r="I31" s="199"/>
      <c r="J31" s="199"/>
      <c r="K31" s="199"/>
    </row>
    <row r="32" spans="2:11" x14ac:dyDescent="0.35">
      <c r="C32" s="13">
        <v>4</v>
      </c>
      <c r="D32" s="14" t="s">
        <v>15</v>
      </c>
      <c r="E32" s="201"/>
      <c r="F32" s="199"/>
      <c r="G32" s="199"/>
      <c r="H32" s="199"/>
      <c r="I32" s="199"/>
      <c r="J32" s="199"/>
      <c r="K32" s="199"/>
    </row>
    <row r="35" spans="2:11" x14ac:dyDescent="0.35">
      <c r="B35" s="6">
        <v>3</v>
      </c>
      <c r="C35" s="7" t="s">
        <v>16</v>
      </c>
      <c r="D35" s="7"/>
    </row>
    <row r="36" spans="2:11" x14ac:dyDescent="0.35">
      <c r="C36" s="199" t="s">
        <v>17</v>
      </c>
      <c r="D36" s="199"/>
      <c r="E36" s="199"/>
      <c r="F36" s="199"/>
      <c r="G36" s="199"/>
      <c r="H36" s="199"/>
      <c r="I36" s="199"/>
      <c r="J36" s="199"/>
      <c r="K36" s="199"/>
    </row>
    <row r="37" spans="2:11" x14ac:dyDescent="0.35">
      <c r="C37" s="199"/>
      <c r="D37" s="199"/>
      <c r="E37" s="199"/>
      <c r="F37" s="199"/>
      <c r="G37" s="199"/>
      <c r="H37" s="199"/>
      <c r="I37" s="199"/>
      <c r="J37" s="199"/>
      <c r="K37" s="199"/>
    </row>
    <row r="38" spans="2:11" x14ac:dyDescent="0.35">
      <c r="C38" s="199"/>
      <c r="D38" s="199"/>
      <c r="E38" s="199"/>
      <c r="F38" s="199"/>
      <c r="G38" s="199"/>
      <c r="H38" s="199"/>
      <c r="I38" s="199"/>
      <c r="J38" s="199"/>
      <c r="K38" s="199"/>
    </row>
    <row r="39" spans="2:11" ht="13.5" customHeight="1" x14ac:dyDescent="0.35">
      <c r="D39" s="199" t="s">
        <v>18</v>
      </c>
      <c r="E39" s="199"/>
      <c r="F39" s="199"/>
      <c r="G39" s="199"/>
      <c r="H39" s="199"/>
      <c r="I39" s="199"/>
      <c r="J39" s="199"/>
      <c r="K39" s="199"/>
    </row>
    <row r="40" spans="2:11" ht="15" customHeight="1" x14ac:dyDescent="0.35">
      <c r="D40" s="199"/>
      <c r="E40" s="199"/>
      <c r="F40" s="199"/>
      <c r="G40" s="199"/>
      <c r="H40" s="199"/>
      <c r="I40" s="199"/>
      <c r="J40" s="199"/>
      <c r="K40" s="199"/>
    </row>
    <row r="41" spans="2:11" x14ac:dyDescent="0.35">
      <c r="D41" s="67"/>
      <c r="E41" s="67"/>
      <c r="F41" s="67"/>
      <c r="G41" s="67"/>
      <c r="H41" s="67"/>
      <c r="I41" s="67"/>
      <c r="J41" s="67"/>
      <c r="K41" s="67"/>
    </row>
    <row r="43" spans="2:11" x14ac:dyDescent="0.35">
      <c r="B43" s="6">
        <v>4</v>
      </c>
      <c r="C43" s="7" t="s">
        <v>19</v>
      </c>
      <c r="D43" s="7"/>
    </row>
    <row r="44" spans="2:11" x14ac:dyDescent="0.35">
      <c r="C44" s="199" t="s">
        <v>20</v>
      </c>
      <c r="D44" s="199"/>
      <c r="E44" s="199"/>
      <c r="F44" s="199"/>
      <c r="G44" s="199"/>
      <c r="H44" s="199"/>
      <c r="I44" s="199"/>
      <c r="J44" s="199"/>
      <c r="K44" s="199"/>
    </row>
    <row r="45" spans="2:11" x14ac:dyDescent="0.35">
      <c r="C45" s="199"/>
      <c r="D45" s="199"/>
      <c r="E45" s="199"/>
      <c r="F45" s="199"/>
      <c r="G45" s="199"/>
      <c r="H45" s="199"/>
      <c r="I45" s="199"/>
      <c r="J45" s="199"/>
      <c r="K45" s="199"/>
    </row>
    <row r="46" spans="2:11" x14ac:dyDescent="0.35">
      <c r="C46" s="199"/>
      <c r="D46" s="199"/>
      <c r="E46" s="199"/>
      <c r="F46" s="199"/>
      <c r="G46" s="199"/>
      <c r="H46" s="199"/>
      <c r="I46" s="199"/>
      <c r="J46" s="199"/>
      <c r="K46" s="199"/>
    </row>
    <row r="47" spans="2:11" ht="13.5" customHeight="1" x14ac:dyDescent="0.35">
      <c r="D47" s="4" t="s">
        <v>21</v>
      </c>
      <c r="E47" s="5"/>
      <c r="F47" s="5"/>
      <c r="G47" s="5"/>
      <c r="H47" s="5"/>
      <c r="I47" s="5"/>
      <c r="J47" s="5"/>
      <c r="K47" s="5"/>
    </row>
    <row r="48" spans="2:11" ht="15" customHeight="1" x14ac:dyDescent="0.35">
      <c r="D48" s="4" t="s">
        <v>22</v>
      </c>
      <c r="E48" s="5"/>
      <c r="F48" s="5"/>
      <c r="G48" s="5"/>
      <c r="H48" s="5"/>
      <c r="I48" s="5"/>
      <c r="J48" s="5"/>
      <c r="K48" s="5"/>
    </row>
    <row r="49" spans="4:11" x14ac:dyDescent="0.35">
      <c r="D49" s="67"/>
      <c r="E49" s="67"/>
      <c r="F49" s="67"/>
      <c r="G49" s="67"/>
      <c r="H49" s="67"/>
      <c r="I49" s="67"/>
      <c r="J49" s="67"/>
      <c r="K49" s="67"/>
    </row>
  </sheetData>
  <mergeCells count="9">
    <mergeCell ref="C44:K46"/>
    <mergeCell ref="C36:K38"/>
    <mergeCell ref="D39:K40"/>
    <mergeCell ref="B4:K7"/>
    <mergeCell ref="B9:K12"/>
    <mergeCell ref="D19:K20"/>
    <mergeCell ref="C21:K24"/>
    <mergeCell ref="C27:K28"/>
    <mergeCell ref="E29:K32"/>
  </mergeCells>
  <pageMargins left="0.7" right="0.7" top="0.75" bottom="0.75" header="0.3" footer="0.3"/>
  <pageSetup paperSize="9" orientation="portrait" horizontalDpi="300" verticalDpi="300"/>
  <drawing r:id="rId1"/>
  <extLst>
    <ext xmlns:x14="http://schemas.microsoft.com/office/spreadsheetml/2009/9/main" uri="{78C0D931-6437-407d-A8EE-F0AAD7539E65}">
      <x14:conditionalFormattings>
        <x14:conditionalFormatting xmlns:xm="http://schemas.microsoft.com/office/excel/2006/main">
          <x14:cfRule type="iconSet" priority="4" id="{5685172D-48E1-46F2-844A-F92954A0738B}">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C29</xm:sqref>
        </x14:conditionalFormatting>
        <x14:conditionalFormatting xmlns:xm="http://schemas.microsoft.com/office/excel/2006/main">
          <x14:cfRule type="iconSet" priority="3" id="{00D0BB5E-86F9-4680-8686-50FCC28D6596}">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C30</xm:sqref>
        </x14:conditionalFormatting>
        <x14:conditionalFormatting xmlns:xm="http://schemas.microsoft.com/office/excel/2006/main">
          <x14:cfRule type="iconSet" priority="2" id="{55475071-3754-4B02-840F-D365B8D2E7A2}">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C31</xm:sqref>
        </x14:conditionalFormatting>
        <x14:conditionalFormatting xmlns:xm="http://schemas.microsoft.com/office/excel/2006/main">
          <x14:cfRule type="iconSet" priority="1" id="{7E5FA2F1-A8A2-46EC-9C42-7363F1CF4357}">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C32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EC17-8E48-4F6D-8326-33A63B5DFB25}">
  <dimension ref="B1:BA211"/>
  <sheetViews>
    <sheetView zoomScale="90" zoomScaleNormal="90" zoomScaleSheetLayoutView="100" workbookViewId="0">
      <pane ySplit="15" topLeftCell="A16" activePane="bottomLeft" state="frozen"/>
      <selection activeCell="D4" sqref="D4"/>
      <selection pane="bottomLeft" activeCell="J24" sqref="J24"/>
    </sheetView>
  </sheetViews>
  <sheetFormatPr defaultColWidth="9.08984375" defaultRowHeight="14.5" x14ac:dyDescent="0.35"/>
  <cols>
    <col min="1" max="1" width="1.6328125" style="31" customWidth="1"/>
    <col min="2" max="2" width="5.453125" style="31" customWidth="1"/>
    <col min="3" max="3" width="4.08984375" style="31" customWidth="1"/>
    <col min="4" max="4" width="7" style="31" bestFit="1" customWidth="1"/>
    <col min="5" max="6" width="4.08984375" style="31" customWidth="1"/>
    <col min="7" max="7" width="3.08984375" style="31" customWidth="1"/>
    <col min="8" max="8" width="4" style="31" customWidth="1"/>
    <col min="9" max="15" width="4.08984375" style="31" customWidth="1"/>
    <col min="16" max="16" width="0.90625" style="31" customWidth="1"/>
    <col min="17" max="19" width="4.08984375" style="31" customWidth="1"/>
    <col min="20" max="20" width="7.453125" style="31" customWidth="1"/>
    <col min="21" max="22" width="4.08984375" style="31" customWidth="1"/>
    <col min="23" max="23" width="1.90625" style="31" customWidth="1"/>
    <col min="24" max="24" width="0.36328125" style="31" customWidth="1"/>
    <col min="25" max="27" width="4.08984375" style="31" customWidth="1"/>
    <col min="28" max="28" width="7.08984375" style="31" customWidth="1"/>
    <col min="29" max="30" width="4.08984375" style="31" customWidth="1"/>
    <col min="31" max="31" width="2.6328125" style="31" customWidth="1"/>
    <col min="32" max="32" width="4.08984375" style="31" hidden="1" customWidth="1"/>
    <col min="33" max="33" width="4.08984375" style="31" customWidth="1"/>
    <col min="34" max="34" width="4.08984375" style="175" customWidth="1"/>
    <col min="35" max="35" width="4.453125" style="31" customWidth="1"/>
    <col min="36" max="36" width="3.08984375" style="31" customWidth="1"/>
    <col min="37" max="37" width="4.453125" style="31" customWidth="1"/>
    <col min="38" max="38" width="2.36328125" style="31" customWidth="1"/>
    <col min="39" max="39" width="3.6328125" style="31" customWidth="1"/>
    <col min="40" max="40" width="10.36328125" style="31" customWidth="1"/>
    <col min="41" max="41" width="9.08984375" style="31" customWidth="1"/>
    <col min="42" max="43" width="9.08984375" style="176" hidden="1" customWidth="1"/>
    <col min="44" max="45" width="11.90625" style="176" hidden="1" customWidth="1"/>
    <col min="46" max="46" width="13.08984375" style="176" hidden="1" customWidth="1"/>
    <col min="47" max="47" width="9.08984375" style="176" hidden="1" customWidth="1"/>
    <col min="48" max="48" width="10.54296875" style="176" hidden="1" customWidth="1"/>
    <col min="49" max="49" width="18.54296875" style="176" hidden="1" customWidth="1"/>
    <col min="50" max="50" width="16.90625" style="176" hidden="1" customWidth="1"/>
    <col min="51" max="51" width="18.90625" style="31" hidden="1" customWidth="1"/>
    <col min="52" max="16384" width="9.08984375" style="31"/>
  </cols>
  <sheetData>
    <row r="1" spans="2:53" s="1" customFormat="1" ht="15.75" customHeight="1" x14ac:dyDescent="0.35">
      <c r="AH1" s="173"/>
      <c r="AP1" s="174"/>
      <c r="AQ1" s="174"/>
      <c r="AR1" s="174"/>
      <c r="AS1" s="174"/>
      <c r="AT1" s="174"/>
      <c r="AU1" s="174"/>
      <c r="AV1" s="174"/>
      <c r="AW1" s="174"/>
      <c r="AX1" s="174"/>
    </row>
    <row r="2" spans="2:53" ht="4.5" customHeight="1" x14ac:dyDescent="0.35"/>
    <row r="3" spans="2:53" ht="15.75" customHeight="1" x14ac:dyDescent="0.35">
      <c r="B3" s="177" t="s">
        <v>78</v>
      </c>
      <c r="C3" s="178"/>
      <c r="D3" s="179"/>
      <c r="E3" s="209" t="s">
        <v>604</v>
      </c>
      <c r="F3" s="209"/>
      <c r="G3" s="209"/>
      <c r="H3" s="209"/>
      <c r="I3" s="209"/>
      <c r="J3" s="209"/>
      <c r="K3" s="209"/>
      <c r="L3" s="210"/>
      <c r="AJ3" s="180"/>
      <c r="AK3" s="180"/>
      <c r="AL3" s="180"/>
      <c r="AM3" s="180"/>
      <c r="AN3" s="180"/>
      <c r="AO3" s="180"/>
      <c r="AP3" s="180"/>
      <c r="AQ3" s="180"/>
      <c r="AR3" s="180"/>
      <c r="AS3" s="180"/>
      <c r="AT3" s="180"/>
      <c r="AU3" s="180"/>
      <c r="AV3" s="180"/>
      <c r="AW3" s="180"/>
      <c r="AX3" s="180"/>
      <c r="AY3" s="180"/>
      <c r="AZ3" s="180"/>
      <c r="BA3" s="180"/>
    </row>
    <row r="4" spans="2:53" ht="15.75" customHeight="1" x14ac:dyDescent="0.35">
      <c r="B4" s="181" t="s">
        <v>605</v>
      </c>
      <c r="C4" s="182"/>
      <c r="D4" s="183"/>
      <c r="E4" s="211" t="s">
        <v>606</v>
      </c>
      <c r="F4" s="211"/>
      <c r="G4" s="211"/>
      <c r="H4" s="211"/>
      <c r="I4" s="211"/>
      <c r="J4" s="211"/>
      <c r="K4" s="211"/>
      <c r="L4" s="212"/>
      <c r="M4" s="18"/>
      <c r="AJ4" s="180"/>
      <c r="AK4" s="180"/>
      <c r="AL4" s="180"/>
      <c r="AM4" s="180"/>
      <c r="AN4" s="180"/>
      <c r="AO4" s="180"/>
      <c r="AP4" s="180"/>
      <c r="AQ4" s="180"/>
      <c r="AR4" s="180"/>
      <c r="AS4" s="180"/>
      <c r="AT4" s="180"/>
      <c r="AU4" s="180"/>
      <c r="AV4" s="180"/>
      <c r="AW4" s="180"/>
      <c r="AX4" s="180"/>
      <c r="AY4" s="180"/>
      <c r="AZ4" s="180"/>
      <c r="BA4" s="180"/>
    </row>
    <row r="5" spans="2:53" ht="15.75" customHeight="1" x14ac:dyDescent="0.35">
      <c r="B5" s="181" t="s">
        <v>607</v>
      </c>
      <c r="C5" s="182"/>
      <c r="D5" s="183"/>
      <c r="E5" s="211" t="s">
        <v>119</v>
      </c>
      <c r="F5" s="211"/>
      <c r="G5" s="211"/>
      <c r="H5" s="211"/>
      <c r="I5" s="211"/>
      <c r="J5" s="211"/>
      <c r="K5" s="211"/>
      <c r="L5" s="212"/>
      <c r="N5" s="184"/>
      <c r="O5" s="184"/>
      <c r="P5" s="184"/>
      <c r="Q5" s="184"/>
      <c r="R5" s="184"/>
      <c r="S5" s="184"/>
      <c r="T5" s="184"/>
      <c r="U5" s="184"/>
      <c r="V5" s="184"/>
      <c r="W5" s="184"/>
      <c r="X5" s="184"/>
      <c r="Y5" s="184"/>
      <c r="Z5" s="184"/>
      <c r="AA5" s="184"/>
      <c r="AB5" s="184"/>
      <c r="AC5" s="184"/>
      <c r="AD5" s="184"/>
      <c r="AE5" s="184"/>
      <c r="AF5" s="184"/>
      <c r="AG5" s="184"/>
      <c r="AJ5" s="180"/>
      <c r="AK5" s="180"/>
      <c r="AL5" s="180"/>
      <c r="AM5" s="180"/>
      <c r="AN5" s="180"/>
      <c r="AO5" s="180"/>
      <c r="AP5" s="180"/>
      <c r="AQ5" s="180"/>
      <c r="AR5" s="180"/>
      <c r="AS5" s="180"/>
      <c r="AT5" s="180"/>
      <c r="AU5" s="180"/>
      <c r="AV5" s="180"/>
      <c r="AW5" s="180"/>
      <c r="AX5" s="180"/>
      <c r="AY5" s="180"/>
      <c r="AZ5" s="180"/>
      <c r="BA5" s="180"/>
    </row>
    <row r="6" spans="2:53" ht="15.75" customHeight="1" x14ac:dyDescent="0.35">
      <c r="B6" s="185" t="s">
        <v>608</v>
      </c>
      <c r="C6" s="186"/>
      <c r="D6" s="187"/>
      <c r="E6" s="213" t="s">
        <v>609</v>
      </c>
      <c r="F6" s="213"/>
      <c r="G6" s="213"/>
      <c r="H6" s="213"/>
      <c r="I6" s="213"/>
      <c r="J6" s="213"/>
      <c r="K6" s="213"/>
      <c r="L6" s="214"/>
      <c r="N6" s="188"/>
      <c r="O6" s="184"/>
      <c r="P6" s="184"/>
      <c r="Q6" s="184"/>
      <c r="R6" s="184"/>
      <c r="S6" s="184"/>
      <c r="T6" s="184"/>
      <c r="U6" s="184"/>
      <c r="V6" s="184"/>
      <c r="W6" s="184"/>
      <c r="X6" s="184"/>
      <c r="Y6" s="184"/>
      <c r="Z6" s="184"/>
      <c r="AA6" s="184"/>
      <c r="AB6" s="184"/>
      <c r="AC6" s="184"/>
      <c r="AD6" s="184"/>
      <c r="AE6" s="184"/>
      <c r="AF6" s="184"/>
      <c r="AG6" s="184"/>
      <c r="AJ6" s="180"/>
      <c r="AK6" s="180"/>
      <c r="AL6" s="180"/>
      <c r="AM6" s="180"/>
      <c r="AN6" s="180"/>
      <c r="AO6" s="180"/>
      <c r="AP6" s="180"/>
      <c r="AQ6" s="180"/>
      <c r="AR6" s="180"/>
      <c r="AS6" s="180"/>
      <c r="AT6" s="180"/>
      <c r="AU6" s="180"/>
      <c r="AV6" s="180"/>
      <c r="AW6" s="180"/>
      <c r="AX6" s="180"/>
      <c r="AY6" s="180"/>
      <c r="AZ6" s="180"/>
      <c r="BA6" s="180"/>
    </row>
    <row r="7" spans="2:53" ht="32.25" customHeight="1" x14ac:dyDescent="0.35">
      <c r="B7" s="215" t="s">
        <v>610</v>
      </c>
      <c r="C7" s="215"/>
      <c r="D7" s="215"/>
      <c r="E7" s="215"/>
      <c r="F7" s="215"/>
      <c r="G7" s="215"/>
      <c r="H7" s="215"/>
      <c r="I7" s="215"/>
      <c r="J7" s="215"/>
      <c r="K7" s="215"/>
      <c r="L7" s="215"/>
      <c r="M7" s="215"/>
      <c r="N7" s="215"/>
      <c r="O7" s="215"/>
      <c r="P7" s="215"/>
      <c r="Q7" s="215"/>
      <c r="R7" s="215"/>
      <c r="S7" s="215"/>
      <c r="T7" s="215"/>
      <c r="U7" s="215"/>
      <c r="V7" s="215"/>
      <c r="W7" s="215"/>
      <c r="X7" s="215"/>
      <c r="Y7" s="215"/>
      <c r="Z7" s="215"/>
      <c r="AA7" s="215"/>
      <c r="AB7" s="215"/>
      <c r="AC7" s="215"/>
      <c r="AD7" s="215"/>
      <c r="AE7" s="215"/>
      <c r="AF7" s="215"/>
      <c r="AG7" s="215"/>
      <c r="AJ7" s="180"/>
      <c r="AK7" s="180"/>
      <c r="AL7" s="180"/>
      <c r="AM7" s="180"/>
      <c r="AN7" s="180"/>
      <c r="AO7" s="180"/>
      <c r="AP7" s="180"/>
      <c r="AQ7" s="180"/>
      <c r="AR7" s="180"/>
      <c r="AS7" s="180"/>
      <c r="AT7" s="180"/>
      <c r="AU7" s="180"/>
      <c r="AV7" s="180"/>
      <c r="AW7" s="180"/>
      <c r="AX7" s="180"/>
      <c r="AY7" s="180"/>
      <c r="AZ7" s="180"/>
      <c r="BA7" s="180"/>
    </row>
    <row r="8" spans="2:53" ht="13.5" customHeight="1" x14ac:dyDescent="0.35">
      <c r="B8" s="189" t="str">
        <f>IF(E6="Projected progress (Ascending)","*Negatively-trending countries are sorted from the one projected to have the highest decline to the one with the least decline within the category.",IF(E6="Baseline performance","*Countries are sorted from the lowest baseline value (worst) to the highest baseline value (best)  within the category.",""))</f>
        <v>*Negatively-trending countries are sorted from the one projected to have the highest decline to the one with the least decline within the category.</v>
      </c>
      <c r="C8" s="129"/>
      <c r="D8" s="129"/>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J8" s="180"/>
      <c r="AK8" s="180"/>
      <c r="AL8" s="180"/>
      <c r="AM8" s="180"/>
      <c r="AN8" s="180"/>
      <c r="AO8" s="180"/>
      <c r="AP8" s="180"/>
      <c r="AQ8" s="180"/>
      <c r="AR8" s="180"/>
      <c r="AS8" s="180"/>
      <c r="AT8" s="180"/>
      <c r="AU8" s="180"/>
      <c r="AV8" s="180"/>
      <c r="AW8" s="180"/>
      <c r="AX8" s="180"/>
      <c r="AY8" s="180"/>
      <c r="AZ8" s="180"/>
      <c r="BA8" s="180"/>
    </row>
    <row r="9" spans="2:53" ht="13.5" hidden="1" customHeight="1" x14ac:dyDescent="0.35">
      <c r="B9" s="189" t="str">
        <f>IF(E6="Projected progress (Ascending)","*Positively-trending countries are sorted from the one projected to have the least improvement to the one with the highest improvement within the category.","")</f>
        <v>*Positively-trending countries are sorted from the one projected to have the least improvement to the one with the highest improvement within the category.</v>
      </c>
      <c r="C9" s="129"/>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J9" s="180"/>
      <c r="AK9" s="180"/>
      <c r="AL9" s="180"/>
      <c r="AM9" s="180"/>
      <c r="AN9" s="180"/>
      <c r="AO9" s="180"/>
      <c r="AP9" s="180"/>
      <c r="AQ9" s="180"/>
      <c r="AR9" s="180"/>
      <c r="AS9" s="180"/>
      <c r="AT9" s="180"/>
      <c r="AU9" s="180"/>
      <c r="AV9" s="180"/>
      <c r="AW9" s="180"/>
      <c r="AX9" s="180"/>
      <c r="AY9" s="180"/>
      <c r="AZ9" s="180"/>
      <c r="BA9" s="180"/>
    </row>
    <row r="10" spans="2:53" ht="16.5" hidden="1" customHeight="1" x14ac:dyDescent="0.35">
      <c r="B10" s="190" t="str">
        <f>IF(E5="Healthy fats","*Countries with best practice policy implemented for industrially produced trans fatty acids (TFA) are categorized as above regional median and those that have not yet, are categorized as below regional median.",IF(E5="Measles","*For accurate information on countries identified as priority for measles, please refer to columns BE-BI in the 'hep_regional_summary' tab",IF(OR(E5="Prevent",E5="Cholera",E5="Yellow Fever",E5="Meningitis"),"*For accurate information on countries at risk for Prevent, please refer to columns BE-BI in the 'hep_regional_summary' tab.","")))</f>
        <v/>
      </c>
      <c r="AJ10" s="180"/>
      <c r="AK10" s="180"/>
      <c r="AL10" s="180"/>
      <c r="AM10" s="180"/>
      <c r="AN10" s="180"/>
      <c r="AO10" s="180"/>
      <c r="AP10" s="180"/>
      <c r="AQ10" s="180"/>
      <c r="AR10" s="180"/>
      <c r="AS10" s="180"/>
      <c r="AT10" s="180"/>
      <c r="AU10" s="180"/>
      <c r="AV10" s="180"/>
      <c r="AW10" s="180"/>
      <c r="AX10" s="180"/>
      <c r="AY10" s="180"/>
      <c r="AZ10" s="180"/>
      <c r="BA10" s="180"/>
    </row>
    <row r="11" spans="2:53" ht="15" customHeight="1" x14ac:dyDescent="0.35"/>
    <row r="12" spans="2:53" ht="6" customHeight="1" x14ac:dyDescent="0.35"/>
    <row r="13" spans="2:53" ht="15" customHeight="1" thickBot="1" x14ac:dyDescent="0.4">
      <c r="C13" s="216" t="s">
        <v>579</v>
      </c>
      <c r="D13" s="216"/>
      <c r="E13" s="216"/>
      <c r="F13" s="216"/>
      <c r="G13" s="216"/>
      <c r="H13" s="216"/>
      <c r="I13" s="216"/>
      <c r="J13" s="216"/>
      <c r="K13" s="216"/>
      <c r="L13" s="216"/>
      <c r="M13" s="216"/>
      <c r="N13" s="216"/>
      <c r="O13" s="216"/>
      <c r="P13" s="216"/>
      <c r="S13" s="217" t="s">
        <v>580</v>
      </c>
      <c r="T13" s="217"/>
      <c r="U13" s="217"/>
      <c r="V13" s="217"/>
      <c r="W13" s="217"/>
      <c r="X13" s="217"/>
      <c r="Y13" s="217"/>
      <c r="Z13" s="217"/>
      <c r="AA13" s="217"/>
      <c r="AB13" s="217"/>
      <c r="AC13" s="217"/>
      <c r="AD13" s="217"/>
      <c r="AE13" s="217"/>
      <c r="AF13" s="217"/>
      <c r="AI13" s="202" t="s">
        <v>611</v>
      </c>
      <c r="AJ13" s="203"/>
      <c r="AK13" s="203"/>
      <c r="AL13" s="203"/>
      <c r="AM13" s="203"/>
      <c r="AN13" s="203"/>
    </row>
    <row r="14" spans="2:53" ht="6" customHeight="1" x14ac:dyDescent="0.35">
      <c r="AI14" s="202"/>
      <c r="AJ14" s="203"/>
      <c r="AK14" s="203"/>
      <c r="AL14" s="203"/>
      <c r="AM14" s="203"/>
      <c r="AN14" s="203"/>
    </row>
    <row r="15" spans="2:53" ht="27" customHeight="1" thickBot="1" x14ac:dyDescent="0.4">
      <c r="C15" s="204" t="s">
        <v>612</v>
      </c>
      <c r="D15" s="204"/>
      <c r="E15" s="204"/>
      <c r="F15" s="204"/>
      <c r="G15" s="204"/>
      <c r="H15" s="204"/>
      <c r="K15" s="205" t="s">
        <v>613</v>
      </c>
      <c r="L15" s="205"/>
      <c r="M15" s="205"/>
      <c r="N15" s="205"/>
      <c r="O15" s="205"/>
      <c r="P15" s="205"/>
      <c r="S15" s="205" t="s">
        <v>612</v>
      </c>
      <c r="T15" s="205"/>
      <c r="U15" s="205"/>
      <c r="V15" s="205"/>
      <c r="W15" s="205"/>
      <c r="X15" s="205"/>
      <c r="AA15" s="206" t="s">
        <v>613</v>
      </c>
      <c r="AB15" s="206"/>
      <c r="AC15" s="206"/>
      <c r="AD15" s="206"/>
      <c r="AE15" s="206"/>
      <c r="AF15" s="206"/>
      <c r="AI15" s="202"/>
      <c r="AJ15" s="203"/>
      <c r="AK15" s="203"/>
      <c r="AL15" s="203"/>
      <c r="AM15" s="203"/>
      <c r="AN15" s="203"/>
      <c r="AP15" s="191" t="s">
        <v>127</v>
      </c>
      <c r="AQ15" s="191" t="s">
        <v>125</v>
      </c>
      <c r="AR15" s="191" t="s">
        <v>126</v>
      </c>
      <c r="AS15" s="191" t="s">
        <v>614</v>
      </c>
      <c r="AT15" s="191" t="s">
        <v>615</v>
      </c>
      <c r="AU15" s="191" t="s">
        <v>616</v>
      </c>
      <c r="AV15" s="191" t="s">
        <v>617</v>
      </c>
      <c r="AW15" s="192" t="s">
        <v>618</v>
      </c>
      <c r="AX15" s="192" t="s">
        <v>619</v>
      </c>
      <c r="AY15" s="192" t="s">
        <v>620</v>
      </c>
    </row>
    <row r="16" spans="2:53" ht="6" customHeight="1" x14ac:dyDescent="0.35"/>
    <row r="17" spans="3:51" ht="15" customHeight="1" x14ac:dyDescent="0.35">
      <c r="C17" s="207" t="s">
        <v>621</v>
      </c>
      <c r="D17" s="207"/>
      <c r="E17" s="207"/>
      <c r="F17" s="207"/>
      <c r="G17" s="207"/>
      <c r="H17" s="207"/>
      <c r="I17" s="193"/>
      <c r="J17" s="193"/>
      <c r="K17" s="207" t="s">
        <v>622</v>
      </c>
      <c r="L17" s="207"/>
      <c r="M17" s="207"/>
      <c r="N17" s="207"/>
      <c r="O17" s="207"/>
      <c r="P17" s="207"/>
      <c r="Q17" s="193"/>
      <c r="R17" s="193"/>
      <c r="S17" s="207" t="s">
        <v>623</v>
      </c>
      <c r="T17" s="207"/>
      <c r="U17" s="207"/>
      <c r="V17" s="207"/>
      <c r="W17" s="207"/>
      <c r="X17" s="207"/>
      <c r="Y17" s="193"/>
      <c r="Z17" s="193"/>
      <c r="AA17" s="207" t="s">
        <v>624</v>
      </c>
      <c r="AB17" s="207"/>
      <c r="AC17" s="207"/>
      <c r="AD17" s="207"/>
      <c r="AE17" s="207"/>
      <c r="AF17" s="207"/>
      <c r="AI17" s="207" t="s">
        <v>625</v>
      </c>
      <c r="AJ17" s="207"/>
      <c r="AK17" s="207"/>
      <c r="AL17" s="207"/>
      <c r="AM17" s="207"/>
      <c r="AN17" s="207"/>
    </row>
    <row r="18" spans="3:51" ht="15" customHeight="1" x14ac:dyDescent="0.35">
      <c r="C18" s="207"/>
      <c r="D18" s="207"/>
      <c r="E18" s="207"/>
      <c r="F18" s="207"/>
      <c r="G18" s="207"/>
      <c r="H18" s="207"/>
      <c r="I18" s="193"/>
      <c r="J18" s="193"/>
      <c r="K18" s="207"/>
      <c r="L18" s="207"/>
      <c r="M18" s="207"/>
      <c r="N18" s="207"/>
      <c r="O18" s="207"/>
      <c r="P18" s="207"/>
      <c r="Q18" s="193"/>
      <c r="R18" s="193"/>
      <c r="S18" s="207"/>
      <c r="T18" s="207"/>
      <c r="U18" s="207"/>
      <c r="V18" s="207"/>
      <c r="W18" s="207"/>
      <c r="X18" s="207"/>
      <c r="Y18" s="193"/>
      <c r="Z18" s="193"/>
      <c r="AA18" s="207"/>
      <c r="AB18" s="207"/>
      <c r="AC18" s="207"/>
      <c r="AD18" s="207"/>
      <c r="AE18" s="207"/>
      <c r="AF18" s="207"/>
      <c r="AI18" s="207"/>
      <c r="AJ18" s="207"/>
      <c r="AK18" s="207"/>
      <c r="AL18" s="207"/>
      <c r="AM18" s="207"/>
      <c r="AN18" s="207"/>
      <c r="AP18" s="194" t="s">
        <v>318</v>
      </c>
      <c r="AQ18" s="194" t="s">
        <v>353</v>
      </c>
      <c r="AR18" s="194" t="s">
        <v>354</v>
      </c>
      <c r="AS18" s="194">
        <f>INDEX('[1]Baseline values'!$A$1:$BF$195,MATCH($AQ18,'[1]Baseline values'!$A$1:$A$195,0),MATCH($E$5,'[1]Baseline values'!$A$1:$BF$1,0))</f>
        <v>14.22</v>
      </c>
      <c r="AT18" s="194">
        <f>IF([1]Reference!$V$5="HPOP",INDEX([1]hpop_regional_summary!$B$2:$AJ$198,MATCH($AR18,[1]hpop_regional_summary!$C$2:$C$198,0),MATCH($E$5,[1]hpop_regional_summary!$B$2:$AJ$2,0)),IF([1]Reference!$V$5="UHC",IF(OR($E$5="UHC Single Measure",$E$5="Financial Hardship",$E$5="Average Service Coverage"),INDEX([1]uhc_regional_summary!$B$5:$AO$198,MATCH($AR18,[1]uhc_regional_summary!$C$5:$C$198,0),MATCH($E$5,[1]uhc_regional_summary!$B$2:$AO$2,0)),INDEX([1]uhc_regional_summary!$B$5:$AO$198,MATCH($AR18,[1]uhc_regional_summary!$C$5:$C$198,0),MATCH($E$5,[1]uhc_regional_summary!$B$3:$AO$3,0))),IF([1]Reference!$V$5="HEP",IF(OR($E$5="HEP Index",$E$5="Prepare",$E$5="Prevent",$E$5="Detect and Respond"),INDEX([1]hep_regional_summary!$B$5:$AZ$198,MATCH($AR18,[1]hep_regional_summary!$C$5:$C$198,0),MATCH($E$5,[1]hep_regional_summary!$B$2:$AZ$2,0)),INDEX([1]hep_regional_summary!$B$5:$AZ$198,MATCH($AR18,[1]hep_regional_summary!$C$5:$C$198,0),MATCH($E$5,[1]hep_regional_summary!$B$3:$AZ$3,0))),"CHECK")))</f>
        <v>4</v>
      </c>
      <c r="AU18" s="194">
        <f>IF([1]Reference!$V$5="HPOP",INDEX([1]hpop_regional_summary!$B$2:$AJ$198,MATCH($AR18,[1]hpop_regional_summary!$C$2:$C$198,0),MATCH($E$5,[1]hpop_regional_summary!$B$2:$AJ$2,0)+1),IF([1]Reference!$V$5="UHC",IF(OR($E$5="UHC Single Measure",$E$5="Financial Hardship",$E$5="Average Service Coverage"),INDEX([1]uhc_regional_summary!$B$5:$AO$198,MATCH($AR18,[1]uhc_regional_summary!$C$5:$C$198,0),MATCH($E$5,[1]uhc_regional_summary!$B$2:$AO$2,0)+1),INDEX([1]uhc_regional_summary!$B$5:$AO$198,MATCH($AR18,[1]uhc_regional_summary!$C$5:$C$198,0),MATCH($E$5,[1]uhc_regional_summary!$B$3:$AO$3,0)+1)),IF([1]Reference!$V$5="HEP",IF(OR($E$5="HEP Index",$E$5="Prepare",$E$5="Prevent",$E$5="Detect and Respond"),INDEX([1]hep_regional_summary!$B$5:$AZ$198,MATCH($AR18,[1]hep_regional_summary!$C$5:$C$198,0),MATCH($E$5,[1]hep_regional_summary!$B$2:$AZ$2,0)+1),INDEX([1]hep_regional_summary!$B$5:$AZ$198,MATCH($AR18,[1]hep_regional_summary!$C$5:$C$198,0),MATCH($E$5,[1]hep_regional_summary!$B$3:$AZ$3,0)+1)),"CHECK")))</f>
        <v>2</v>
      </c>
      <c r="AV18" s="194" t="str">
        <f t="shared" ref="AV18:AV81" si="0">IF(OR($E$3=AP18,$E$3="All"),IF(AND(OR(AT18=4,AT18=3),AU18&lt;0),"Worst-Neg",IF(AND(OR(AT18=2,AT18=1),AU18&lt;0),"Best-Neg",IF(AND(OR(AT18=3,AT18=4),AU18&gt;=0),"Worst-Pos",IF(AND(OR(AT18=1,AT18=2),AU18&gt;=0),"Best-Pos","NO DATA")))),"")</f>
        <v>Worst-Pos</v>
      </c>
      <c r="AW18" s="194">
        <f>COUNTIF(AV$18:AV18,AV18)</f>
        <v>1</v>
      </c>
      <c r="AX18" s="176">
        <f>IF(AND(AV18&lt;&gt;"NO DATA",AU18=""),"",(SUMPRODUCT((AV18=$AV$18:$AV$211)*(AU18&gt;$AU$18:$AU$211))+1)+(COUNTIFS($AV$18:AV18,AV18,$AU$18:AU18,AU18)-1))</f>
        <v>63</v>
      </c>
      <c r="AY18" s="31">
        <f>(SUMPRODUCT((AV18=$AV$18:$AV$211)*(AS18&gt;$AS$18:$AS$211))+1)+(COUNTIFS($AV$18:AV18,AV18,$AS$18:AS18,AS18)-1)</f>
        <v>44</v>
      </c>
    </row>
    <row r="19" spans="3:51" ht="28.5" customHeight="1" x14ac:dyDescent="0.35">
      <c r="C19" s="208"/>
      <c r="D19" s="208"/>
      <c r="E19" s="208"/>
      <c r="F19" s="208"/>
      <c r="G19" s="208"/>
      <c r="H19" s="208"/>
      <c r="I19" s="77"/>
      <c r="J19" s="77"/>
      <c r="K19" s="208"/>
      <c r="L19" s="208"/>
      <c r="M19" s="208"/>
      <c r="N19" s="208"/>
      <c r="O19" s="208"/>
      <c r="P19" s="208"/>
      <c r="Q19" s="77"/>
      <c r="R19" s="77"/>
      <c r="S19" s="208"/>
      <c r="T19" s="208"/>
      <c r="U19" s="208"/>
      <c r="V19" s="208"/>
      <c r="W19" s="208"/>
      <c r="X19" s="208"/>
      <c r="Y19" s="77"/>
      <c r="Z19" s="77"/>
      <c r="AA19" s="208"/>
      <c r="AB19" s="208"/>
      <c r="AC19" s="208"/>
      <c r="AD19" s="208"/>
      <c r="AE19" s="208"/>
      <c r="AF19" s="208"/>
      <c r="AG19" s="71"/>
      <c r="AH19" s="195"/>
      <c r="AI19" s="208"/>
      <c r="AJ19" s="208"/>
      <c r="AK19" s="208"/>
      <c r="AL19" s="208"/>
      <c r="AM19" s="208"/>
      <c r="AN19" s="208"/>
      <c r="AP19" s="194" t="s">
        <v>361</v>
      </c>
      <c r="AQ19" s="194" t="s">
        <v>462</v>
      </c>
      <c r="AR19" s="194" t="s">
        <v>463</v>
      </c>
      <c r="AS19" s="194">
        <f>INDEX('[1]Baseline values'!$A$1:$BF$195,MATCH($AQ19,'[1]Baseline values'!$A$1:$A$195,0),MATCH($E$5,'[1]Baseline values'!$A$1:$BF$1,0))</f>
        <v>16.53</v>
      </c>
      <c r="AT19" s="194">
        <f>IF([1]Reference!$V$5="HPOP",INDEX([1]hpop_regional_summary!$B$2:$AJ$198,MATCH($AR19,[1]hpop_regional_summary!$C$2:$C$198,0),MATCH($E$5,[1]hpop_regional_summary!$B$2:$AJ$2,0)),IF([1]Reference!$V$5="UHC",IF(OR($E$5="UHC Single Measure",$E$5="Financial Hardship",$E$5="Average Service Coverage"),INDEX([1]uhc_regional_summary!$B$5:$AO$198,MATCH($AR19,[1]uhc_regional_summary!$C$5:$C$198,0),MATCH($E$5,[1]uhc_regional_summary!$B$2:$AO$2,0)),INDEX([1]uhc_regional_summary!$B$5:$AO$198,MATCH($AR19,[1]uhc_regional_summary!$C$5:$C$198,0),MATCH($E$5,[1]uhc_regional_summary!$B$3:$AO$3,0))),IF([1]Reference!$V$5="HEP",IF(OR($E$5="HEP Index",$E$5="Prepare",$E$5="Prevent",$E$5="Detect and Respond"),INDEX([1]hep_regional_summary!$B$5:$AZ$198,MATCH($AR19,[1]hep_regional_summary!$C$5:$C$198,0),MATCH($E$5,[1]hep_regional_summary!$B$2:$AZ$2,0)),INDEX([1]hep_regional_summary!$B$5:$AZ$198,MATCH($AR19,[1]hep_regional_summary!$C$5:$C$198,0),MATCH($E$5,[1]hep_regional_summary!$B$3:$AZ$3,0))),"CHECK")))</f>
        <v>4</v>
      </c>
      <c r="AU19" s="194">
        <f>IF([1]Reference!$V$5="HPOP",INDEX([1]hpop_regional_summary!$B$2:$AJ$198,MATCH($AR19,[1]hpop_regional_summary!$C$2:$C$198,0),MATCH($E$5,[1]hpop_regional_summary!$B$2:$AJ$2,0)+1),IF([1]Reference!$V$5="UHC",IF(OR($E$5="UHC Single Measure",$E$5="Financial Hardship",$E$5="Average Service Coverage"),INDEX([1]uhc_regional_summary!$B$5:$AO$198,MATCH($AR19,[1]uhc_regional_summary!$C$5:$C$198,0),MATCH($E$5,[1]uhc_regional_summary!$B$2:$AO$2,0)+1),INDEX([1]uhc_regional_summary!$B$5:$AO$198,MATCH($AR19,[1]uhc_regional_summary!$C$5:$C$198,0),MATCH($E$5,[1]uhc_regional_summary!$B$3:$AO$3,0)+1)),IF([1]Reference!$V$5="HEP",IF(OR($E$5="HEP Index",$E$5="Prepare",$E$5="Prevent",$E$5="Detect and Respond"),INDEX([1]hep_regional_summary!$B$5:$AZ$198,MATCH($AR19,[1]hep_regional_summary!$C$5:$C$198,0),MATCH($E$5,[1]hep_regional_summary!$B$2:$AZ$2,0)+1),INDEX([1]hep_regional_summary!$B$5:$AZ$198,MATCH($AR19,[1]hep_regional_summary!$C$5:$C$198,0),MATCH($E$5,[1]hep_regional_summary!$B$3:$AZ$3,0)+1)),"CHECK")))</f>
        <v>0.9</v>
      </c>
      <c r="AV19" s="194" t="str">
        <f t="shared" si="0"/>
        <v>Worst-Pos</v>
      </c>
      <c r="AW19" s="194">
        <f>COUNTIF(AV$18:AV19,AV19)</f>
        <v>2</v>
      </c>
      <c r="AX19" s="176">
        <f>IF(AND(AV19&lt;&gt;"NO DATA",AU19=""),"",(SUMPRODUCT((AV19=$AV$18:$AV$211)*(AU19&gt;$AU$18:$AU$211))+1)+(COUNTIFS($AV$18:AV19,AV19,$AU$18:AU19,AU19)-1))</f>
        <v>33</v>
      </c>
      <c r="AY19" s="31">
        <f>(SUMPRODUCT((AV19=$AV$18:$AV$211)*(AS19&gt;$AS$18:$AS$211))+1)+(COUNTIFS($AV$18:AV19,AV19,$AS$18:AS19,AS19)-1)</f>
        <v>55</v>
      </c>
    </row>
    <row r="20" spans="3:51" ht="15" customHeight="1" x14ac:dyDescent="0.35">
      <c r="C20" s="196">
        <v>1</v>
      </c>
      <c r="D20" s="126" t="str">
        <f t="array" ref="D20">IFERROR(INDEX($AR$18:$AR$211,MATCH(1,IF($E$6="Country name",($AW$18:$AW$211=C20),IF($E$6="Projected progress (Ascending)",($AX$18:$AX$211=C20),IF($E$6="Baseline performance",($AY$18:$AY$211=C20),"")))*($AV$18:$AV$211="Worst-Neg"),0)),"")</f>
        <v>Sudan</v>
      </c>
      <c r="E20" s="197"/>
      <c r="F20" s="197"/>
      <c r="G20" s="197"/>
      <c r="H20" s="197"/>
      <c r="I20" s="193"/>
      <c r="J20" s="193"/>
      <c r="K20" s="197"/>
      <c r="L20" s="126" t="str">
        <f t="array" ref="L20">IFERROR(INDEX($AR$18:$AR$211,MATCH(1,IF($E$6="Country name",($AW$18:$AW$211=C20),IF($E$6="Projected progress (Ascending)",($AX$18:$AX$211=C20),IF($E$6="Baseline performance",($AY$18:$AY$211=C20),"")))*($AV$18:$AV$211="Worst-Pos"),0)),"")</f>
        <v>Eswatini</v>
      </c>
      <c r="M20" s="197"/>
      <c r="N20" s="197"/>
      <c r="O20" s="197"/>
      <c r="P20" s="197"/>
      <c r="Q20" s="193"/>
      <c r="R20" s="193"/>
      <c r="S20" s="197"/>
      <c r="T20" s="126" t="str">
        <f t="array" ref="T20">IFERROR(INDEX($AR$18:$AR$211,MATCH(1,IF($E$6="Country name",($AW$18:$AW$211=C20),IF($E$6="Projected progress (Ascending)",($AX$18:$AX$211=C20),IF($E$6="Baseline performance",($AY$18:$AY$211=C20),"")))*($AV$18:$AV$211="Best-Neg"),0)),"")</f>
        <v>Timor-Leste</v>
      </c>
      <c r="U20" s="197"/>
      <c r="V20" s="197"/>
      <c r="W20" s="197"/>
      <c r="X20" s="197"/>
      <c r="Y20" s="193"/>
      <c r="Z20" s="193"/>
      <c r="AA20" s="197"/>
      <c r="AB20" s="126" t="str">
        <f t="array" ref="AB20">IFERROR(INDEX($AR$18:$AR$211,MATCH(1,IF($E$6="Country name",($AW$18:$AW$211=C20),IF($E$6="Projected progress (Ascending)",($AX$18:$AX$211=C20),IF($E$6="Baseline performance",($AY$18:$AY$211=C20),"")))*($AV$18:$AV$211="Best-Pos"),0)),"")</f>
        <v>Luxembourg</v>
      </c>
      <c r="AC20" s="197"/>
      <c r="AD20" s="197"/>
      <c r="AE20" s="197"/>
      <c r="AF20" s="197"/>
      <c r="AJ20" s="126" t="str">
        <f t="array" ref="AJ20">IFERROR(INDEX($AR$18:$AR$211,MATCH(1,IF($E$6="Country name",($AW$18:$AW$211=C20),IF($E$6="Projected progress (Ascending)",($AX$18:$AX$211=C20),IF($E$6="Baseline performance",($AY$18:$AY$211=C20),"")))*($AV$18:$AV$211="NO DATA"),0)),"")</f>
        <v>Algeria</v>
      </c>
      <c r="AP20" s="194" t="s">
        <v>79</v>
      </c>
      <c r="AQ20" s="194" t="s">
        <v>155</v>
      </c>
      <c r="AR20" s="194" t="s">
        <v>156</v>
      </c>
      <c r="AS20" s="194">
        <f>INDEX('[1]Baseline values'!$A$1:$BF$195,MATCH($AQ20,'[1]Baseline values'!$A$1:$A$195,0),MATCH($E$5,'[1]Baseline values'!$A$1:$BF$1,0))</f>
        <v>6.64</v>
      </c>
      <c r="AT20" s="194">
        <f>IF([1]Reference!$V$5="HPOP",INDEX([1]hpop_regional_summary!$B$2:$AJ$198,MATCH($AR20,[1]hpop_regional_summary!$C$2:$C$198,0),MATCH($E$5,[1]hpop_regional_summary!$B$2:$AJ$2,0)),IF([1]Reference!$V$5="UHC",IF(OR($E$5="UHC Single Measure",$E$5="Financial Hardship",$E$5="Average Service Coverage"),INDEX([1]uhc_regional_summary!$B$5:$AO$198,MATCH($AR20,[1]uhc_regional_summary!$C$5:$C$198,0),MATCH($E$5,[1]uhc_regional_summary!$B$2:$AO$2,0)),INDEX([1]uhc_regional_summary!$B$5:$AO$198,MATCH($AR20,[1]uhc_regional_summary!$C$5:$C$198,0),MATCH($E$5,[1]uhc_regional_summary!$B$3:$AO$3,0))),IF([1]Reference!$V$5="HEP",IF(OR($E$5="HEP Index",$E$5="Prepare",$E$5="Prevent",$E$5="Detect and Respond"),INDEX([1]hep_regional_summary!$B$5:$AZ$198,MATCH($AR20,[1]hep_regional_summary!$C$5:$C$198,0),MATCH($E$5,[1]hep_regional_summary!$B$2:$AZ$2,0)),INDEX([1]hep_regional_summary!$B$5:$AZ$198,MATCH($AR20,[1]hep_regional_summary!$C$5:$C$198,0),MATCH($E$5,[1]hep_regional_summary!$B$3:$AZ$3,0))),"CHECK")))</f>
        <v>0</v>
      </c>
      <c r="AU20" s="194">
        <f>IF([1]Reference!$V$5="HPOP",INDEX([1]hpop_regional_summary!$B$2:$AJ$198,MATCH($AR20,[1]hpop_regional_summary!$C$2:$C$198,0),MATCH($E$5,[1]hpop_regional_summary!$B$2:$AJ$2,0)+1),IF([1]Reference!$V$5="UHC",IF(OR($E$5="UHC Single Measure",$E$5="Financial Hardship",$E$5="Average Service Coverage"),INDEX([1]uhc_regional_summary!$B$5:$AO$198,MATCH($AR20,[1]uhc_regional_summary!$C$5:$C$198,0),MATCH($E$5,[1]uhc_regional_summary!$B$2:$AO$2,0)+1),INDEX([1]uhc_regional_summary!$B$5:$AO$198,MATCH($AR20,[1]uhc_regional_summary!$C$5:$C$198,0),MATCH($E$5,[1]uhc_regional_summary!$B$3:$AO$3,0)+1)),IF([1]Reference!$V$5="HEP",IF(OR($E$5="HEP Index",$E$5="Prepare",$E$5="Prevent",$E$5="Detect and Respond"),INDEX([1]hep_regional_summary!$B$5:$AZ$198,MATCH($AR20,[1]hep_regional_summary!$C$5:$C$198,0),MATCH($E$5,[1]hep_regional_summary!$B$2:$AZ$2,0)+1),INDEX([1]hep_regional_summary!$B$5:$AZ$198,MATCH($AR20,[1]hep_regional_summary!$C$5:$C$198,0),MATCH($E$5,[1]hep_regional_summary!$B$3:$AZ$3,0)+1)),"CHECK")))</f>
        <v>0</v>
      </c>
      <c r="AV20" s="194" t="str">
        <f t="shared" si="0"/>
        <v>NO DATA</v>
      </c>
      <c r="AW20" s="194">
        <f>COUNTIF(AV$18:AV20,AV20)</f>
        <v>1</v>
      </c>
      <c r="AX20" s="176">
        <f>IF(AND(AV20&lt;&gt;"NO DATA",AU20=""),"",(SUMPRODUCT((AV20=$AV$18:$AV$211)*(AU20&gt;$AU$18:$AU$211))+1)+(COUNTIFS($AV$18:AV20,AV20,$AU$18:AU20,AU20)-1))</f>
        <v>1</v>
      </c>
      <c r="AY20" s="31">
        <f>(SUMPRODUCT((AV20=$AV$18:$AV$211)*(AS20&gt;$AS$18:$AS$211))+1)+(COUNTIFS($AV$18:AV20,AV20,$AS$18:AS20,AS20)-1)</f>
        <v>16</v>
      </c>
    </row>
    <row r="21" spans="3:51" ht="15.75" customHeight="1" x14ac:dyDescent="0.35">
      <c r="C21" s="18">
        <v>2</v>
      </c>
      <c r="D21" s="126" t="str">
        <f t="array" ref="D21">IFERROR(INDEX($AR$18:$AR$211,MATCH(1,IF($E$6="Country name",($AW$18:$AW$211=C21),IF($E$6="Projected progress (Ascending)",($AX$18:$AX$211=C21),IF($E$6="Baseline performance",($AY$18:$AY$211=C21),"")))*($AV$18:$AV$211="Worst-Neg"),0)),"")</f>
        <v>Iran (Islamic Republic of)</v>
      </c>
      <c r="F21" s="197"/>
      <c r="L21" s="126" t="str">
        <f t="array" ref="L21">IFERROR(INDEX($AR$18:$AR$211,MATCH(1,IF($E$6="Country name",($AW$18:$AW$211=C21),IF($E$6="Projected progress (Ascending)",($AX$18:$AX$211=C21),IF($E$6="Baseline performance",($AY$18:$AY$211=C21),"")))*($AV$18:$AV$211="Worst-Pos"),0)),"")</f>
        <v>Syrian Arab Republic</v>
      </c>
      <c r="T21" s="126" t="str">
        <f t="array" ref="T21">IFERROR(INDEX($AR$18:$AR$211,MATCH(1,IF($E$6="Country name",($AW$18:$AW$211=C21),IF($E$6="Projected progress (Ascending)",($AX$18:$AX$211=C21),IF($E$6="Baseline performance",($AY$18:$AY$211=C21),"")))*($AV$18:$AV$211="Best-Neg"),0)),"")</f>
        <v>Burundi</v>
      </c>
      <c r="AB21" s="126" t="str">
        <f t="array" ref="AB21">IFERROR(INDEX($AR$18:$AR$211,MATCH(1,IF($E$6="Country name",($AW$18:$AW$211=C21),IF($E$6="Projected progress (Ascending)",($AX$18:$AX$211=C21),IF($E$6="Baseline performance",($AY$18:$AY$211=C21),"")))*($AV$18:$AV$211="Best-Pos"),0)),"")</f>
        <v>Seychelles</v>
      </c>
      <c r="AJ21" s="126" t="str">
        <f t="array" ref="AJ21">IFERROR(INDEX($AR$18:$AR$211,MATCH(1,IF($E$6="Country name",($AW$18:$AW$211=C21),IF($E$6="Projected progress (Ascending)",($AX$18:$AX$211=C21),IF($E$6="Baseline performance",($AY$18:$AY$211=C21),"")))*($AV$18:$AV$211="NO DATA"),0)),"")</f>
        <v>Andorra</v>
      </c>
      <c r="AP21" s="194" t="s">
        <v>361</v>
      </c>
      <c r="AQ21" s="194" t="s">
        <v>428</v>
      </c>
      <c r="AR21" s="194" t="s">
        <v>429</v>
      </c>
      <c r="AS21" s="194">
        <f>INDEX('[1]Baseline values'!$A$1:$BF$195,MATCH($AQ21,'[1]Baseline values'!$A$1:$A$195,0),MATCH($E$5,'[1]Baseline values'!$A$1:$BF$1,0))</f>
        <v>10.210000000000001</v>
      </c>
      <c r="AT21" s="194">
        <f>IF([1]Reference!$V$5="HPOP",INDEX([1]hpop_regional_summary!$B$2:$AJ$198,MATCH($AR21,[1]hpop_regional_summary!$C$2:$C$198,0),MATCH($E$5,[1]hpop_regional_summary!$B$2:$AJ$2,0)),IF([1]Reference!$V$5="UHC",IF(OR($E$5="UHC Single Measure",$E$5="Financial Hardship",$E$5="Average Service Coverage"),INDEX([1]uhc_regional_summary!$B$5:$AO$198,MATCH($AR21,[1]uhc_regional_summary!$C$5:$C$198,0),MATCH($E$5,[1]uhc_regional_summary!$B$2:$AO$2,0)),INDEX([1]uhc_regional_summary!$B$5:$AO$198,MATCH($AR21,[1]uhc_regional_summary!$C$5:$C$198,0),MATCH($E$5,[1]uhc_regional_summary!$B$3:$AO$3,0))),IF([1]Reference!$V$5="HEP",IF(OR($E$5="HEP Index",$E$5="Prepare",$E$5="Prevent",$E$5="Detect and Respond"),INDEX([1]hep_regional_summary!$B$5:$AZ$198,MATCH($AR21,[1]hep_regional_summary!$C$5:$C$198,0),MATCH($E$5,[1]hep_regional_summary!$B$2:$AZ$2,0)),INDEX([1]hep_regional_summary!$B$5:$AZ$198,MATCH($AR21,[1]hep_regional_summary!$C$5:$C$198,0),MATCH($E$5,[1]hep_regional_summary!$B$3:$AZ$3,0))),"CHECK")))</f>
        <v>0</v>
      </c>
      <c r="AU21" s="194">
        <f>IF([1]Reference!$V$5="HPOP",INDEX([1]hpop_regional_summary!$B$2:$AJ$198,MATCH($AR21,[1]hpop_regional_summary!$C$2:$C$198,0),MATCH($E$5,[1]hpop_regional_summary!$B$2:$AJ$2,0)+1),IF([1]Reference!$V$5="UHC",IF(OR($E$5="UHC Single Measure",$E$5="Financial Hardship",$E$5="Average Service Coverage"),INDEX([1]uhc_regional_summary!$B$5:$AO$198,MATCH($AR21,[1]uhc_regional_summary!$C$5:$C$198,0),MATCH($E$5,[1]uhc_regional_summary!$B$2:$AO$2,0)+1),INDEX([1]uhc_regional_summary!$B$5:$AO$198,MATCH($AR21,[1]uhc_regional_summary!$C$5:$C$198,0),MATCH($E$5,[1]uhc_regional_summary!$B$3:$AO$3,0)+1)),IF([1]Reference!$V$5="HEP",IF(OR($E$5="HEP Index",$E$5="Prepare",$E$5="Prevent",$E$5="Detect and Respond"),INDEX([1]hep_regional_summary!$B$5:$AZ$198,MATCH($AR21,[1]hep_regional_summary!$C$5:$C$198,0),MATCH($E$5,[1]hep_regional_summary!$B$2:$AZ$2,0)+1),INDEX([1]hep_regional_summary!$B$5:$AZ$198,MATCH($AR21,[1]hep_regional_summary!$C$5:$C$198,0),MATCH($E$5,[1]hep_regional_summary!$B$3:$AZ$3,0)+1)),"CHECK")))</f>
        <v>0</v>
      </c>
      <c r="AV21" s="194" t="str">
        <f t="shared" si="0"/>
        <v>NO DATA</v>
      </c>
      <c r="AW21" s="194">
        <f>COUNTIF(AV$18:AV21,AV21)</f>
        <v>2</v>
      </c>
      <c r="AX21" s="176">
        <f>IF(AND(AV21&lt;&gt;"NO DATA",AU21=""),"",(SUMPRODUCT((AV21=$AV$18:$AV$211)*(AU21&gt;$AU$18:$AU$211))+1)+(COUNTIFS($AV$18:AV21,AV21,$AU$18:AU21,AU21)-1))</f>
        <v>2</v>
      </c>
      <c r="AY21" s="31">
        <f>(SUMPRODUCT((AV21=$AV$18:$AV$211)*(AS21&gt;$AS$18:$AS$211))+1)+(COUNTIFS($AV$18:AV21,AV21,$AS$18:AS21,AS21)-1)</f>
        <v>31</v>
      </c>
    </row>
    <row r="22" spans="3:51" s="78" customFormat="1" ht="15.75" customHeight="1" x14ac:dyDescent="0.35">
      <c r="C22" s="196">
        <v>3</v>
      </c>
      <c r="D22" s="126" t="str">
        <f t="array" ref="D22">IFERROR(INDEX($AR$18:$AR$211,MATCH(1,IF($E$6="Country name",($AW$18:$AW$211=C22),IF($E$6="Projected progress (Ascending)",($AX$18:$AX$211=C22),IF($E$6="Baseline performance",($AY$18:$AY$211=C22),"")))*($AV$18:$AV$211="Worst-Neg"),0)),"")</f>
        <v>Nicaragua</v>
      </c>
      <c r="F22" s="197"/>
      <c r="L22" s="126" t="str">
        <f t="array" ref="L22">IFERROR(INDEX($AR$18:$AR$211,MATCH(1,IF($E$6="Country name",($AW$18:$AW$211=C22),IF($E$6="Projected progress (Ascending)",($AX$18:$AX$211=C22),IF($E$6="Baseline performance",($AY$18:$AY$211=C22),"")))*($AV$18:$AV$211="Worst-Pos"),0)),"")</f>
        <v>Yemen</v>
      </c>
      <c r="T22" s="126" t="str">
        <f t="array" ref="T22">IFERROR(INDEX($AR$18:$AR$211,MATCH(1,IF($E$6="Country name",($AW$18:$AW$211=C22),IF($E$6="Projected progress (Ascending)",($AX$18:$AX$211=C22),IF($E$6="Baseline performance",($AY$18:$AY$211=C22),"")))*($AV$18:$AV$211="Best-Neg"),0)),"")</f>
        <v>Congo</v>
      </c>
      <c r="AB22" s="126" t="str">
        <f t="array" ref="AB22">IFERROR(INDEX($AR$18:$AR$211,MATCH(1,IF($E$6="Country name",($AW$18:$AW$211=C22),IF($E$6="Projected progress (Ascending)",($AX$18:$AX$211=C22),IF($E$6="Baseline performance",($AY$18:$AY$211=C22),"")))*($AV$18:$AV$211="Best-Pos"),0)),"")</f>
        <v>South Africa</v>
      </c>
      <c r="AH22" s="198"/>
      <c r="AJ22" s="126" t="str">
        <f t="array" ref="AJ22">IFERROR(INDEX($AR$18:$AR$211,MATCH(1,IF($E$6="Country name",($AW$18:$AW$211=C22),IF($E$6="Projected progress (Ascending)",($AX$18:$AX$211=C22),IF($E$6="Baseline performance",($AY$18:$AY$211=C22),"")))*($AV$18:$AV$211="NO DATA"),0)),"")</f>
        <v>Antigua and Barbuda</v>
      </c>
      <c r="AP22" s="194" t="s">
        <v>79</v>
      </c>
      <c r="AQ22" s="194" t="s">
        <v>162</v>
      </c>
      <c r="AR22" s="194" t="s">
        <v>163</v>
      </c>
      <c r="AS22" s="194">
        <f>INDEX('[1]Baseline values'!$A$1:$BF$195,MATCH($AQ22,'[1]Baseline values'!$A$1:$A$195,0),MATCH($E$5,'[1]Baseline values'!$A$1:$BF$1,0))</f>
        <v>17.829999999999998</v>
      </c>
      <c r="AT22" s="194">
        <f>IF([1]Reference!$V$5="HPOP",INDEX([1]hpop_regional_summary!$B$2:$AJ$198,MATCH($AR22,[1]hpop_regional_summary!$C$2:$C$198,0),MATCH($E$5,[1]hpop_regional_summary!$B$2:$AJ$2,0)),IF([1]Reference!$V$5="UHC",IF(OR($E$5="UHC Single Measure",$E$5="Financial Hardship",$E$5="Average Service Coverage"),INDEX([1]uhc_regional_summary!$B$5:$AO$198,MATCH($AR22,[1]uhc_regional_summary!$C$5:$C$198,0),MATCH($E$5,[1]uhc_regional_summary!$B$2:$AO$2,0)),INDEX([1]uhc_regional_summary!$B$5:$AO$198,MATCH($AR22,[1]uhc_regional_summary!$C$5:$C$198,0),MATCH($E$5,[1]uhc_regional_summary!$B$3:$AO$3,0))),IF([1]Reference!$V$5="HEP",IF(OR($E$5="HEP Index",$E$5="Prepare",$E$5="Prevent",$E$5="Detect and Respond"),INDEX([1]hep_regional_summary!$B$5:$AZ$198,MATCH($AR22,[1]hep_regional_summary!$C$5:$C$198,0),MATCH($E$5,[1]hep_regional_summary!$B$2:$AZ$2,0)),INDEX([1]hep_regional_summary!$B$5:$AZ$198,MATCH($AR22,[1]hep_regional_summary!$C$5:$C$198,0),MATCH($E$5,[1]hep_regional_summary!$B$3:$AZ$3,0))),"CHECK")))</f>
        <v>3</v>
      </c>
      <c r="AU22" s="194">
        <f>IF([1]Reference!$V$5="HPOP",INDEX([1]hpop_regional_summary!$B$2:$AJ$198,MATCH($AR22,[1]hpop_regional_summary!$C$2:$C$198,0),MATCH($E$5,[1]hpop_regional_summary!$B$2:$AJ$2,0)+1),IF([1]Reference!$V$5="UHC",IF(OR($E$5="UHC Single Measure",$E$5="Financial Hardship",$E$5="Average Service Coverage"),INDEX([1]uhc_regional_summary!$B$5:$AO$198,MATCH($AR22,[1]uhc_regional_summary!$C$5:$C$198,0),MATCH($E$5,[1]uhc_regional_summary!$B$2:$AO$2,0)+1),INDEX([1]uhc_regional_summary!$B$5:$AO$198,MATCH($AR22,[1]uhc_regional_summary!$C$5:$C$198,0),MATCH($E$5,[1]uhc_regional_summary!$B$3:$AO$3,0)+1)),IF([1]Reference!$V$5="HEP",IF(OR($E$5="HEP Index",$E$5="Prepare",$E$5="Prevent",$E$5="Detect and Respond"),INDEX([1]hep_regional_summary!$B$5:$AZ$198,MATCH($AR22,[1]hep_regional_summary!$C$5:$C$198,0),MATCH($E$5,[1]hep_regional_summary!$B$2:$AZ$2,0)+1),INDEX([1]hep_regional_summary!$B$5:$AZ$198,MATCH($AR22,[1]hep_regional_summary!$C$5:$C$198,0),MATCH($E$5,[1]hep_regional_summary!$B$3:$AZ$3,0)+1)),"CHECK")))</f>
        <v>-0.3</v>
      </c>
      <c r="AV22" s="194" t="str">
        <f t="shared" si="0"/>
        <v>Worst-Neg</v>
      </c>
      <c r="AW22" s="194">
        <f>COUNTIF(AV$18:AV22,AV22)</f>
        <v>1</v>
      </c>
      <c r="AX22" s="176">
        <f>IF(AND(AV22&lt;&gt;"NO DATA",AU22=""),"",(SUMPRODUCT((AV22=$AV$18:$AV$211)*(AU22&gt;$AU$18:$AU$211))+1)+(COUNTIFS($AV$18:AV22,AV22,$AU$18:AU22,AU22)-1))</f>
        <v>4</v>
      </c>
      <c r="AY22" s="31">
        <f>(SUMPRODUCT((AV22=$AV$18:$AV$211)*(AS22&gt;$AS$18:$AS$211))+1)+(COUNTIFS($AV$18:AV22,AV22,$AS$18:AS22,AS22)-1)</f>
        <v>3</v>
      </c>
    </row>
    <row r="23" spans="3:51" s="78" customFormat="1" ht="15.75" customHeight="1" x14ac:dyDescent="0.35">
      <c r="C23" s="18">
        <v>4</v>
      </c>
      <c r="D23" s="126" t="str">
        <f t="array" ref="D23">IFERROR(INDEX($AR$18:$AR$211,MATCH(1,IF($E$6="Country name",($AW$18:$AW$211=C23),IF($E$6="Projected progress (Ascending)",($AX$18:$AX$211=C23),IF($E$6="Baseline performance",($AY$18:$AY$211=C23),"")))*($AV$18:$AV$211="Worst-Neg"),0)),"")</f>
        <v>Angola</v>
      </c>
      <c r="F23" s="197"/>
      <c r="L23" s="126" t="str">
        <f t="array" ref="L23">IFERROR(INDEX($AR$18:$AR$211,MATCH(1,IF($E$6="Country name",($AW$18:$AW$211=C23),IF($E$6="Projected progress (Ascending)",($AX$18:$AX$211=C23),IF($E$6="Baseline performance",($AY$18:$AY$211=C23),"")))*($AV$18:$AV$211="Worst-Pos"),0)),"")</f>
        <v>Haiti</v>
      </c>
      <c r="T23" s="126" t="str">
        <f t="array" ref="T23">IFERROR(INDEX($AR$18:$AR$211,MATCH(1,IF($E$6="Country name",($AW$18:$AW$211=C23),IF($E$6="Projected progress (Ascending)",($AX$18:$AX$211=C23),IF($E$6="Baseline performance",($AY$18:$AY$211=C23),"")))*($AV$18:$AV$211="Best-Neg"),0)),"")</f>
        <v>Zimbabwe</v>
      </c>
      <c r="AB23" s="126" t="str">
        <f t="array" ref="AB23">IFERROR(INDEX($AR$18:$AR$211,MATCH(1,IF($E$6="Country name",($AW$18:$AW$211=C23),IF($E$6="Projected progress (Ascending)",($AX$18:$AX$211=C23),IF($E$6="Baseline performance",($AY$18:$AY$211=C23),"")))*($AV$18:$AV$211="Best-Pos"),0)),"")</f>
        <v>Zambia</v>
      </c>
      <c r="AH23" s="198"/>
      <c r="AJ23" s="126" t="str">
        <f t="array" ref="AJ23">IFERROR(INDEX($AR$18:$AR$211,MATCH(1,IF($E$6="Country name",($AW$18:$AW$211=C23),IF($E$6="Projected progress (Ascending)",($AX$18:$AX$211=C23),IF($E$6="Baseline performance",($AY$18:$AY$211=C23),"")))*($AV$18:$AV$211="NO DATA"),0)),"")</f>
        <v>Austria</v>
      </c>
      <c r="AP23" s="194" t="s">
        <v>247</v>
      </c>
      <c r="AQ23" s="194" t="s">
        <v>248</v>
      </c>
      <c r="AR23" s="194" t="s">
        <v>249</v>
      </c>
      <c r="AS23" s="194">
        <f>INDEX('[1]Baseline values'!$A$1:$BF$195,MATCH($AQ23,'[1]Baseline values'!$A$1:$A$195,0),MATCH($E$5,'[1]Baseline values'!$A$1:$BF$1,0))</f>
        <v>9.4499999999999993</v>
      </c>
      <c r="AT23" s="194">
        <f>IF([1]Reference!$V$5="HPOP",INDEX([1]hpop_regional_summary!$B$2:$AJ$198,MATCH($AR23,[1]hpop_regional_summary!$C$2:$C$198,0),MATCH($E$5,[1]hpop_regional_summary!$B$2:$AJ$2,0)),IF([1]Reference!$V$5="UHC",IF(OR($E$5="UHC Single Measure",$E$5="Financial Hardship",$E$5="Average Service Coverage"),INDEX([1]uhc_regional_summary!$B$5:$AO$198,MATCH($AR23,[1]uhc_regional_summary!$C$5:$C$198,0),MATCH($E$5,[1]uhc_regional_summary!$B$2:$AO$2,0)),INDEX([1]uhc_regional_summary!$B$5:$AO$198,MATCH($AR23,[1]uhc_regional_summary!$C$5:$C$198,0),MATCH($E$5,[1]uhc_regional_summary!$B$3:$AO$3,0))),IF([1]Reference!$V$5="HEP",IF(OR($E$5="HEP Index",$E$5="Prepare",$E$5="Prevent",$E$5="Detect and Respond"),INDEX([1]hep_regional_summary!$B$5:$AZ$198,MATCH($AR23,[1]hep_regional_summary!$C$5:$C$198,0),MATCH($E$5,[1]hep_regional_summary!$B$2:$AZ$2,0)),INDEX([1]hep_regional_summary!$B$5:$AZ$198,MATCH($AR23,[1]hep_regional_summary!$C$5:$C$198,0),MATCH($E$5,[1]hep_regional_summary!$B$3:$AZ$3,0))),"CHECK")))</f>
        <v>0</v>
      </c>
      <c r="AU23" s="194">
        <f>IF([1]Reference!$V$5="HPOP",INDEX([1]hpop_regional_summary!$B$2:$AJ$198,MATCH($AR23,[1]hpop_regional_summary!$C$2:$C$198,0),MATCH($E$5,[1]hpop_regional_summary!$B$2:$AJ$2,0)+1),IF([1]Reference!$V$5="UHC",IF(OR($E$5="UHC Single Measure",$E$5="Financial Hardship",$E$5="Average Service Coverage"),INDEX([1]uhc_regional_summary!$B$5:$AO$198,MATCH($AR23,[1]uhc_regional_summary!$C$5:$C$198,0),MATCH($E$5,[1]uhc_regional_summary!$B$2:$AO$2,0)+1),INDEX([1]uhc_regional_summary!$B$5:$AO$198,MATCH($AR23,[1]uhc_regional_summary!$C$5:$C$198,0),MATCH($E$5,[1]uhc_regional_summary!$B$3:$AO$3,0)+1)),IF([1]Reference!$V$5="HEP",IF(OR($E$5="HEP Index",$E$5="Prepare",$E$5="Prevent",$E$5="Detect and Respond"),INDEX([1]hep_regional_summary!$B$5:$AZ$198,MATCH($AR23,[1]hep_regional_summary!$C$5:$C$198,0),MATCH($E$5,[1]hep_regional_summary!$B$2:$AZ$2,0)+1),INDEX([1]hep_regional_summary!$B$5:$AZ$198,MATCH($AR23,[1]hep_regional_summary!$C$5:$C$198,0),MATCH($E$5,[1]hep_regional_summary!$B$3:$AZ$3,0)+1)),"CHECK")))</f>
        <v>0</v>
      </c>
      <c r="AV23" s="194" t="str">
        <f t="shared" si="0"/>
        <v>NO DATA</v>
      </c>
      <c r="AW23" s="194">
        <f>COUNTIF(AV$18:AV23,AV23)</f>
        <v>3</v>
      </c>
      <c r="AX23" s="176">
        <f>IF(AND(AV23&lt;&gt;"NO DATA",AU23=""),"",(SUMPRODUCT((AV23=$AV$18:$AV$211)*(AU23&gt;$AU$18:$AU$211))+1)+(COUNTIFS($AV$18:AV23,AV23,$AU$18:AU23,AU23)-1))</f>
        <v>3</v>
      </c>
      <c r="AY23" s="31">
        <f>(SUMPRODUCT((AV23=$AV$18:$AV$211)*(AS23&gt;$AS$18:$AS$211))+1)+(COUNTIFS($AV$18:AV23,AV23,$AS$18:AS23,AS23)-1)</f>
        <v>21</v>
      </c>
    </row>
    <row r="24" spans="3:51" s="78" customFormat="1" ht="15.75" customHeight="1" x14ac:dyDescent="0.35">
      <c r="C24" s="196">
        <v>5</v>
      </c>
      <c r="D24" s="126" t="str">
        <f t="array" ref="D24">IFERROR(INDEX($AR$18:$AR$211,MATCH(1,IF($E$6="Country name",($AW$18:$AW$211=C24),IF($E$6="Projected progress (Ascending)",($AX$18:$AX$211=C24),IF($E$6="Baseline performance",($AY$18:$AY$211=C24),"")))*($AV$18:$AV$211="Worst-Neg"),0)),"")</f>
        <v>Nigeria</v>
      </c>
      <c r="F24" s="197"/>
      <c r="L24" s="126" t="str">
        <f t="array" ref="L24">IFERROR(INDEX($AR$18:$AR$211,MATCH(1,IF($E$6="Country name",($AW$18:$AW$211=C24),IF($E$6="Projected progress (Ascending)",($AX$18:$AX$211=C24),IF($E$6="Baseline performance",($AY$18:$AY$211=C24),"")))*($AV$18:$AV$211="Worst-Pos"),0)),"")</f>
        <v>Switzerland</v>
      </c>
      <c r="T24" s="126" t="str">
        <f t="array" ref="T24">IFERROR(INDEX($AR$18:$AR$211,MATCH(1,IF($E$6="Country name",($AW$18:$AW$211=C24),IF($E$6="Projected progress (Ascending)",($AX$18:$AX$211=C24),IF($E$6="Baseline performance",($AY$18:$AY$211=C24),"")))*($AV$18:$AV$211="Best-Neg"),0)),"")</f>
        <v/>
      </c>
      <c r="AB24" s="126" t="str">
        <f t="array" ref="AB24">IFERROR(INDEX($AR$18:$AR$211,MATCH(1,IF($E$6="Country name",($AW$18:$AW$211=C24),IF($E$6="Projected progress (Ascending)",($AX$18:$AX$211=C24),IF($E$6="Baseline performance",($AY$18:$AY$211=C24),"")))*($AV$18:$AV$211="Best-Pos"),0)),"")</f>
        <v>Mozambique</v>
      </c>
      <c r="AH24" s="198"/>
      <c r="AJ24" s="126" t="str">
        <f t="array" ref="AJ24">IFERROR(INDEX($AR$18:$AR$211,MATCH(1,IF($E$6="Country name",($AW$18:$AW$211=C24),IF($E$6="Projected progress (Ascending)",($AX$18:$AX$211=C24),IF($E$6="Baseline performance",($AY$18:$AY$211=C24),"")))*($AV$18:$AV$211="NO DATA"),0)),"")</f>
        <v>Bahrain</v>
      </c>
      <c r="AP24" s="194" t="s">
        <v>247</v>
      </c>
      <c r="AQ24" s="194" t="s">
        <v>266</v>
      </c>
      <c r="AR24" s="194" t="s">
        <v>267</v>
      </c>
      <c r="AS24" s="194">
        <f>INDEX('[1]Baseline values'!$A$1:$BF$195,MATCH($AQ24,'[1]Baseline values'!$A$1:$A$195,0),MATCH($E$5,'[1]Baseline values'!$A$1:$BF$1,0))</f>
        <v>21.41</v>
      </c>
      <c r="AT24" s="194">
        <f>IF([1]Reference!$V$5="HPOP",INDEX([1]hpop_regional_summary!$B$2:$AJ$198,MATCH($AR24,[1]hpop_regional_summary!$C$2:$C$198,0),MATCH($E$5,[1]hpop_regional_summary!$B$2:$AJ$2,0)),IF([1]Reference!$V$5="UHC",IF(OR($E$5="UHC Single Measure",$E$5="Financial Hardship",$E$5="Average Service Coverage"),INDEX([1]uhc_regional_summary!$B$5:$AO$198,MATCH($AR24,[1]uhc_regional_summary!$C$5:$C$198,0),MATCH($E$5,[1]uhc_regional_summary!$B$2:$AO$2,0)),INDEX([1]uhc_regional_summary!$B$5:$AO$198,MATCH($AR24,[1]uhc_regional_summary!$C$5:$C$198,0),MATCH($E$5,[1]uhc_regional_summary!$B$3:$AO$3,0))),IF([1]Reference!$V$5="HEP",IF(OR($E$5="HEP Index",$E$5="Prepare",$E$5="Prevent",$E$5="Detect and Respond"),INDEX([1]hep_regional_summary!$B$5:$AZ$198,MATCH($AR24,[1]hep_regional_summary!$C$5:$C$198,0),MATCH($E$5,[1]hep_regional_summary!$B$2:$AZ$2,0)),INDEX([1]hep_regional_summary!$B$5:$AZ$198,MATCH($AR24,[1]hep_regional_summary!$C$5:$C$198,0),MATCH($E$5,[1]hep_regional_summary!$B$3:$AZ$3,0))),"CHECK")))</f>
        <v>4</v>
      </c>
      <c r="AU24" s="194">
        <f>IF([1]Reference!$V$5="HPOP",INDEX([1]hpop_regional_summary!$B$2:$AJ$198,MATCH($AR24,[1]hpop_regional_summary!$C$2:$C$198,0),MATCH($E$5,[1]hpop_regional_summary!$B$2:$AJ$2,0)+1),IF([1]Reference!$V$5="UHC",IF(OR($E$5="UHC Single Measure",$E$5="Financial Hardship",$E$5="Average Service Coverage"),INDEX([1]uhc_regional_summary!$B$5:$AO$198,MATCH($AR24,[1]uhc_regional_summary!$C$5:$C$198,0),MATCH($E$5,[1]uhc_regional_summary!$B$2:$AO$2,0)+1),INDEX([1]uhc_regional_summary!$B$5:$AO$198,MATCH($AR24,[1]uhc_regional_summary!$C$5:$C$198,0),MATCH($E$5,[1]uhc_regional_summary!$B$3:$AO$3,0)+1)),IF([1]Reference!$V$5="HEP",IF(OR($E$5="HEP Index",$E$5="Prepare",$E$5="Prevent",$E$5="Detect and Respond"),INDEX([1]hep_regional_summary!$B$5:$AZ$198,MATCH($AR24,[1]hep_regional_summary!$C$5:$C$198,0),MATCH($E$5,[1]hep_regional_summary!$B$2:$AZ$2,0)+1),INDEX([1]hep_regional_summary!$B$5:$AZ$198,MATCH($AR24,[1]hep_regional_summary!$C$5:$C$198,0),MATCH($E$5,[1]hep_regional_summary!$B$3:$AZ$3,0)+1)),"CHECK")))</f>
        <v>0.9</v>
      </c>
      <c r="AV24" s="194" t="str">
        <f t="shared" si="0"/>
        <v>Worst-Pos</v>
      </c>
      <c r="AW24" s="194">
        <f>COUNTIF(AV$18:AV24,AV24)</f>
        <v>3</v>
      </c>
      <c r="AX24" s="176">
        <f>IF(AND(AV24&lt;&gt;"NO DATA",AU24=""),"",(SUMPRODUCT((AV24=$AV$18:$AV$211)*(AU24&gt;$AU$18:$AU$211))+1)+(COUNTIFS($AV$18:AV24,AV24,$AU$18:AU24,AU24)-1))</f>
        <v>34</v>
      </c>
      <c r="AY24" s="31">
        <f>(SUMPRODUCT((AV24=$AV$18:$AV$211)*(AS24&gt;$AS$18:$AS$211))+1)+(COUNTIFS($AV$18:AV24,AV24,$AS$18:AS24,AS24)-1)</f>
        <v>63</v>
      </c>
    </row>
    <row r="25" spans="3:51" s="78" customFormat="1" ht="15.75" customHeight="1" x14ac:dyDescent="0.35">
      <c r="C25" s="18">
        <v>6</v>
      </c>
      <c r="D25" s="126" t="str">
        <f t="array" ref="D25">IFERROR(INDEX($AR$18:$AR$211,MATCH(1,IF($E$6="Country name",($AW$18:$AW$211=C25),IF($E$6="Projected progress (Ascending)",($AX$18:$AX$211=C25),IF($E$6="Baseline performance",($AY$18:$AY$211=C25),"")))*($AV$18:$AV$211="Worst-Neg"),0)),"")</f>
        <v>Ecuador</v>
      </c>
      <c r="F25" s="197"/>
      <c r="L25" s="126" t="str">
        <f t="array" ref="L25">IFERROR(INDEX($AR$18:$AR$211,MATCH(1,IF($E$6="Country name",($AW$18:$AW$211=C25),IF($E$6="Projected progress (Ascending)",($AX$18:$AX$211=C25),IF($E$6="Baseline performance",($AY$18:$AY$211=C25),"")))*($AV$18:$AV$211="Worst-Pos"),0)),"")</f>
        <v>Belgium</v>
      </c>
      <c r="T25" s="126" t="str">
        <f t="array" ref="T25">IFERROR(INDEX($AR$18:$AR$211,MATCH(1,IF($E$6="Country name",($AW$18:$AW$211=C25),IF($E$6="Projected progress (Ascending)",($AX$18:$AX$211=C25),IF($E$6="Baseline performance",($AY$18:$AY$211=C25),"")))*($AV$18:$AV$211="Best-Neg"),0)),"")</f>
        <v/>
      </c>
      <c r="AB25" s="126" t="str">
        <f t="array" ref="AB25">IFERROR(INDEX($AR$18:$AR$211,MATCH(1,IF($E$6="Country name",($AW$18:$AW$211=C25),IF($E$6="Projected progress (Ascending)",($AX$18:$AX$211=C25),IF($E$6="Baseline performance",($AY$18:$AY$211=C25),"")))*($AV$18:$AV$211="Best-Pos"),0)),"")</f>
        <v>Namibia</v>
      </c>
      <c r="AH25" s="198"/>
      <c r="AJ25" s="126" t="str">
        <f t="array" ref="AJ25">IFERROR(INDEX($AR$18:$AR$211,MATCH(1,IF($E$6="Country name",($AW$18:$AW$211=C25),IF($E$6="Projected progress (Ascending)",($AX$18:$AX$211=C25),IF($E$6="Baseline performance",($AY$18:$AY$211=C25),"")))*($AV$18:$AV$211="NO DATA"),0)),"")</f>
        <v>Belize</v>
      </c>
      <c r="AP25" s="194" t="s">
        <v>361</v>
      </c>
      <c r="AQ25" s="194" t="s">
        <v>458</v>
      </c>
      <c r="AR25" s="194" t="s">
        <v>459</v>
      </c>
      <c r="AS25" s="194">
        <f>INDEX('[1]Baseline values'!$A$1:$BF$195,MATCH($AQ25,'[1]Baseline values'!$A$1:$A$195,0),MATCH($E$5,'[1]Baseline values'!$A$1:$BF$1,0))</f>
        <v>12.77</v>
      </c>
      <c r="AT25" s="194">
        <f>IF([1]Reference!$V$5="HPOP",INDEX([1]hpop_regional_summary!$B$2:$AJ$198,MATCH($AR25,[1]hpop_regional_summary!$C$2:$C$198,0),MATCH($E$5,[1]hpop_regional_summary!$B$2:$AJ$2,0)),IF([1]Reference!$V$5="UHC",IF(OR($E$5="UHC Single Measure",$E$5="Financial Hardship",$E$5="Average Service Coverage"),INDEX([1]uhc_regional_summary!$B$5:$AO$198,MATCH($AR25,[1]uhc_regional_summary!$C$5:$C$198,0),MATCH($E$5,[1]uhc_regional_summary!$B$2:$AO$2,0)),INDEX([1]uhc_regional_summary!$B$5:$AO$198,MATCH($AR25,[1]uhc_regional_summary!$C$5:$C$198,0),MATCH($E$5,[1]uhc_regional_summary!$B$3:$AO$3,0))),IF([1]Reference!$V$5="HEP",IF(OR($E$5="HEP Index",$E$5="Prepare",$E$5="Prevent",$E$5="Detect and Respond"),INDEX([1]hep_regional_summary!$B$5:$AZ$198,MATCH($AR25,[1]hep_regional_summary!$C$5:$C$198,0),MATCH($E$5,[1]hep_regional_summary!$B$2:$AZ$2,0)),INDEX([1]hep_regional_summary!$B$5:$AZ$198,MATCH($AR25,[1]hep_regional_summary!$C$5:$C$198,0),MATCH($E$5,[1]hep_regional_summary!$B$3:$AZ$3,0))),"CHECK")))</f>
        <v>4</v>
      </c>
      <c r="AU25" s="194">
        <f>IF([1]Reference!$V$5="HPOP",INDEX([1]hpop_regional_summary!$B$2:$AJ$198,MATCH($AR25,[1]hpop_regional_summary!$C$2:$C$198,0),MATCH($E$5,[1]hpop_regional_summary!$B$2:$AJ$2,0)+1),IF([1]Reference!$V$5="UHC",IF(OR($E$5="UHC Single Measure",$E$5="Financial Hardship",$E$5="Average Service Coverage"),INDEX([1]uhc_regional_summary!$B$5:$AO$198,MATCH($AR25,[1]uhc_regional_summary!$C$5:$C$198,0),MATCH($E$5,[1]uhc_regional_summary!$B$2:$AO$2,0)+1),INDEX([1]uhc_regional_summary!$B$5:$AO$198,MATCH($AR25,[1]uhc_regional_summary!$C$5:$C$198,0),MATCH($E$5,[1]uhc_regional_summary!$B$3:$AO$3,0)+1)),IF([1]Reference!$V$5="HEP",IF(OR($E$5="HEP Index",$E$5="Prepare",$E$5="Prevent",$E$5="Detect and Respond"),INDEX([1]hep_regional_summary!$B$5:$AZ$198,MATCH($AR25,[1]hep_regional_summary!$C$5:$C$198,0),MATCH($E$5,[1]hep_regional_summary!$B$2:$AZ$2,0)+1),INDEX([1]hep_regional_summary!$B$5:$AZ$198,MATCH($AR25,[1]hep_regional_summary!$C$5:$C$198,0),MATCH($E$5,[1]hep_regional_summary!$B$3:$AZ$3,0)+1)),"CHECK")))</f>
        <v>2.1</v>
      </c>
      <c r="AV25" s="194" t="str">
        <f t="shared" si="0"/>
        <v>Worst-Pos</v>
      </c>
      <c r="AW25" s="194">
        <f>COUNTIF(AV$18:AV25,AV25)</f>
        <v>4</v>
      </c>
      <c r="AX25" s="176">
        <f>IF(AND(AV25&lt;&gt;"NO DATA",AU25=""),"",(SUMPRODUCT((AV25=$AV$18:$AV$211)*(AU25&gt;$AU$18:$AU$211))+1)+(COUNTIFS($AV$18:AV25,AV25,$AU$18:AU25,AU25)-1))</f>
        <v>64</v>
      </c>
      <c r="AY25" s="31">
        <f>(SUMPRODUCT((AV25=$AV$18:$AV$211)*(AS25&gt;$AS$18:$AS$211))+1)+(COUNTIFS($AV$18:AV25,AV25,$AS$18:AS25,AS25)-1)</f>
        <v>37</v>
      </c>
    </row>
    <row r="26" spans="3:51" s="78" customFormat="1" ht="15.75" customHeight="1" x14ac:dyDescent="0.35">
      <c r="C26" s="196">
        <v>7</v>
      </c>
      <c r="D26" s="126" t="str">
        <f t="array" ref="D26">IFERROR(INDEX($AR$18:$AR$211,MATCH(1,IF($E$6="Country name",($AW$18:$AW$211=C26),IF($E$6="Projected progress (Ascending)",($AX$18:$AX$211=C26),IF($E$6="Baseline performance",($AY$18:$AY$211=C26),"")))*($AV$18:$AV$211="Worst-Neg"),0)),"")</f>
        <v/>
      </c>
      <c r="F26" s="197"/>
      <c r="L26" s="126" t="str">
        <f t="array" ref="L26">IFERROR(INDEX($AR$18:$AR$211,MATCH(1,IF($E$6="Country name",($AW$18:$AW$211=C26),IF($E$6="Projected progress (Ascending)",($AX$18:$AX$211=C26),IF($E$6="Baseline performance",($AY$18:$AY$211=C26),"")))*($AV$18:$AV$211="Worst-Pos"),0)),"")</f>
        <v>Italy</v>
      </c>
      <c r="T26" s="126" t="str">
        <f t="array" ref="T26">IFERROR(INDEX($AR$18:$AR$211,MATCH(1,IF($E$6="Country name",($AW$18:$AW$211=C26),IF($E$6="Projected progress (Ascending)",($AX$18:$AX$211=C26),IF($E$6="Baseline performance",($AY$18:$AY$211=C26),"")))*($AV$18:$AV$211="Best-Neg"),0)),"")</f>
        <v/>
      </c>
      <c r="AB26" s="126" t="str">
        <f t="array" ref="AB26">IFERROR(INDEX($AR$18:$AR$211,MATCH(1,IF($E$6="Country name",($AW$18:$AW$211=C26),IF($E$6="Projected progress (Ascending)",($AX$18:$AX$211=C26),IF($E$6="Baseline performance",($AY$18:$AY$211=C26),"")))*($AV$18:$AV$211="Best-Pos"),0)),"")</f>
        <v>Turkey</v>
      </c>
      <c r="AH26" s="198"/>
      <c r="AJ26" s="126" t="str">
        <f t="array" ref="AJ26">IFERROR(INDEX($AR$18:$AR$211,MATCH(1,IF($E$6="Country name",($AW$18:$AW$211=C26),IF($E$6="Projected progress (Ascending)",($AX$18:$AX$211=C26),IF($E$6="Baseline performance",($AY$18:$AY$211=C26),"")))*($AV$18:$AV$211="NO DATA"),0)),"")</f>
        <v>Brunei Darussalam</v>
      </c>
      <c r="AP26" s="194" t="s">
        <v>491</v>
      </c>
      <c r="AQ26" s="194" t="s">
        <v>512</v>
      </c>
      <c r="AR26" s="194" t="s">
        <v>513</v>
      </c>
      <c r="AS26" s="194">
        <f>INDEX('[1]Baseline values'!$A$1:$BF$195,MATCH($AQ26,'[1]Baseline values'!$A$1:$A$195,0),MATCH($E$5,'[1]Baseline values'!$A$1:$BF$1,0))</f>
        <v>5.51</v>
      </c>
      <c r="AT26" s="194">
        <f>IF([1]Reference!$V$5="HPOP",INDEX([1]hpop_regional_summary!$B$2:$AJ$198,MATCH($AR26,[1]hpop_regional_summary!$C$2:$C$198,0),MATCH($E$5,[1]hpop_regional_summary!$B$2:$AJ$2,0)),IF([1]Reference!$V$5="UHC",IF(OR($E$5="UHC Single Measure",$E$5="Financial Hardship",$E$5="Average Service Coverage"),INDEX([1]uhc_regional_summary!$B$5:$AO$198,MATCH($AR26,[1]uhc_regional_summary!$C$5:$C$198,0),MATCH($E$5,[1]uhc_regional_summary!$B$2:$AO$2,0)),INDEX([1]uhc_regional_summary!$B$5:$AO$198,MATCH($AR26,[1]uhc_regional_summary!$C$5:$C$198,0),MATCH($E$5,[1]uhc_regional_summary!$B$3:$AO$3,0))),IF([1]Reference!$V$5="HEP",IF(OR($E$5="HEP Index",$E$5="Prepare",$E$5="Prevent",$E$5="Detect and Respond"),INDEX([1]hep_regional_summary!$B$5:$AZ$198,MATCH($AR26,[1]hep_regional_summary!$C$5:$C$198,0),MATCH($E$5,[1]hep_regional_summary!$B$2:$AZ$2,0)),INDEX([1]hep_regional_summary!$B$5:$AZ$198,MATCH($AR26,[1]hep_regional_summary!$C$5:$C$198,0),MATCH($E$5,[1]hep_regional_summary!$B$3:$AZ$3,0))),"CHECK")))</f>
        <v>2</v>
      </c>
      <c r="AU26" s="194">
        <f>IF([1]Reference!$V$5="HPOP",INDEX([1]hpop_regional_summary!$B$2:$AJ$198,MATCH($AR26,[1]hpop_regional_summary!$C$2:$C$198,0),MATCH($E$5,[1]hpop_regional_summary!$B$2:$AJ$2,0)+1),IF([1]Reference!$V$5="UHC",IF(OR($E$5="UHC Single Measure",$E$5="Financial Hardship",$E$5="Average Service Coverage"),INDEX([1]uhc_regional_summary!$B$5:$AO$198,MATCH($AR26,[1]uhc_regional_summary!$C$5:$C$198,0),MATCH($E$5,[1]uhc_regional_summary!$B$2:$AO$2,0)+1),INDEX([1]uhc_regional_summary!$B$5:$AO$198,MATCH($AR26,[1]uhc_regional_summary!$C$5:$C$198,0),MATCH($E$5,[1]uhc_regional_summary!$B$3:$AO$3,0)+1)),IF([1]Reference!$V$5="HEP",IF(OR($E$5="HEP Index",$E$5="Prepare",$E$5="Prevent",$E$5="Detect and Respond"),INDEX([1]hep_regional_summary!$B$5:$AZ$198,MATCH($AR26,[1]hep_regional_summary!$C$5:$C$198,0),MATCH($E$5,[1]hep_regional_summary!$B$2:$AZ$2,0)+1),INDEX([1]hep_regional_summary!$B$5:$AZ$198,MATCH($AR26,[1]hep_regional_summary!$C$5:$C$198,0),MATCH($E$5,[1]hep_regional_summary!$B$3:$AZ$3,0)+1)),"CHECK")))</f>
        <v>0.3</v>
      </c>
      <c r="AV26" s="194" t="str">
        <f t="shared" si="0"/>
        <v>Best-Pos</v>
      </c>
      <c r="AW26" s="194">
        <f>COUNTIF(AV$18:AV26,AV26)</f>
        <v>1</v>
      </c>
      <c r="AX26" s="176">
        <f>IF(AND(AV26&lt;&gt;"NO DATA",AU26=""),"",(SUMPRODUCT((AV26=$AV$18:$AV$211)*(AU26&gt;$AU$18:$AU$211))+1)+(COUNTIFS($AV$18:AV26,AV26,$AU$18:AU26,AU26)-1))</f>
        <v>21</v>
      </c>
      <c r="AY26" s="31">
        <f>(SUMPRODUCT((AV26=$AV$18:$AV$211)*(AS26&gt;$AS$18:$AS$211))+1)+(COUNTIFS($AV$18:AV26,AV26,$AS$18:AS26,AS26)-1)</f>
        <v>46</v>
      </c>
    </row>
    <row r="27" spans="3:51" s="78" customFormat="1" ht="15.75" customHeight="1" x14ac:dyDescent="0.35">
      <c r="C27" s="18">
        <v>8</v>
      </c>
      <c r="D27" s="126" t="str">
        <f t="array" ref="D27">IFERROR(INDEX($AR$18:$AR$211,MATCH(1,IF($E$6="Country name",($AW$18:$AW$211=C27),IF($E$6="Projected progress (Ascending)",($AX$18:$AX$211=C27),IF($E$6="Baseline performance",($AY$18:$AY$211=C27),"")))*($AV$18:$AV$211="Worst-Neg"),0)),"")</f>
        <v/>
      </c>
      <c r="F27" s="197"/>
      <c r="L27" s="126" t="str">
        <f t="array" ref="L27">IFERROR(INDEX($AR$18:$AR$211,MATCH(1,IF($E$6="Country name",($AW$18:$AW$211=C27),IF($E$6="Projected progress (Ascending)",($AX$18:$AX$211=C27),IF($E$6="Baseline performance",($AY$18:$AY$211=C27),"")))*($AV$18:$AV$211="Worst-Pos"),0)),"")</f>
        <v>Peru</v>
      </c>
      <c r="T27" s="126" t="str">
        <f t="array" ref="T27">IFERROR(INDEX($AR$18:$AR$211,MATCH(1,IF($E$6="Country name",($AW$18:$AW$211=C27),IF($E$6="Projected progress (Ascending)",($AX$18:$AX$211=C27),IF($E$6="Baseline performance",($AY$18:$AY$211=C27),"")))*($AV$18:$AV$211="Best-Neg"),0)),"")</f>
        <v/>
      </c>
      <c r="AB27" s="126" t="str">
        <f t="array" ref="AB27">IFERROR(INDEX($AR$18:$AR$211,MATCH(1,IF($E$6="Country name",($AW$18:$AW$211=C27),IF($E$6="Projected progress (Ascending)",($AX$18:$AX$211=C27),IF($E$6="Baseline performance",($AY$18:$AY$211=C27),"")))*($AV$18:$AV$211="Best-Pos"),0)),"")</f>
        <v>Bahamas</v>
      </c>
      <c r="AH27" s="198"/>
      <c r="AJ27" s="126" t="str">
        <f t="array" ref="AJ27">IFERROR(INDEX($AR$18:$AR$211,MATCH(1,IF($E$6="Country name",($AW$18:$AW$211=C27),IF($E$6="Projected progress (Ascending)",($AX$18:$AX$211=C27),IF($E$6="Baseline performance",($AY$18:$AY$211=C27),"")))*($AV$18:$AV$211="NO DATA"),0)),"")</f>
        <v>Cook Islands</v>
      </c>
      <c r="AP27" s="194" t="s">
        <v>361</v>
      </c>
      <c r="AQ27" s="194" t="s">
        <v>430</v>
      </c>
      <c r="AR27" s="194" t="s">
        <v>431</v>
      </c>
      <c r="AS27" s="194">
        <f>INDEX('[1]Baseline values'!$A$1:$BF$195,MATCH($AQ27,'[1]Baseline values'!$A$1:$A$195,0),MATCH($E$5,'[1]Baseline values'!$A$1:$BF$1,0))</f>
        <v>10.210000000000001</v>
      </c>
      <c r="AT27" s="194">
        <f>IF([1]Reference!$V$5="HPOP",INDEX([1]hpop_regional_summary!$B$2:$AJ$198,MATCH($AR27,[1]hpop_regional_summary!$C$2:$C$198,0),MATCH($E$5,[1]hpop_regional_summary!$B$2:$AJ$2,0)),IF([1]Reference!$V$5="UHC",IF(OR($E$5="UHC Single Measure",$E$5="Financial Hardship",$E$5="Average Service Coverage"),INDEX([1]uhc_regional_summary!$B$5:$AO$198,MATCH($AR27,[1]uhc_regional_summary!$C$5:$C$198,0),MATCH($E$5,[1]uhc_regional_summary!$B$2:$AO$2,0)),INDEX([1]uhc_regional_summary!$B$5:$AO$198,MATCH($AR27,[1]uhc_regional_summary!$C$5:$C$198,0),MATCH($E$5,[1]uhc_regional_summary!$B$3:$AO$3,0))),IF([1]Reference!$V$5="HEP",IF(OR($E$5="HEP Index",$E$5="Prepare",$E$5="Prevent",$E$5="Detect and Respond"),INDEX([1]hep_regional_summary!$B$5:$AZ$198,MATCH($AR27,[1]hep_regional_summary!$C$5:$C$198,0),MATCH($E$5,[1]hep_regional_summary!$B$2:$AZ$2,0)),INDEX([1]hep_regional_summary!$B$5:$AZ$198,MATCH($AR27,[1]hep_regional_summary!$C$5:$C$198,0),MATCH($E$5,[1]hep_regional_summary!$B$3:$AZ$3,0))),"CHECK")))</f>
        <v>0</v>
      </c>
      <c r="AU27" s="194">
        <f>IF([1]Reference!$V$5="HPOP",INDEX([1]hpop_regional_summary!$B$2:$AJ$198,MATCH($AR27,[1]hpop_regional_summary!$C$2:$C$198,0),MATCH($E$5,[1]hpop_regional_summary!$B$2:$AJ$2,0)+1),IF([1]Reference!$V$5="UHC",IF(OR($E$5="UHC Single Measure",$E$5="Financial Hardship",$E$5="Average Service Coverage"),INDEX([1]uhc_regional_summary!$B$5:$AO$198,MATCH($AR27,[1]uhc_regional_summary!$C$5:$C$198,0),MATCH($E$5,[1]uhc_regional_summary!$B$2:$AO$2,0)+1),INDEX([1]uhc_regional_summary!$B$5:$AO$198,MATCH($AR27,[1]uhc_regional_summary!$C$5:$C$198,0),MATCH($E$5,[1]uhc_regional_summary!$B$3:$AO$3,0)+1)),IF([1]Reference!$V$5="HEP",IF(OR($E$5="HEP Index",$E$5="Prepare",$E$5="Prevent",$E$5="Detect and Respond"),INDEX([1]hep_regional_summary!$B$5:$AZ$198,MATCH($AR27,[1]hep_regional_summary!$C$5:$C$198,0),MATCH($E$5,[1]hep_regional_summary!$B$2:$AZ$2,0)+1),INDEX([1]hep_regional_summary!$B$5:$AZ$198,MATCH($AR27,[1]hep_regional_summary!$C$5:$C$198,0),MATCH($E$5,[1]hep_regional_summary!$B$3:$AZ$3,0)+1)),"CHECK")))</f>
        <v>0</v>
      </c>
      <c r="AV27" s="194" t="str">
        <f t="shared" si="0"/>
        <v>NO DATA</v>
      </c>
      <c r="AW27" s="194">
        <f>COUNTIF(AV$18:AV27,AV27)</f>
        <v>4</v>
      </c>
      <c r="AX27" s="176">
        <f>IF(AND(AV27&lt;&gt;"NO DATA",AU27=""),"",(SUMPRODUCT((AV27=$AV$18:$AV$211)*(AU27&gt;$AU$18:$AU$211))+1)+(COUNTIFS($AV$18:AV27,AV27,$AU$18:AU27,AU27)-1))</f>
        <v>4</v>
      </c>
      <c r="AY27" s="31">
        <f>(SUMPRODUCT((AV27=$AV$18:$AV$211)*(AS27&gt;$AS$18:$AS$211))+1)+(COUNTIFS($AV$18:AV27,AV27,$AS$18:AS27,AS27)-1)</f>
        <v>32</v>
      </c>
    </row>
    <row r="28" spans="3:51" s="78" customFormat="1" ht="15.75" customHeight="1" x14ac:dyDescent="0.35">
      <c r="C28" s="196">
        <v>9</v>
      </c>
      <c r="D28" s="126" t="str">
        <f t="array" ref="D28">IFERROR(INDEX($AR$18:$AR$211,MATCH(1,IF($E$6="Country name",($AW$18:$AW$211=C28),IF($E$6="Projected progress (Ascending)",($AX$18:$AX$211=C28),IF($E$6="Baseline performance",($AY$18:$AY$211=C28),"")))*($AV$18:$AV$211="Worst-Neg"),0)),"")</f>
        <v/>
      </c>
      <c r="F28" s="197"/>
      <c r="L28" s="126" t="str">
        <f t="array" ref="L28">IFERROR(INDEX($AR$18:$AR$211,MATCH(1,IF($E$6="Country name",($AW$18:$AW$211=C28),IF($E$6="Projected progress (Ascending)",($AX$18:$AX$211=C28),IF($E$6="Baseline performance",($AY$18:$AY$211=C28),"")))*($AV$18:$AV$211="Worst-Pos"),0)),"")</f>
        <v>Barbados</v>
      </c>
      <c r="T28" s="126" t="str">
        <f t="array" ref="T28">IFERROR(INDEX($AR$18:$AR$211,MATCH(1,IF($E$6="Country name",($AW$18:$AW$211=C28),IF($E$6="Projected progress (Ascending)",($AX$18:$AX$211=C28),IF($E$6="Baseline performance",($AY$18:$AY$211=C28),"")))*($AV$18:$AV$211="Best-Neg"),0)),"")</f>
        <v/>
      </c>
      <c r="AB28" s="126" t="str">
        <f t="array" ref="AB28">IFERROR(INDEX($AR$18:$AR$211,MATCH(1,IF($E$6="Country name",($AW$18:$AW$211=C28),IF($E$6="Projected progress (Ascending)",($AX$18:$AX$211=C28),IF($E$6="Baseline performance",($AY$18:$AY$211=C28),"")))*($AV$18:$AV$211="Best-Pos"),0)),"")</f>
        <v>Botswana</v>
      </c>
      <c r="AH28" s="198"/>
      <c r="AJ28" s="126" t="str">
        <f t="array" ref="AJ28">IFERROR(INDEX($AR$18:$AR$211,MATCH(1,IF($E$6="Country name",($AW$18:$AW$211=C28),IF($E$6="Projected progress (Ascending)",($AX$18:$AX$211=C28),IF($E$6="Baseline performance",($AY$18:$AY$211=C28),"")))*($AV$18:$AV$211="NO DATA"),0)),"")</f>
        <v>Cuba</v>
      </c>
      <c r="AP28" s="194" t="s">
        <v>361</v>
      </c>
      <c r="AQ28" s="194" t="s">
        <v>440</v>
      </c>
      <c r="AR28" s="194" t="s">
        <v>441</v>
      </c>
      <c r="AS28" s="194">
        <f>INDEX('[1]Baseline values'!$A$1:$BF$195,MATCH($AQ28,'[1]Baseline values'!$A$1:$A$195,0),MATCH($E$5,'[1]Baseline values'!$A$1:$BF$1,0))</f>
        <v>12.63</v>
      </c>
      <c r="AT28" s="194">
        <f>IF([1]Reference!$V$5="HPOP",INDEX([1]hpop_regional_summary!$B$2:$AJ$198,MATCH($AR28,[1]hpop_regional_summary!$C$2:$C$198,0),MATCH($E$5,[1]hpop_regional_summary!$B$2:$AJ$2,0)),IF([1]Reference!$V$5="UHC",IF(OR($E$5="UHC Single Measure",$E$5="Financial Hardship",$E$5="Average Service Coverage"),INDEX([1]uhc_regional_summary!$B$5:$AO$198,MATCH($AR28,[1]uhc_regional_summary!$C$5:$C$198,0),MATCH($E$5,[1]uhc_regional_summary!$B$2:$AO$2,0)),INDEX([1]uhc_regional_summary!$B$5:$AO$198,MATCH($AR28,[1]uhc_regional_summary!$C$5:$C$198,0),MATCH($E$5,[1]uhc_regional_summary!$B$3:$AO$3,0))),IF([1]Reference!$V$5="HEP",IF(OR($E$5="HEP Index",$E$5="Prepare",$E$5="Prevent",$E$5="Detect and Respond"),INDEX([1]hep_regional_summary!$B$5:$AZ$198,MATCH($AR28,[1]hep_regional_summary!$C$5:$C$198,0),MATCH($E$5,[1]hep_regional_summary!$B$2:$AZ$2,0)),INDEX([1]hep_regional_summary!$B$5:$AZ$198,MATCH($AR28,[1]hep_regional_summary!$C$5:$C$198,0),MATCH($E$5,[1]hep_regional_summary!$B$3:$AZ$3,0))),"CHECK")))</f>
        <v>3</v>
      </c>
      <c r="AU28" s="194">
        <f>IF([1]Reference!$V$5="HPOP",INDEX([1]hpop_regional_summary!$B$2:$AJ$198,MATCH($AR28,[1]hpop_regional_summary!$C$2:$C$198,0),MATCH($E$5,[1]hpop_regional_summary!$B$2:$AJ$2,0)+1),IF([1]Reference!$V$5="UHC",IF(OR($E$5="UHC Single Measure",$E$5="Financial Hardship",$E$5="Average Service Coverage"),INDEX([1]uhc_regional_summary!$B$5:$AO$198,MATCH($AR28,[1]uhc_regional_summary!$C$5:$C$198,0),MATCH($E$5,[1]uhc_regional_summary!$B$2:$AO$2,0)+1),INDEX([1]uhc_regional_summary!$B$5:$AO$198,MATCH($AR28,[1]uhc_regional_summary!$C$5:$C$198,0),MATCH($E$5,[1]uhc_regional_summary!$B$3:$AO$3,0)+1)),IF([1]Reference!$V$5="HEP",IF(OR($E$5="HEP Index",$E$5="Prepare",$E$5="Prevent",$E$5="Detect and Respond"),INDEX([1]hep_regional_summary!$B$5:$AZ$198,MATCH($AR28,[1]hep_regional_summary!$C$5:$C$198,0),MATCH($E$5,[1]hep_regional_summary!$B$2:$AZ$2,0)+1),INDEX([1]hep_regional_summary!$B$5:$AZ$198,MATCH($AR28,[1]hep_regional_summary!$C$5:$C$198,0),MATCH($E$5,[1]hep_regional_summary!$B$3:$AZ$3,0)+1)),"CHECK")))</f>
        <v>1.2</v>
      </c>
      <c r="AV28" s="194" t="str">
        <f t="shared" si="0"/>
        <v>Worst-Pos</v>
      </c>
      <c r="AW28" s="194">
        <f>COUNTIF(AV$18:AV28,AV28)</f>
        <v>5</v>
      </c>
      <c r="AX28" s="176">
        <f>IF(AND(AV28&lt;&gt;"NO DATA",AU28=""),"",(SUMPRODUCT((AV28=$AV$18:$AV$211)*(AU28&gt;$AU$18:$AU$211))+1)+(COUNTIFS($AV$18:AV28,AV28,$AU$18:AU28,AU28)-1))</f>
        <v>48</v>
      </c>
      <c r="AY28" s="31">
        <f>(SUMPRODUCT((AV28=$AV$18:$AV$211)*(AS28&gt;$AS$18:$AS$211))+1)+(COUNTIFS($AV$18:AV28,AV28,$AS$18:AS28,AS28)-1)</f>
        <v>34</v>
      </c>
    </row>
    <row r="29" spans="3:51" s="78" customFormat="1" ht="15.75" customHeight="1" x14ac:dyDescent="0.35">
      <c r="C29" s="18">
        <v>10</v>
      </c>
      <c r="D29" s="126" t="str">
        <f t="array" ref="D29">IFERROR(INDEX($AR$18:$AR$211,MATCH(1,IF($E$6="Country name",($AW$18:$AW$211=C29),IF($E$6="Projected progress (Ascending)",($AX$18:$AX$211=C29),IF($E$6="Baseline performance",($AY$18:$AY$211=C29),"")))*($AV$18:$AV$211="Worst-Neg"),0)),"")</f>
        <v/>
      </c>
      <c r="F29" s="197"/>
      <c r="L29" s="126" t="str">
        <f t="array" ref="L29">IFERROR(INDEX($AR$18:$AR$211,MATCH(1,IF($E$6="Country name",($AW$18:$AW$211=C29),IF($E$6="Projected progress (Ascending)",($AX$18:$AX$211=C29),IF($E$6="Baseline performance",($AY$18:$AY$211=C29),"")))*($AV$18:$AV$211="Worst-Pos"),0)),"")</f>
        <v>Comoros</v>
      </c>
      <c r="T29" s="126" t="str">
        <f t="array" ref="T29">IFERROR(INDEX($AR$18:$AR$211,MATCH(1,IF($E$6="Country name",($AW$18:$AW$211=C29),IF($E$6="Projected progress (Ascending)",($AX$18:$AX$211=C29),IF($E$6="Baseline performance",($AY$18:$AY$211=C29),"")))*($AV$18:$AV$211="Best-Neg"),0)),"")</f>
        <v/>
      </c>
      <c r="AB29" s="126" t="str">
        <f t="array" ref="AB29">IFERROR(INDEX($AR$18:$AR$211,MATCH(1,IF($E$6="Country name",($AW$18:$AW$211=C29),IF($E$6="Projected progress (Ascending)",($AX$18:$AX$211=C29),IF($E$6="Baseline performance",($AY$18:$AY$211=C29),"")))*($AV$18:$AV$211="Best-Pos"),0)),"")</f>
        <v>Canada</v>
      </c>
      <c r="AH29" s="198"/>
      <c r="AJ29" s="126" t="str">
        <f t="array" ref="AJ29">IFERROR(INDEX($AR$18:$AR$211,MATCH(1,IF($E$6="Country name",($AW$18:$AW$211=C29),IF($E$6="Projected progress (Ascending)",($AX$18:$AX$211=C29),IF($E$6="Baseline performance",($AY$18:$AY$211=C29),"")))*($AV$18:$AV$211="NO DATA"),0)),"")</f>
        <v>Democratic People's Republic of Korea</v>
      </c>
      <c r="AP29" s="194" t="s">
        <v>247</v>
      </c>
      <c r="AQ29" s="194" t="s">
        <v>306</v>
      </c>
      <c r="AR29" s="194" t="s">
        <v>307</v>
      </c>
      <c r="AS29" s="194">
        <f>INDEX('[1]Baseline values'!$A$1:$BF$195,MATCH($AQ29,'[1]Baseline values'!$A$1:$A$195,0),MATCH($E$5,'[1]Baseline values'!$A$1:$BF$1,0))</f>
        <v>5.75</v>
      </c>
      <c r="AT29" s="194">
        <f>IF([1]Reference!$V$5="HPOP",INDEX([1]hpop_regional_summary!$B$2:$AJ$198,MATCH($AR29,[1]hpop_regional_summary!$C$2:$C$198,0),MATCH($E$5,[1]hpop_regional_summary!$B$2:$AJ$2,0)),IF([1]Reference!$V$5="UHC",IF(OR($E$5="UHC Single Measure",$E$5="Financial Hardship",$E$5="Average Service Coverage"),INDEX([1]uhc_regional_summary!$B$5:$AO$198,MATCH($AR29,[1]uhc_regional_summary!$C$5:$C$198,0),MATCH($E$5,[1]uhc_regional_summary!$B$2:$AO$2,0)),INDEX([1]uhc_regional_summary!$B$5:$AO$198,MATCH($AR29,[1]uhc_regional_summary!$C$5:$C$198,0),MATCH($E$5,[1]uhc_regional_summary!$B$3:$AO$3,0))),IF([1]Reference!$V$5="HEP",IF(OR($E$5="HEP Index",$E$5="Prepare",$E$5="Prevent",$E$5="Detect and Respond"),INDEX([1]hep_regional_summary!$B$5:$AZ$198,MATCH($AR29,[1]hep_regional_summary!$C$5:$C$198,0),MATCH($E$5,[1]hep_regional_summary!$B$2:$AZ$2,0)),INDEX([1]hep_regional_summary!$B$5:$AZ$198,MATCH($AR29,[1]hep_regional_summary!$C$5:$C$198,0),MATCH($E$5,[1]hep_regional_summary!$B$3:$AZ$3,0))),"CHECK")))</f>
        <v>1</v>
      </c>
      <c r="AU29" s="194">
        <f>IF([1]Reference!$V$5="HPOP",INDEX([1]hpop_regional_summary!$B$2:$AJ$198,MATCH($AR29,[1]hpop_regional_summary!$C$2:$C$198,0),MATCH($E$5,[1]hpop_regional_summary!$B$2:$AJ$2,0)+1),IF([1]Reference!$V$5="UHC",IF(OR($E$5="UHC Single Measure",$E$5="Financial Hardship",$E$5="Average Service Coverage"),INDEX([1]uhc_regional_summary!$B$5:$AO$198,MATCH($AR29,[1]uhc_regional_summary!$C$5:$C$198,0),MATCH($E$5,[1]uhc_regional_summary!$B$2:$AO$2,0)+1),INDEX([1]uhc_regional_summary!$B$5:$AO$198,MATCH($AR29,[1]uhc_regional_summary!$C$5:$C$198,0),MATCH($E$5,[1]uhc_regional_summary!$B$3:$AO$3,0)+1)),IF([1]Reference!$V$5="HEP",IF(OR($E$5="HEP Index",$E$5="Prepare",$E$5="Prevent",$E$5="Detect and Respond"),INDEX([1]hep_regional_summary!$B$5:$AZ$198,MATCH($AR29,[1]hep_regional_summary!$C$5:$C$198,0),MATCH($E$5,[1]hep_regional_summary!$B$2:$AZ$2,0)+1),INDEX([1]hep_regional_summary!$B$5:$AZ$198,MATCH($AR29,[1]hep_regional_summary!$C$5:$C$198,0),MATCH($E$5,[1]hep_regional_summary!$B$3:$AZ$3,0)+1)),"CHECK")))</f>
        <v>0.2</v>
      </c>
      <c r="AV29" s="194" t="str">
        <f t="shared" si="0"/>
        <v>Best-Pos</v>
      </c>
      <c r="AW29" s="194">
        <f>COUNTIF(AV$18:AV29,AV29)</f>
        <v>2</v>
      </c>
      <c r="AX29" s="176">
        <f>IF(AND(AV29&lt;&gt;"NO DATA",AU29=""),"",(SUMPRODUCT((AV29=$AV$18:$AV$211)*(AU29&gt;$AU$18:$AU$211))+1)+(COUNTIFS($AV$18:AV29,AV29,$AU$18:AU29,AU29)-1))</f>
        <v>8</v>
      </c>
      <c r="AY29" s="31">
        <f>(SUMPRODUCT((AV29=$AV$18:$AV$211)*(AS29&gt;$AS$18:$AS$211))+1)+(COUNTIFS($AV$18:AV29,AV29,$AS$18:AS29,AS29)-1)</f>
        <v>48</v>
      </c>
    </row>
    <row r="30" spans="3:51" s="78" customFormat="1" ht="15.75" customHeight="1" x14ac:dyDescent="0.35">
      <c r="C30" s="196">
        <v>11</v>
      </c>
      <c r="D30" s="126" t="str">
        <f t="array" ref="D30">IFERROR(INDEX($AR$18:$AR$211,MATCH(1,IF($E$6="Country name",($AW$18:$AW$211=C30),IF($E$6="Projected progress (Ascending)",($AX$18:$AX$211=C30),IF($E$6="Baseline performance",($AY$18:$AY$211=C30),"")))*($AV$18:$AV$211="Worst-Neg"),0)),"")</f>
        <v/>
      </c>
      <c r="F30" s="197"/>
      <c r="L30" s="126" t="str">
        <f t="array" ref="L30">IFERROR(INDEX($AR$18:$AR$211,MATCH(1,IF($E$6="Country name",($AW$18:$AW$211=C30),IF($E$6="Projected progress (Ascending)",($AX$18:$AX$211=C30),IF($E$6="Baseline performance",($AY$18:$AY$211=C30),"")))*($AV$18:$AV$211="Worst-Pos"),0)),"")</f>
        <v>Israel</v>
      </c>
      <c r="T30" s="126" t="str">
        <f t="array" ref="T30">IFERROR(INDEX($AR$18:$AR$211,MATCH(1,IF($E$6="Country name",($AW$18:$AW$211=C30),IF($E$6="Projected progress (Ascending)",($AX$18:$AX$211=C30),IF($E$6="Baseline performance",($AY$18:$AY$211=C30),"")))*($AV$18:$AV$211="Best-Neg"),0)),"")</f>
        <v/>
      </c>
      <c r="AB30" s="126" t="str">
        <f t="array" ref="AB30">IFERROR(INDEX($AR$18:$AR$211,MATCH(1,IF($E$6="Country name",($AW$18:$AW$211=C30),IF($E$6="Projected progress (Ascending)",($AX$18:$AX$211=C30),IF($E$6="Baseline performance",($AY$18:$AY$211=C30),"")))*($AV$18:$AV$211="Best-Pos"),0)),"")</f>
        <v>Denmark</v>
      </c>
      <c r="AH30" s="198"/>
      <c r="AJ30" s="126" t="str">
        <f t="array" ref="AJ30">IFERROR(INDEX($AR$18:$AR$211,MATCH(1,IF($E$6="Country name",($AW$18:$AW$211=C30),IF($E$6="Projected progress (Ascending)",($AX$18:$AX$211=C30),IF($E$6="Baseline performance",($AY$18:$AY$211=C30),"")))*($AV$18:$AV$211="NO DATA"),0)),"")</f>
        <v>Dominica</v>
      </c>
      <c r="AP30" s="194" t="s">
        <v>318</v>
      </c>
      <c r="AQ30" s="194" t="s">
        <v>323</v>
      </c>
      <c r="AR30" s="194" t="s">
        <v>324</v>
      </c>
      <c r="AS30" s="194">
        <f>INDEX('[1]Baseline values'!$A$1:$BF$195,MATCH($AQ30,'[1]Baseline values'!$A$1:$A$195,0),MATCH($E$5,'[1]Baseline values'!$A$1:$BF$1,0))</f>
        <v>11.66</v>
      </c>
      <c r="AT30" s="194">
        <f>IF([1]Reference!$V$5="HPOP",INDEX([1]hpop_regional_summary!$B$2:$AJ$198,MATCH($AR30,[1]hpop_regional_summary!$C$2:$C$198,0),MATCH($E$5,[1]hpop_regional_summary!$B$2:$AJ$2,0)),IF([1]Reference!$V$5="UHC",IF(OR($E$5="UHC Single Measure",$E$5="Financial Hardship",$E$5="Average Service Coverage"),INDEX([1]uhc_regional_summary!$B$5:$AO$198,MATCH($AR30,[1]uhc_regional_summary!$C$5:$C$198,0),MATCH($E$5,[1]uhc_regional_summary!$B$2:$AO$2,0)),INDEX([1]uhc_regional_summary!$B$5:$AO$198,MATCH($AR30,[1]uhc_regional_summary!$C$5:$C$198,0),MATCH($E$5,[1]uhc_regional_summary!$B$3:$AO$3,0))),IF([1]Reference!$V$5="HEP",IF(OR($E$5="HEP Index",$E$5="Prepare",$E$5="Prevent",$E$5="Detect and Respond"),INDEX([1]hep_regional_summary!$B$5:$AZ$198,MATCH($AR30,[1]hep_regional_summary!$C$5:$C$198,0),MATCH($E$5,[1]hep_regional_summary!$B$2:$AZ$2,0)),INDEX([1]hep_regional_summary!$B$5:$AZ$198,MATCH($AR30,[1]hep_regional_summary!$C$5:$C$198,0),MATCH($E$5,[1]hep_regional_summary!$B$3:$AZ$3,0))),"CHECK")))</f>
        <v>0</v>
      </c>
      <c r="AU30" s="194">
        <f>IF([1]Reference!$V$5="HPOP",INDEX([1]hpop_regional_summary!$B$2:$AJ$198,MATCH($AR30,[1]hpop_regional_summary!$C$2:$C$198,0),MATCH($E$5,[1]hpop_regional_summary!$B$2:$AJ$2,0)+1),IF([1]Reference!$V$5="UHC",IF(OR($E$5="UHC Single Measure",$E$5="Financial Hardship",$E$5="Average Service Coverage"),INDEX([1]uhc_regional_summary!$B$5:$AO$198,MATCH($AR30,[1]uhc_regional_summary!$C$5:$C$198,0),MATCH($E$5,[1]uhc_regional_summary!$B$2:$AO$2,0)+1),INDEX([1]uhc_regional_summary!$B$5:$AO$198,MATCH($AR30,[1]uhc_regional_summary!$C$5:$C$198,0),MATCH($E$5,[1]uhc_regional_summary!$B$3:$AO$3,0)+1)),IF([1]Reference!$V$5="HEP",IF(OR($E$5="HEP Index",$E$5="Prepare",$E$5="Prevent",$E$5="Detect and Respond"),INDEX([1]hep_regional_summary!$B$5:$AZ$198,MATCH($AR30,[1]hep_regional_summary!$C$5:$C$198,0),MATCH($E$5,[1]hep_regional_summary!$B$2:$AZ$2,0)+1),INDEX([1]hep_regional_summary!$B$5:$AZ$198,MATCH($AR30,[1]hep_regional_summary!$C$5:$C$198,0),MATCH($E$5,[1]hep_regional_summary!$B$3:$AZ$3,0)+1)),"CHECK")))</f>
        <v>0</v>
      </c>
      <c r="AV30" s="194" t="str">
        <f t="shared" si="0"/>
        <v>NO DATA</v>
      </c>
      <c r="AW30" s="194">
        <f>COUNTIF(AV$18:AV30,AV30)</f>
        <v>5</v>
      </c>
      <c r="AX30" s="176">
        <f>IF(AND(AV30&lt;&gt;"NO DATA",AU30=""),"",(SUMPRODUCT((AV30=$AV$18:$AV$211)*(AU30&gt;$AU$18:$AU$211))+1)+(COUNTIFS($AV$18:AV30,AV30,$AU$18:AU30,AU30)-1))</f>
        <v>5</v>
      </c>
      <c r="AY30" s="31">
        <f>(SUMPRODUCT((AV30=$AV$18:$AV$211)*(AS30&gt;$AS$18:$AS$211))+1)+(COUNTIFS($AV$18:AV30,AV30,$AS$18:AS30,AS30)-1)</f>
        <v>40</v>
      </c>
    </row>
    <row r="31" spans="3:51" s="78" customFormat="1" ht="15.75" customHeight="1" x14ac:dyDescent="0.35">
      <c r="C31" s="18">
        <v>12</v>
      </c>
      <c r="D31" s="126" t="str">
        <f t="array" ref="D31">IFERROR(INDEX($AR$18:$AR$211,MATCH(1,IF($E$6="Country name",($AW$18:$AW$211=C31),IF($E$6="Projected progress (Ascending)",($AX$18:$AX$211=C31),IF($E$6="Baseline performance",($AY$18:$AY$211=C31),"")))*($AV$18:$AV$211="Worst-Neg"),0)),"")</f>
        <v/>
      </c>
      <c r="F31" s="197"/>
      <c r="L31" s="126" t="str">
        <f t="array" ref="L31">IFERROR(INDEX($AR$18:$AR$211,MATCH(1,IF($E$6="Country name",($AW$18:$AW$211=C31),IF($E$6="Projected progress (Ascending)",($AX$18:$AX$211=C31),IF($E$6="Baseline performance",($AY$18:$AY$211=C31),"")))*($AV$18:$AV$211="Worst-Pos"),0)),"")</f>
        <v>Romania</v>
      </c>
      <c r="T31" s="126" t="str">
        <f t="array" ref="T31">IFERROR(INDEX($AR$18:$AR$211,MATCH(1,IF($E$6="Country name",($AW$18:$AW$211=C31),IF($E$6="Projected progress (Ascending)",($AX$18:$AX$211=C31),IF($E$6="Baseline performance",($AY$18:$AY$211=C31),"")))*($AV$18:$AV$211="Best-Neg"),0)),"")</f>
        <v/>
      </c>
      <c r="AB31" s="126" t="str">
        <f t="array" ref="AB31">IFERROR(INDEX($AR$18:$AR$211,MATCH(1,IF($E$6="Country name",($AW$18:$AW$211=C31),IF($E$6="Projected progress (Ascending)",($AX$18:$AX$211=C31),IF($E$6="Baseline performance",($AY$18:$AY$211=C31),"")))*($AV$18:$AV$211="Best-Pos"),0)),"")</f>
        <v>El Salvador</v>
      </c>
      <c r="AH31" s="198"/>
      <c r="AJ31" s="126" t="str">
        <f t="array" ref="AJ31">IFERROR(INDEX($AR$18:$AR$211,MATCH(1,IF($E$6="Country name",($AW$18:$AW$211=C31),IF($E$6="Projected progress (Ascending)",($AX$18:$AX$211=C31),IF($E$6="Baseline performance",($AY$18:$AY$211=C31),"")))*($AV$18:$AV$211="NO DATA"),0)),"")</f>
        <v>Equatorial Guinea</v>
      </c>
      <c r="AP31" s="194" t="s">
        <v>468</v>
      </c>
      <c r="AQ31" s="194" t="s">
        <v>477</v>
      </c>
      <c r="AR31" s="194" t="s">
        <v>478</v>
      </c>
      <c r="AS31" s="194">
        <f>INDEX('[1]Baseline values'!$A$1:$BF$195,MATCH($AQ31,'[1]Baseline values'!$A$1:$A$195,0),MATCH($E$5,'[1]Baseline values'!$A$1:$BF$1,0))</f>
        <v>15.54</v>
      </c>
      <c r="AT31" s="194">
        <f>IF([1]Reference!$V$5="HPOP",INDEX([1]hpop_regional_summary!$B$2:$AJ$198,MATCH($AR31,[1]hpop_regional_summary!$C$2:$C$198,0),MATCH($E$5,[1]hpop_regional_summary!$B$2:$AJ$2,0)),IF([1]Reference!$V$5="UHC",IF(OR($E$5="UHC Single Measure",$E$5="Financial Hardship",$E$5="Average Service Coverage"),INDEX([1]uhc_regional_summary!$B$5:$AO$198,MATCH($AR31,[1]uhc_regional_summary!$C$5:$C$198,0),MATCH($E$5,[1]uhc_regional_summary!$B$2:$AO$2,0)),INDEX([1]uhc_regional_summary!$B$5:$AO$198,MATCH($AR31,[1]uhc_regional_summary!$C$5:$C$198,0),MATCH($E$5,[1]uhc_regional_summary!$B$3:$AO$3,0))),IF([1]Reference!$V$5="HEP",IF(OR($E$5="HEP Index",$E$5="Prepare",$E$5="Prevent",$E$5="Detect and Respond"),INDEX([1]hep_regional_summary!$B$5:$AZ$198,MATCH($AR31,[1]hep_regional_summary!$C$5:$C$198,0),MATCH($E$5,[1]hep_regional_summary!$B$2:$AZ$2,0)),INDEX([1]hep_regional_summary!$B$5:$AZ$198,MATCH($AR31,[1]hep_regional_summary!$C$5:$C$198,0),MATCH($E$5,[1]hep_regional_summary!$B$3:$AZ$3,0))),"CHECK")))</f>
        <v>4</v>
      </c>
      <c r="AU31" s="194">
        <f>IF([1]Reference!$V$5="HPOP",INDEX([1]hpop_regional_summary!$B$2:$AJ$198,MATCH($AR31,[1]hpop_regional_summary!$C$2:$C$198,0),MATCH($E$5,[1]hpop_regional_summary!$B$2:$AJ$2,0)+1),IF([1]Reference!$V$5="UHC",IF(OR($E$5="UHC Single Measure",$E$5="Financial Hardship",$E$5="Average Service Coverage"),INDEX([1]uhc_regional_summary!$B$5:$AO$198,MATCH($AR31,[1]uhc_regional_summary!$C$5:$C$198,0),MATCH($E$5,[1]uhc_regional_summary!$B$2:$AO$2,0)+1),INDEX([1]uhc_regional_summary!$B$5:$AO$198,MATCH($AR31,[1]uhc_regional_summary!$C$5:$C$198,0),MATCH($E$5,[1]uhc_regional_summary!$B$3:$AO$3,0)+1)),IF([1]Reference!$V$5="HEP",IF(OR($E$5="HEP Index",$E$5="Prepare",$E$5="Prevent",$E$5="Detect and Respond"),INDEX([1]hep_regional_summary!$B$5:$AZ$198,MATCH($AR31,[1]hep_regional_summary!$C$5:$C$198,0),MATCH($E$5,[1]hep_regional_summary!$B$2:$AZ$2,0)+1),INDEX([1]hep_regional_summary!$B$5:$AZ$198,MATCH($AR31,[1]hep_regional_summary!$C$5:$C$198,0),MATCH($E$5,[1]hep_regional_summary!$B$3:$AZ$3,0)+1)),"CHECK")))</f>
        <v>0.8</v>
      </c>
      <c r="AV31" s="194" t="str">
        <f t="shared" si="0"/>
        <v>Worst-Pos</v>
      </c>
      <c r="AW31" s="194">
        <f>COUNTIF(AV$18:AV31,AV31)</f>
        <v>6</v>
      </c>
      <c r="AX31" s="176">
        <f>IF(AND(AV31&lt;&gt;"NO DATA",AU31=""),"",(SUMPRODUCT((AV31=$AV$18:$AV$211)*(AU31&gt;$AU$18:$AU$211))+1)+(COUNTIFS($AV$18:AV31,AV31,$AU$18:AU31,AU31)-1))</f>
        <v>27</v>
      </c>
      <c r="AY31" s="31">
        <f>(SUMPRODUCT((AV31=$AV$18:$AV$211)*(AS31&gt;$AS$18:$AS$211))+1)+(COUNTIFS($AV$18:AV31,AV31,$AS$18:AS31,AS31)-1)</f>
        <v>49</v>
      </c>
    </row>
    <row r="32" spans="3:51" s="78" customFormat="1" ht="15.75" customHeight="1" x14ac:dyDescent="0.35">
      <c r="C32" s="196">
        <v>13</v>
      </c>
      <c r="D32" s="126" t="str">
        <f t="array" ref="D32">IFERROR(INDEX($AR$18:$AR$211,MATCH(1,IF($E$6="Country name",($AW$18:$AW$211=C32),IF($E$6="Projected progress (Ascending)",($AX$18:$AX$211=C32),IF($E$6="Baseline performance",($AY$18:$AY$211=C32),"")))*($AV$18:$AV$211="Worst-Neg"),0)),"")</f>
        <v/>
      </c>
      <c r="F32" s="197"/>
      <c r="L32" s="126" t="str">
        <f t="array" ref="L32">IFERROR(INDEX($AR$18:$AR$211,MATCH(1,IF($E$6="Country name",($AW$18:$AW$211=C32),IF($E$6="Projected progress (Ascending)",($AX$18:$AX$211=C32),IF($E$6="Baseline performance",($AY$18:$AY$211=C32),"")))*($AV$18:$AV$211="Worst-Pos"),0)),"")</f>
        <v>Colombia</v>
      </c>
      <c r="T32" s="126" t="str">
        <f t="array" ref="T32">IFERROR(INDEX($AR$18:$AR$211,MATCH(1,IF($E$6="Country name",($AW$18:$AW$211=C32),IF($E$6="Projected progress (Ascending)",($AX$18:$AX$211=C32),IF($E$6="Baseline performance",($AY$18:$AY$211=C32),"")))*($AV$18:$AV$211="Best-Neg"),0)),"")</f>
        <v/>
      </c>
      <c r="AB32" s="126" t="str">
        <f t="array" ref="AB32">IFERROR(INDEX($AR$18:$AR$211,MATCH(1,IF($E$6="Country name",($AW$18:$AW$211=C32),IF($E$6="Projected progress (Ascending)",($AX$18:$AX$211=C32),IF($E$6="Baseline performance",($AY$18:$AY$211=C32),"")))*($AV$18:$AV$211="Best-Pos"),0)),"")</f>
        <v>Fiji</v>
      </c>
      <c r="AH32" s="198"/>
      <c r="AJ32" s="126" t="str">
        <f t="array" ref="AJ32">IFERROR(INDEX($AR$18:$AR$211,MATCH(1,IF($E$6="Country name",($AW$18:$AW$211=C32),IF($E$6="Projected progress (Ascending)",($AX$18:$AX$211=C32),IF($E$6="Baseline performance",($AY$18:$AY$211=C32),"")))*($AV$18:$AV$211="NO DATA"),0)),"")</f>
        <v>Eritrea</v>
      </c>
      <c r="AP32" s="194" t="s">
        <v>247</v>
      </c>
      <c r="AQ32" s="194" t="s">
        <v>256</v>
      </c>
      <c r="AR32" s="194" t="s">
        <v>257</v>
      </c>
      <c r="AS32" s="194">
        <f>INDEX('[1]Baseline values'!$A$1:$BF$195,MATCH($AQ32,'[1]Baseline values'!$A$1:$A$195,0),MATCH($E$5,'[1]Baseline values'!$A$1:$BF$1,0))</f>
        <v>15.45</v>
      </c>
      <c r="AT32" s="194">
        <f>IF([1]Reference!$V$5="HPOP",INDEX([1]hpop_regional_summary!$B$2:$AJ$198,MATCH($AR32,[1]hpop_regional_summary!$C$2:$C$198,0),MATCH($E$5,[1]hpop_regional_summary!$B$2:$AJ$2,0)),IF([1]Reference!$V$5="UHC",IF(OR($E$5="UHC Single Measure",$E$5="Financial Hardship",$E$5="Average Service Coverage"),INDEX([1]uhc_regional_summary!$B$5:$AO$198,MATCH($AR32,[1]uhc_regional_summary!$C$5:$C$198,0),MATCH($E$5,[1]uhc_regional_summary!$B$2:$AO$2,0)),INDEX([1]uhc_regional_summary!$B$5:$AO$198,MATCH($AR32,[1]uhc_regional_summary!$C$5:$C$198,0),MATCH($E$5,[1]uhc_regional_summary!$B$3:$AO$3,0))),IF([1]Reference!$V$5="HEP",IF(OR($E$5="HEP Index",$E$5="Prepare",$E$5="Prevent",$E$5="Detect and Respond"),INDEX([1]hep_regional_summary!$B$5:$AZ$198,MATCH($AR32,[1]hep_regional_summary!$C$5:$C$198,0),MATCH($E$5,[1]hep_regional_summary!$B$2:$AZ$2,0)),INDEX([1]hep_regional_summary!$B$5:$AZ$198,MATCH($AR32,[1]hep_regional_summary!$C$5:$C$198,0),MATCH($E$5,[1]hep_regional_summary!$B$3:$AZ$3,0))),"CHECK")))</f>
        <v>4</v>
      </c>
      <c r="AU32" s="194">
        <f>IF([1]Reference!$V$5="HPOP",INDEX([1]hpop_regional_summary!$B$2:$AJ$198,MATCH($AR32,[1]hpop_regional_summary!$C$2:$C$198,0),MATCH($E$5,[1]hpop_regional_summary!$B$2:$AJ$2,0)+1),IF([1]Reference!$V$5="UHC",IF(OR($E$5="UHC Single Measure",$E$5="Financial Hardship",$E$5="Average Service Coverage"),INDEX([1]uhc_regional_summary!$B$5:$AO$198,MATCH($AR32,[1]uhc_regional_summary!$C$5:$C$198,0),MATCH($E$5,[1]uhc_regional_summary!$B$2:$AO$2,0)+1),INDEX([1]uhc_regional_summary!$B$5:$AO$198,MATCH($AR32,[1]uhc_regional_summary!$C$5:$C$198,0),MATCH($E$5,[1]uhc_regional_summary!$B$3:$AO$3,0)+1)),IF([1]Reference!$V$5="HEP",IF(OR($E$5="HEP Index",$E$5="Prepare",$E$5="Prevent",$E$5="Detect and Respond"),INDEX([1]hep_regional_summary!$B$5:$AZ$198,MATCH($AR32,[1]hep_regional_summary!$C$5:$C$198,0),MATCH($E$5,[1]hep_regional_summary!$B$2:$AZ$2,0)+1),INDEX([1]hep_regional_summary!$B$5:$AZ$198,MATCH($AR32,[1]hep_regional_summary!$C$5:$C$198,0),MATCH($E$5,[1]hep_regional_summary!$B$3:$AZ$3,0)+1)),"CHECK")))</f>
        <v>0.3</v>
      </c>
      <c r="AV32" s="194" t="str">
        <f t="shared" si="0"/>
        <v>Worst-Pos</v>
      </c>
      <c r="AW32" s="194">
        <f>COUNTIF(AV$18:AV32,AV32)</f>
        <v>7</v>
      </c>
      <c r="AX32" s="176">
        <f>IF(AND(AV32&lt;&gt;"NO DATA",AU32=""),"",(SUMPRODUCT((AV32=$AV$18:$AV$211)*(AU32&gt;$AU$18:$AU$211))+1)+(COUNTIFS($AV$18:AV32,AV32,$AU$18:AU32,AU32)-1))</f>
        <v>9</v>
      </c>
      <c r="AY32" s="31">
        <f>(SUMPRODUCT((AV32=$AV$18:$AV$211)*(AS32&gt;$AS$18:$AS$211))+1)+(COUNTIFS($AV$18:AV32,AV32,$AS$18:AS32,AS32)-1)</f>
        <v>48</v>
      </c>
    </row>
    <row r="33" spans="3:51" s="78" customFormat="1" ht="15.75" customHeight="1" x14ac:dyDescent="0.35">
      <c r="C33" s="18">
        <v>14</v>
      </c>
      <c r="D33" s="126" t="str">
        <f t="array" ref="D33">IFERROR(INDEX($AR$18:$AR$211,MATCH(1,IF($E$6="Country name",($AW$18:$AW$211=C33),IF($E$6="Projected progress (Ascending)",($AX$18:$AX$211=C33),IF($E$6="Baseline performance",($AY$18:$AY$211=C33),"")))*($AV$18:$AV$211="Worst-Neg"),0)),"")</f>
        <v/>
      </c>
      <c r="F33" s="197"/>
      <c r="L33" s="126" t="str">
        <f t="array" ref="L33">IFERROR(INDEX($AR$18:$AR$211,MATCH(1,IF($E$6="Country name",($AW$18:$AW$211=C33),IF($E$6="Projected progress (Ascending)",($AX$18:$AX$211=C33),IF($E$6="Baseline performance",($AY$18:$AY$211=C33),"")))*($AV$18:$AV$211="Worst-Pos"),0)),"")</f>
        <v>Jamaica</v>
      </c>
      <c r="T33" s="126" t="str">
        <f t="array" ref="T33">IFERROR(INDEX($AR$18:$AR$211,MATCH(1,IF($E$6="Country name",($AW$18:$AW$211=C33),IF($E$6="Projected progress (Ascending)",($AX$18:$AX$211=C33),IF($E$6="Baseline performance",($AY$18:$AY$211=C33),"")))*($AV$18:$AV$211="Best-Neg"),0)),"")</f>
        <v/>
      </c>
      <c r="AB33" s="126" t="str">
        <f t="array" ref="AB33">IFERROR(INDEX($AR$18:$AR$211,MATCH(1,IF($E$6="Country name",($AW$18:$AW$211=C33),IF($E$6="Projected progress (Ascending)",($AX$18:$AX$211=C33),IF($E$6="Baseline performance",($AY$18:$AY$211=C33),"")))*($AV$18:$AV$211="Best-Pos"),0)),"")</f>
        <v>France</v>
      </c>
      <c r="AH33" s="198"/>
      <c r="AJ33" s="126" t="str">
        <f t="array" ref="AJ33">IFERROR(INDEX($AR$18:$AR$211,MATCH(1,IF($E$6="Country name",($AW$18:$AW$211=C33),IF($E$6="Projected progress (Ascending)",($AX$18:$AX$211=C33),IF($E$6="Baseline performance",($AY$18:$AY$211=C33),"")))*($AV$18:$AV$211="NO DATA"),0)),"")</f>
        <v>Grenada</v>
      </c>
      <c r="AP33" s="194" t="s">
        <v>361</v>
      </c>
      <c r="AQ33" s="194" t="s">
        <v>448</v>
      </c>
      <c r="AR33" s="194" t="s">
        <v>449</v>
      </c>
      <c r="AS33" s="194">
        <f>INDEX('[1]Baseline values'!$A$1:$BF$195,MATCH($AQ33,'[1]Baseline values'!$A$1:$A$195,0),MATCH($E$5,'[1]Baseline values'!$A$1:$BF$1,0))</f>
        <v>18.850000000000001</v>
      </c>
      <c r="AT33" s="194">
        <f>IF([1]Reference!$V$5="HPOP",INDEX([1]hpop_regional_summary!$B$2:$AJ$198,MATCH($AR33,[1]hpop_regional_summary!$C$2:$C$198,0),MATCH($E$5,[1]hpop_regional_summary!$B$2:$AJ$2,0)),IF([1]Reference!$V$5="UHC",IF(OR($E$5="UHC Single Measure",$E$5="Financial Hardship",$E$5="Average Service Coverage"),INDEX([1]uhc_regional_summary!$B$5:$AO$198,MATCH($AR33,[1]uhc_regional_summary!$C$5:$C$198,0),MATCH($E$5,[1]uhc_regional_summary!$B$2:$AO$2,0)),INDEX([1]uhc_regional_summary!$B$5:$AO$198,MATCH($AR33,[1]uhc_regional_summary!$C$5:$C$198,0),MATCH($E$5,[1]uhc_regional_summary!$B$3:$AO$3,0))),IF([1]Reference!$V$5="HEP",IF(OR($E$5="HEP Index",$E$5="Prepare",$E$5="Prevent",$E$5="Detect and Respond"),INDEX([1]hep_regional_summary!$B$5:$AZ$198,MATCH($AR33,[1]hep_regional_summary!$C$5:$C$198,0),MATCH($E$5,[1]hep_regional_summary!$B$2:$AZ$2,0)),INDEX([1]hep_regional_summary!$B$5:$AZ$198,MATCH($AR33,[1]hep_regional_summary!$C$5:$C$198,0),MATCH($E$5,[1]hep_regional_summary!$B$3:$AZ$3,0))),"CHECK")))</f>
        <v>3</v>
      </c>
      <c r="AU33" s="194">
        <f>IF([1]Reference!$V$5="HPOP",INDEX([1]hpop_regional_summary!$B$2:$AJ$198,MATCH($AR33,[1]hpop_regional_summary!$C$2:$C$198,0),MATCH($E$5,[1]hpop_regional_summary!$B$2:$AJ$2,0)+1),IF([1]Reference!$V$5="UHC",IF(OR($E$5="UHC Single Measure",$E$5="Financial Hardship",$E$5="Average Service Coverage"),INDEX([1]uhc_regional_summary!$B$5:$AO$198,MATCH($AR33,[1]uhc_regional_summary!$C$5:$C$198,0),MATCH($E$5,[1]uhc_regional_summary!$B$2:$AO$2,0)+1),INDEX([1]uhc_regional_summary!$B$5:$AO$198,MATCH($AR33,[1]uhc_regional_summary!$C$5:$C$198,0),MATCH($E$5,[1]uhc_regional_summary!$B$3:$AO$3,0)+1)),IF([1]Reference!$V$5="HEP",IF(OR($E$5="HEP Index",$E$5="Prepare",$E$5="Prevent",$E$5="Detect and Respond"),INDEX([1]hep_regional_summary!$B$5:$AZ$198,MATCH($AR33,[1]hep_regional_summary!$C$5:$C$198,0),MATCH($E$5,[1]hep_regional_summary!$B$2:$AZ$2,0)+1),INDEX([1]hep_regional_summary!$B$5:$AZ$198,MATCH($AR33,[1]hep_regional_summary!$C$5:$C$198,0),MATCH($E$5,[1]hep_regional_summary!$B$3:$AZ$3,0)+1)),"CHECK")))</f>
        <v>2.9</v>
      </c>
      <c r="AV33" s="194" t="str">
        <f t="shared" si="0"/>
        <v>Worst-Pos</v>
      </c>
      <c r="AW33" s="194">
        <f>COUNTIF(AV$18:AV33,AV33)</f>
        <v>8</v>
      </c>
      <c r="AX33" s="176">
        <f>IF(AND(AV33&lt;&gt;"NO DATA",AU33=""),"",(SUMPRODUCT((AV33=$AV$18:$AV$211)*(AU33&gt;$AU$18:$AU$211))+1)+(COUNTIFS($AV$18:AV33,AV33,$AU$18:AU33,AU33)-1))</f>
        <v>65</v>
      </c>
      <c r="AY33" s="31">
        <f>(SUMPRODUCT((AV33=$AV$18:$AV$211)*(AS33&gt;$AS$18:$AS$211))+1)+(COUNTIFS($AV$18:AV33,AV33,$AS$18:AS33,AS33)-1)</f>
        <v>61</v>
      </c>
    </row>
    <row r="34" spans="3:51" s="78" customFormat="1" ht="15.75" customHeight="1" x14ac:dyDescent="0.35">
      <c r="C34" s="196">
        <v>15</v>
      </c>
      <c r="D34" s="126" t="str">
        <f t="array" ref="D34">IFERROR(INDEX($AR$18:$AR$211,MATCH(1,IF($E$6="Country name",($AW$18:$AW$211=C34),IF($E$6="Projected progress (Ascending)",($AX$18:$AX$211=C34),IF($E$6="Baseline performance",($AY$18:$AY$211=C34),"")))*($AV$18:$AV$211="Worst-Neg"),0)),"")</f>
        <v/>
      </c>
      <c r="F34" s="197"/>
      <c r="L34" s="126" t="str">
        <f t="array" ref="L34">IFERROR(INDEX($AR$18:$AR$211,MATCH(1,IF($E$6="Country name",($AW$18:$AW$211=C34),IF($E$6="Projected progress (Ascending)",($AX$18:$AX$211=C34),IF($E$6="Baseline performance",($AY$18:$AY$211=C34),"")))*($AV$18:$AV$211="Worst-Pos"),0)),"")</f>
        <v>Montenegro</v>
      </c>
      <c r="T34" s="126" t="str">
        <f t="array" ref="T34">IFERROR(INDEX($AR$18:$AR$211,MATCH(1,IF($E$6="Country name",($AW$18:$AW$211=C34),IF($E$6="Projected progress (Ascending)",($AX$18:$AX$211=C34),IF($E$6="Baseline performance",($AY$18:$AY$211=C34),"")))*($AV$18:$AV$211="Best-Neg"),0)),"")</f>
        <v/>
      </c>
      <c r="AB34" s="126" t="str">
        <f t="array" ref="AB34">IFERROR(INDEX($AR$18:$AR$211,MATCH(1,IF($E$6="Country name",($AW$18:$AW$211=C34),IF($E$6="Projected progress (Ascending)",($AX$18:$AX$211=C34),IF($E$6="Baseline performance",($AY$18:$AY$211=C34),"")))*($AV$18:$AV$211="Best-Pos"),0)),"")</f>
        <v>Ireland</v>
      </c>
      <c r="AH34" s="198"/>
      <c r="AJ34" s="126" t="str">
        <f t="array" ref="AJ34">IFERROR(INDEX($AR$18:$AR$211,MATCH(1,IF($E$6="Country name",($AW$18:$AW$211=C34),IF($E$6="Projected progress (Ascending)",($AX$18:$AX$211=C34),IF($E$6="Baseline performance",($AY$18:$AY$211=C34),"")))*($AV$18:$AV$211="NO DATA"),0)),"")</f>
        <v>Guyana</v>
      </c>
      <c r="AP34" s="194" t="s">
        <v>361</v>
      </c>
      <c r="AQ34" s="194" t="s">
        <v>388</v>
      </c>
      <c r="AR34" s="194" t="s">
        <v>389</v>
      </c>
      <c r="AS34" s="194">
        <f>INDEX('[1]Baseline values'!$A$1:$BF$195,MATCH($AQ34,'[1]Baseline values'!$A$1:$A$195,0),MATCH($E$5,'[1]Baseline values'!$A$1:$BF$1,0))</f>
        <v>10.59</v>
      </c>
      <c r="AT34" s="194">
        <f>IF([1]Reference!$V$5="HPOP",INDEX([1]hpop_regional_summary!$B$2:$AJ$198,MATCH($AR34,[1]hpop_regional_summary!$C$2:$C$198,0),MATCH($E$5,[1]hpop_regional_summary!$B$2:$AJ$2,0)),IF([1]Reference!$V$5="UHC",IF(OR($E$5="UHC Single Measure",$E$5="Financial Hardship",$E$5="Average Service Coverage"),INDEX([1]uhc_regional_summary!$B$5:$AO$198,MATCH($AR34,[1]uhc_regional_summary!$C$5:$C$198,0),MATCH($E$5,[1]uhc_regional_summary!$B$2:$AO$2,0)),INDEX([1]uhc_regional_summary!$B$5:$AO$198,MATCH($AR34,[1]uhc_regional_summary!$C$5:$C$198,0),MATCH($E$5,[1]uhc_regional_summary!$B$3:$AO$3,0))),IF([1]Reference!$V$5="HEP",IF(OR($E$5="HEP Index",$E$5="Prepare",$E$5="Prevent",$E$5="Detect and Respond"),INDEX([1]hep_regional_summary!$B$5:$AZ$198,MATCH($AR34,[1]hep_regional_summary!$C$5:$C$198,0),MATCH($E$5,[1]hep_regional_summary!$B$2:$AZ$2,0)),INDEX([1]hep_regional_summary!$B$5:$AZ$198,MATCH($AR34,[1]hep_regional_summary!$C$5:$C$198,0),MATCH($E$5,[1]hep_regional_summary!$B$3:$AZ$3,0))),"CHECK")))</f>
        <v>3</v>
      </c>
      <c r="AU34" s="194">
        <f>IF([1]Reference!$V$5="HPOP",INDEX([1]hpop_regional_summary!$B$2:$AJ$198,MATCH($AR34,[1]hpop_regional_summary!$C$2:$C$198,0),MATCH($E$5,[1]hpop_regional_summary!$B$2:$AJ$2,0)+1),IF([1]Reference!$V$5="UHC",IF(OR($E$5="UHC Single Measure",$E$5="Financial Hardship",$E$5="Average Service Coverage"),INDEX([1]uhc_regional_summary!$B$5:$AO$198,MATCH($AR34,[1]uhc_regional_summary!$C$5:$C$198,0),MATCH($E$5,[1]uhc_regional_summary!$B$2:$AO$2,0)+1),INDEX([1]uhc_regional_summary!$B$5:$AO$198,MATCH($AR34,[1]uhc_regional_summary!$C$5:$C$198,0),MATCH($E$5,[1]uhc_regional_summary!$B$3:$AO$3,0)+1)),IF([1]Reference!$V$5="HEP",IF(OR($E$5="HEP Index",$E$5="Prepare",$E$5="Prevent",$E$5="Detect and Respond"),INDEX([1]hep_regional_summary!$B$5:$AZ$198,MATCH($AR34,[1]hep_regional_summary!$C$5:$C$198,0),MATCH($E$5,[1]hep_regional_summary!$B$2:$AZ$2,0)+1),INDEX([1]hep_regional_summary!$B$5:$AZ$198,MATCH($AR34,[1]hep_regional_summary!$C$5:$C$198,0),MATCH($E$5,[1]hep_regional_summary!$B$3:$AZ$3,0)+1)),"CHECK")))</f>
        <v>0.2</v>
      </c>
      <c r="AV34" s="194" t="str">
        <f t="shared" si="0"/>
        <v>Worst-Pos</v>
      </c>
      <c r="AW34" s="194">
        <f>COUNTIF(AV$18:AV34,AV34)</f>
        <v>9</v>
      </c>
      <c r="AX34" s="176">
        <f>IF(AND(AV34&lt;&gt;"NO DATA",AU34=""),"",(SUMPRODUCT((AV34=$AV$18:$AV$211)*(AU34&gt;$AU$18:$AU$211))+1)+(COUNTIFS($AV$18:AV34,AV34,$AU$18:AU34,AU34)-1))</f>
        <v>6</v>
      </c>
      <c r="AY34" s="31">
        <f>(SUMPRODUCT((AV34=$AV$18:$AV$211)*(AS34&gt;$AS$18:$AS$211))+1)+(COUNTIFS($AV$18:AV34,AV34,$AS$18:AS34,AS34)-1)</f>
        <v>22</v>
      </c>
    </row>
    <row r="35" spans="3:51" s="78" customFormat="1" ht="15.75" customHeight="1" x14ac:dyDescent="0.35">
      <c r="C35" s="18">
        <v>16</v>
      </c>
      <c r="D35" s="126" t="str">
        <f t="array" ref="D35">IFERROR(INDEX($AR$18:$AR$211,MATCH(1,IF($E$6="Country name",($AW$18:$AW$211=C35),IF($E$6="Projected progress (Ascending)",($AX$18:$AX$211=C35),IF($E$6="Baseline performance",($AY$18:$AY$211=C35),"")))*($AV$18:$AV$211="Worst-Neg"),0)),"")</f>
        <v/>
      </c>
      <c r="F35" s="197"/>
      <c r="L35" s="126" t="str">
        <f t="array" ref="L35">IFERROR(INDEX($AR$18:$AR$211,MATCH(1,IF($E$6="Country name",($AW$18:$AW$211=C35),IF($E$6="Projected progress (Ascending)",($AX$18:$AX$211=C35),IF($E$6="Baseline performance",($AY$18:$AY$211=C35),"")))*($AV$18:$AV$211="Worst-Pos"),0)),"")</f>
        <v>Poland</v>
      </c>
      <c r="T35" s="126" t="str">
        <f t="array" ref="T35">IFERROR(INDEX($AR$18:$AR$211,MATCH(1,IF($E$6="Country name",($AW$18:$AW$211=C35),IF($E$6="Projected progress (Ascending)",($AX$18:$AX$211=C35),IF($E$6="Baseline performance",($AY$18:$AY$211=C35),"")))*($AV$18:$AV$211="Best-Neg"),0)),"")</f>
        <v/>
      </c>
      <c r="AB35" s="126" t="str">
        <f t="array" ref="AB35">IFERROR(INDEX($AR$18:$AR$211,MATCH(1,IF($E$6="Country name",($AW$18:$AW$211=C35),IF($E$6="Projected progress (Ascending)",($AX$18:$AX$211=C35),IF($E$6="Baseline performance",($AY$18:$AY$211=C35),"")))*($AV$18:$AV$211="Best-Pos"),0)),"")</f>
        <v>Japan</v>
      </c>
      <c r="AH35" s="198"/>
      <c r="AJ35" s="126" t="str">
        <f t="array" ref="AJ35">IFERROR(INDEX($AR$18:$AR$211,MATCH(1,IF($E$6="Country name",($AW$18:$AW$211=C35),IF($E$6="Projected progress (Ascending)",($AX$18:$AX$211=C35),IF($E$6="Baseline performance",($AY$18:$AY$211=C35),"")))*($AV$18:$AV$211="NO DATA"),0)),"")</f>
        <v>Iceland</v>
      </c>
      <c r="AP35" s="194" t="s">
        <v>247</v>
      </c>
      <c r="AQ35" s="194" t="s">
        <v>308</v>
      </c>
      <c r="AR35" s="194" t="s">
        <v>309</v>
      </c>
      <c r="AS35" s="194">
        <f>INDEX('[1]Baseline values'!$A$1:$BF$195,MATCH($AQ35,'[1]Baseline values'!$A$1:$A$195,0),MATCH($E$5,'[1]Baseline values'!$A$1:$BF$1,0))</f>
        <v>9.4499999999999993</v>
      </c>
      <c r="AT35" s="194">
        <f>IF([1]Reference!$V$5="HPOP",INDEX([1]hpop_regional_summary!$B$2:$AJ$198,MATCH($AR35,[1]hpop_regional_summary!$C$2:$C$198,0),MATCH($E$5,[1]hpop_regional_summary!$B$2:$AJ$2,0)),IF([1]Reference!$V$5="UHC",IF(OR($E$5="UHC Single Measure",$E$5="Financial Hardship",$E$5="Average Service Coverage"),INDEX([1]uhc_regional_summary!$B$5:$AO$198,MATCH($AR35,[1]uhc_regional_summary!$C$5:$C$198,0),MATCH($E$5,[1]uhc_regional_summary!$B$2:$AO$2,0)),INDEX([1]uhc_regional_summary!$B$5:$AO$198,MATCH($AR35,[1]uhc_regional_summary!$C$5:$C$198,0),MATCH($E$5,[1]uhc_regional_summary!$B$3:$AO$3,0))),IF([1]Reference!$V$5="HEP",IF(OR($E$5="HEP Index",$E$5="Prepare",$E$5="Prevent",$E$5="Detect and Respond"),INDEX([1]hep_regional_summary!$B$5:$AZ$198,MATCH($AR35,[1]hep_regional_summary!$C$5:$C$198,0),MATCH($E$5,[1]hep_regional_summary!$B$2:$AZ$2,0)),INDEX([1]hep_regional_summary!$B$5:$AZ$198,MATCH($AR35,[1]hep_regional_summary!$C$5:$C$198,0),MATCH($E$5,[1]hep_regional_summary!$B$3:$AZ$3,0))),"CHECK")))</f>
        <v>0</v>
      </c>
      <c r="AU35" s="194">
        <f>IF([1]Reference!$V$5="HPOP",INDEX([1]hpop_regional_summary!$B$2:$AJ$198,MATCH($AR35,[1]hpop_regional_summary!$C$2:$C$198,0),MATCH($E$5,[1]hpop_regional_summary!$B$2:$AJ$2,0)+1),IF([1]Reference!$V$5="UHC",IF(OR($E$5="UHC Single Measure",$E$5="Financial Hardship",$E$5="Average Service Coverage"),INDEX([1]uhc_regional_summary!$B$5:$AO$198,MATCH($AR35,[1]uhc_regional_summary!$C$5:$C$198,0),MATCH($E$5,[1]uhc_regional_summary!$B$2:$AO$2,0)+1),INDEX([1]uhc_regional_summary!$B$5:$AO$198,MATCH($AR35,[1]uhc_regional_summary!$C$5:$C$198,0),MATCH($E$5,[1]uhc_regional_summary!$B$3:$AO$3,0)+1)),IF([1]Reference!$V$5="HEP",IF(OR($E$5="HEP Index",$E$5="Prepare",$E$5="Prevent",$E$5="Detect and Respond"),INDEX([1]hep_regional_summary!$B$5:$AZ$198,MATCH($AR35,[1]hep_regional_summary!$C$5:$C$198,0),MATCH($E$5,[1]hep_regional_summary!$B$2:$AZ$2,0)+1),INDEX([1]hep_regional_summary!$B$5:$AZ$198,MATCH($AR35,[1]hep_regional_summary!$C$5:$C$198,0),MATCH($E$5,[1]hep_regional_summary!$B$3:$AZ$3,0)+1)),"CHECK")))</f>
        <v>0</v>
      </c>
      <c r="AV35" s="194" t="str">
        <f t="shared" si="0"/>
        <v>NO DATA</v>
      </c>
      <c r="AW35" s="194">
        <f>COUNTIF(AV$18:AV35,AV35)</f>
        <v>6</v>
      </c>
      <c r="AX35" s="176">
        <f>IF(AND(AV35&lt;&gt;"NO DATA",AU35=""),"",(SUMPRODUCT((AV35=$AV$18:$AV$211)*(AU35&gt;$AU$18:$AU$211))+1)+(COUNTIFS($AV$18:AV35,AV35,$AU$18:AU35,AU35)-1))</f>
        <v>6</v>
      </c>
      <c r="AY35" s="31">
        <f>(SUMPRODUCT((AV35=$AV$18:$AV$211)*(AS35&gt;$AS$18:$AS$211))+1)+(COUNTIFS($AV$18:AV35,AV35,$AS$18:AS35,AS35)-1)</f>
        <v>22</v>
      </c>
    </row>
    <row r="36" spans="3:51" s="78" customFormat="1" ht="15.75" customHeight="1" x14ac:dyDescent="0.35">
      <c r="C36" s="196">
        <v>17</v>
      </c>
      <c r="D36" s="126" t="str">
        <f t="array" ref="D36">IFERROR(INDEX($AR$18:$AR$211,MATCH(1,IF($E$6="Country name",($AW$18:$AW$211=C36),IF($E$6="Projected progress (Ascending)",($AX$18:$AX$211=C36),IF($E$6="Baseline performance",($AY$18:$AY$211=C36),"")))*($AV$18:$AV$211="Worst-Neg"),0)),"")</f>
        <v/>
      </c>
      <c r="F36" s="197"/>
      <c r="L36" s="126" t="str">
        <f t="array" ref="L36">IFERROR(INDEX($AR$18:$AR$211,MATCH(1,IF($E$6="Country name",($AW$18:$AW$211=C36),IF($E$6="Projected progress (Ascending)",($AX$18:$AX$211=C36),IF($E$6="Baseline performance",($AY$18:$AY$211=C36),"")))*($AV$18:$AV$211="Worst-Pos"),0)),"")</f>
        <v>Sao Tome and Principe</v>
      </c>
      <c r="T36" s="126" t="str">
        <f t="array" ref="T36">IFERROR(INDEX($AR$18:$AR$211,MATCH(1,IF($E$6="Country name",($AW$18:$AW$211=C36),IF($E$6="Projected progress (Ascending)",($AX$18:$AX$211=C36),IF($E$6="Baseline performance",($AY$18:$AY$211=C36),"")))*($AV$18:$AV$211="Best-Neg"),0)),"")</f>
        <v/>
      </c>
      <c r="AB36" s="126" t="str">
        <f t="array" ref="AB36">IFERROR(INDEX($AR$18:$AR$211,MATCH(1,IF($E$6="Country name",($AW$18:$AW$211=C36),IF($E$6="Projected progress (Ascending)",($AX$18:$AX$211=C36),IF($E$6="Baseline performance",($AY$18:$AY$211=C36),"")))*($AV$18:$AV$211="Best-Pos"),0)),"")</f>
        <v>Lesotho</v>
      </c>
      <c r="AH36" s="198"/>
      <c r="AJ36" s="126" t="str">
        <f t="array" ref="AJ36">IFERROR(INDEX($AR$18:$AR$211,MATCH(1,IF($E$6="Country name",($AW$18:$AW$211=C36),IF($E$6="Projected progress (Ascending)",($AX$18:$AX$211=C36),IF($E$6="Baseline performance",($AY$18:$AY$211=C36),"")))*($AV$18:$AV$211="NO DATA"),0)),"")</f>
        <v>Kiribati</v>
      </c>
      <c r="AP36" s="194" t="s">
        <v>79</v>
      </c>
      <c r="AQ36" s="194" t="s">
        <v>206</v>
      </c>
      <c r="AR36" s="194" t="s">
        <v>207</v>
      </c>
      <c r="AS36" s="194">
        <f>INDEX('[1]Baseline values'!$A$1:$BF$195,MATCH($AQ36,'[1]Baseline values'!$A$1:$A$195,0),MATCH($E$5,'[1]Baseline values'!$A$1:$BF$1,0))</f>
        <v>10.37</v>
      </c>
      <c r="AT36" s="194">
        <f>IF([1]Reference!$V$5="HPOP",INDEX([1]hpop_regional_summary!$B$2:$AJ$198,MATCH($AR36,[1]hpop_regional_summary!$C$2:$C$198,0),MATCH($E$5,[1]hpop_regional_summary!$B$2:$AJ$2,0)),IF([1]Reference!$V$5="UHC",IF(OR($E$5="UHC Single Measure",$E$5="Financial Hardship",$E$5="Average Service Coverage"),INDEX([1]uhc_regional_summary!$B$5:$AO$198,MATCH($AR36,[1]uhc_regional_summary!$C$5:$C$198,0),MATCH($E$5,[1]uhc_regional_summary!$B$2:$AO$2,0)),INDEX([1]uhc_regional_summary!$B$5:$AO$198,MATCH($AR36,[1]uhc_regional_summary!$C$5:$C$198,0),MATCH($E$5,[1]uhc_regional_summary!$B$3:$AO$3,0))),IF([1]Reference!$V$5="HEP",IF(OR($E$5="HEP Index",$E$5="Prepare",$E$5="Prevent",$E$5="Detect and Respond"),INDEX([1]hep_regional_summary!$B$5:$AZ$198,MATCH($AR36,[1]hep_regional_summary!$C$5:$C$198,0),MATCH($E$5,[1]hep_regional_summary!$B$2:$AZ$2,0)),INDEX([1]hep_regional_summary!$B$5:$AZ$198,MATCH($AR36,[1]hep_regional_summary!$C$5:$C$198,0),MATCH($E$5,[1]hep_regional_summary!$B$3:$AZ$3,0))),"CHECK")))</f>
        <v>3</v>
      </c>
      <c r="AU36" s="194">
        <f>IF([1]Reference!$V$5="HPOP",INDEX([1]hpop_regional_summary!$B$2:$AJ$198,MATCH($AR36,[1]hpop_regional_summary!$C$2:$C$198,0),MATCH($E$5,[1]hpop_regional_summary!$B$2:$AJ$2,0)+1),IF([1]Reference!$V$5="UHC",IF(OR($E$5="UHC Single Measure",$E$5="Financial Hardship",$E$5="Average Service Coverage"),INDEX([1]uhc_regional_summary!$B$5:$AO$198,MATCH($AR36,[1]uhc_regional_summary!$C$5:$C$198,0),MATCH($E$5,[1]uhc_regional_summary!$B$2:$AO$2,0)+1),INDEX([1]uhc_regional_summary!$B$5:$AO$198,MATCH($AR36,[1]uhc_regional_summary!$C$5:$C$198,0),MATCH($E$5,[1]uhc_regional_summary!$B$3:$AO$3,0)+1)),IF([1]Reference!$V$5="HEP",IF(OR($E$5="HEP Index",$E$5="Prepare",$E$5="Prevent",$E$5="Detect and Respond"),INDEX([1]hep_regional_summary!$B$5:$AZ$198,MATCH($AR36,[1]hep_regional_summary!$C$5:$C$198,0),MATCH($E$5,[1]hep_regional_summary!$B$2:$AZ$2,0)+1),INDEX([1]hep_regional_summary!$B$5:$AZ$198,MATCH($AR36,[1]hep_regional_summary!$C$5:$C$198,0),MATCH($E$5,[1]hep_regional_summary!$B$3:$AZ$3,0)+1)),"CHECK")))</f>
        <v>0.7</v>
      </c>
      <c r="AV36" s="194" t="str">
        <f t="shared" si="0"/>
        <v>Worst-Pos</v>
      </c>
      <c r="AW36" s="194">
        <f>COUNTIF(AV$18:AV36,AV36)</f>
        <v>10</v>
      </c>
      <c r="AX36" s="176">
        <f>IF(AND(AV36&lt;&gt;"NO DATA",AU36=""),"",(SUMPRODUCT((AV36=$AV$18:$AV$211)*(AU36&gt;$AU$18:$AU$211))+1)+(COUNTIFS($AV$18:AV36,AV36,$AU$18:AU36,AU36)-1))</f>
        <v>25</v>
      </c>
      <c r="AY36" s="31">
        <f>(SUMPRODUCT((AV36=$AV$18:$AV$211)*(AS36&gt;$AS$18:$AS$211))+1)+(COUNTIFS($AV$18:AV36,AV36,$AS$18:AS36,AS36)-1)</f>
        <v>18</v>
      </c>
    </row>
    <row r="37" spans="3:51" s="78" customFormat="1" ht="15.75" customHeight="1" x14ac:dyDescent="0.35">
      <c r="C37" s="18">
        <v>18</v>
      </c>
      <c r="D37" s="126" t="str">
        <f t="array" ref="D37">IFERROR(INDEX($AR$18:$AR$211,MATCH(1,IF($E$6="Country name",($AW$18:$AW$211=C37),IF($E$6="Projected progress (Ascending)",($AX$18:$AX$211=C37),IF($E$6="Baseline performance",($AY$18:$AY$211=C37),"")))*($AV$18:$AV$211="Worst-Neg"),0)),"")</f>
        <v/>
      </c>
      <c r="F37" s="197"/>
      <c r="L37" s="126" t="str">
        <f t="array" ref="L37">IFERROR(INDEX($AR$18:$AR$211,MATCH(1,IF($E$6="Country name",($AW$18:$AW$211=C37),IF($E$6="Projected progress (Ascending)",($AX$18:$AX$211=C37),IF($E$6="Baseline performance",($AY$18:$AY$211=C37),"")))*($AV$18:$AV$211="Worst-Pos"),0)),"")</f>
        <v>Singapore</v>
      </c>
      <c r="T37" s="126" t="str">
        <f t="array" ref="T37">IFERROR(INDEX($AR$18:$AR$211,MATCH(1,IF($E$6="Country name",($AW$18:$AW$211=C37),IF($E$6="Projected progress (Ascending)",($AX$18:$AX$211=C37),IF($E$6="Baseline performance",($AY$18:$AY$211=C37),"")))*($AV$18:$AV$211="Best-Neg"),0)),"")</f>
        <v/>
      </c>
      <c r="AB37" s="126" t="str">
        <f t="array" ref="AB37">IFERROR(INDEX($AR$18:$AR$211,MATCH(1,IF($E$6="Country name",($AW$18:$AW$211=C37),IF($E$6="Projected progress (Ascending)",($AX$18:$AX$211=C37),IF($E$6="Baseline performance",($AY$18:$AY$211=C37),"")))*($AV$18:$AV$211="Best-Pos"),0)),"")</f>
        <v>Rwanda</v>
      </c>
      <c r="AH37" s="198"/>
      <c r="AJ37" s="126" t="str">
        <f t="array" ref="AJ37">IFERROR(INDEX($AR$18:$AR$211,MATCH(1,IF($E$6="Country name",($AW$18:$AW$211=C37),IF($E$6="Projected progress (Ascending)",($AX$18:$AX$211=C37),IF($E$6="Baseline performance",($AY$18:$AY$211=C37),"")))*($AV$18:$AV$211="NO DATA"),0)),"")</f>
        <v>Kuwait</v>
      </c>
      <c r="AP37" s="194" t="s">
        <v>468</v>
      </c>
      <c r="AQ37" s="194" t="s">
        <v>479</v>
      </c>
      <c r="AR37" s="194" t="s">
        <v>480</v>
      </c>
      <c r="AS37" s="194">
        <f>INDEX('[1]Baseline values'!$A$1:$BF$195,MATCH($AQ37,'[1]Baseline values'!$A$1:$A$195,0),MATCH($E$5,'[1]Baseline values'!$A$1:$BF$1,0))</f>
        <v>4.33</v>
      </c>
      <c r="AT37" s="194">
        <f>IF([1]Reference!$V$5="HPOP",INDEX([1]hpop_regional_summary!$B$2:$AJ$198,MATCH($AR37,[1]hpop_regional_summary!$C$2:$C$198,0),MATCH($E$5,[1]hpop_regional_summary!$B$2:$AJ$2,0)),IF([1]Reference!$V$5="UHC",IF(OR($E$5="UHC Single Measure",$E$5="Financial Hardship",$E$5="Average Service Coverage"),INDEX([1]uhc_regional_summary!$B$5:$AO$198,MATCH($AR37,[1]uhc_regional_summary!$C$5:$C$198,0),MATCH($E$5,[1]uhc_regional_summary!$B$2:$AO$2,0)),INDEX([1]uhc_regional_summary!$B$5:$AO$198,MATCH($AR37,[1]uhc_regional_summary!$C$5:$C$198,0),MATCH($E$5,[1]uhc_regional_summary!$B$3:$AO$3,0))),IF([1]Reference!$V$5="HEP",IF(OR($E$5="HEP Index",$E$5="Prepare",$E$5="Prevent",$E$5="Detect and Respond"),INDEX([1]hep_regional_summary!$B$5:$AZ$198,MATCH($AR37,[1]hep_regional_summary!$C$5:$C$198,0),MATCH($E$5,[1]hep_regional_summary!$B$2:$AZ$2,0)),INDEX([1]hep_regional_summary!$B$5:$AZ$198,MATCH($AR37,[1]hep_regional_summary!$C$5:$C$198,0),MATCH($E$5,[1]hep_regional_summary!$B$3:$AZ$3,0))),"CHECK")))</f>
        <v>1</v>
      </c>
      <c r="AU37" s="194">
        <f>IF([1]Reference!$V$5="HPOP",INDEX([1]hpop_regional_summary!$B$2:$AJ$198,MATCH($AR37,[1]hpop_regional_summary!$C$2:$C$198,0),MATCH($E$5,[1]hpop_regional_summary!$B$2:$AJ$2,0)+1),IF([1]Reference!$V$5="UHC",IF(OR($E$5="UHC Single Measure",$E$5="Financial Hardship",$E$5="Average Service Coverage"),INDEX([1]uhc_regional_summary!$B$5:$AO$198,MATCH($AR37,[1]uhc_regional_summary!$C$5:$C$198,0),MATCH($E$5,[1]uhc_regional_summary!$B$2:$AO$2,0)+1),INDEX([1]uhc_regional_summary!$B$5:$AO$198,MATCH($AR37,[1]uhc_regional_summary!$C$5:$C$198,0),MATCH($E$5,[1]uhc_regional_summary!$B$3:$AO$3,0)+1)),IF([1]Reference!$V$5="HEP",IF(OR($E$5="HEP Index",$E$5="Prepare",$E$5="Prevent",$E$5="Detect and Respond"),INDEX([1]hep_regional_summary!$B$5:$AZ$198,MATCH($AR37,[1]hep_regional_summary!$C$5:$C$198,0),MATCH($E$5,[1]hep_regional_summary!$B$2:$AZ$2,0)+1),INDEX([1]hep_regional_summary!$B$5:$AZ$198,MATCH($AR37,[1]hep_regional_summary!$C$5:$C$198,0),MATCH($E$5,[1]hep_regional_summary!$B$3:$AZ$3,0)+1)),"CHECK")))</f>
        <v>0.5</v>
      </c>
      <c r="AV37" s="194" t="str">
        <f t="shared" si="0"/>
        <v>Best-Pos</v>
      </c>
      <c r="AW37" s="194">
        <f>COUNTIF(AV$18:AV37,AV37)</f>
        <v>3</v>
      </c>
      <c r="AX37" s="176">
        <f>IF(AND(AV37&lt;&gt;"NO DATA",AU37=""),"",(SUMPRODUCT((AV37=$AV$18:$AV$211)*(AU37&gt;$AU$18:$AU$211))+1)+(COUNTIFS($AV$18:AV37,AV37,$AU$18:AU37,AU37)-1))</f>
        <v>39</v>
      </c>
      <c r="AY37" s="31">
        <f>(SUMPRODUCT((AV37=$AV$18:$AV$211)*(AS37&gt;$AS$18:$AS$211))+1)+(COUNTIFS($AV$18:AV37,AV37,$AS$18:AS37,AS37)-1)</f>
        <v>35</v>
      </c>
    </row>
    <row r="38" spans="3:51" s="78" customFormat="1" ht="15.75" customHeight="1" x14ac:dyDescent="0.35">
      <c r="C38" s="196">
        <v>19</v>
      </c>
      <c r="D38" s="126" t="str">
        <f t="array" ref="D38">IFERROR(INDEX($AR$18:$AR$211,MATCH(1,IF($E$6="Country name",($AW$18:$AW$211=C38),IF($E$6="Projected progress (Ascending)",($AX$18:$AX$211=C38),IF($E$6="Baseline performance",($AY$18:$AY$211=C38),"")))*($AV$18:$AV$211="Worst-Neg"),0)),"")</f>
        <v/>
      </c>
      <c r="F38" s="197"/>
      <c r="L38" s="126" t="str">
        <f t="array" ref="L38">IFERROR(INDEX($AR$18:$AR$211,MATCH(1,IF($E$6="Country name",($AW$18:$AW$211=C38),IF($E$6="Projected progress (Ascending)",($AX$18:$AX$211=C38),IF($E$6="Baseline performance",($AY$18:$AY$211=C38),"")))*($AV$18:$AV$211="Worst-Pos"),0)),"")</f>
        <v>Bosnia and Herzegovina</v>
      </c>
      <c r="T38" s="126" t="str">
        <f t="array" ref="T38">IFERROR(INDEX($AR$18:$AR$211,MATCH(1,IF($E$6="Country name",($AW$18:$AW$211=C38),IF($E$6="Projected progress (Ascending)",($AX$18:$AX$211=C38),IF($E$6="Baseline performance",($AY$18:$AY$211=C38),"")))*($AV$18:$AV$211="Best-Neg"),0)),"")</f>
        <v/>
      </c>
      <c r="AB38" s="126" t="str">
        <f t="array" ref="AB38">IFERROR(INDEX($AR$18:$AR$211,MATCH(1,IF($E$6="Country name",($AW$18:$AW$211=C38),IF($E$6="Projected progress (Ascending)",($AX$18:$AX$211=C38),IF($E$6="Baseline performance",($AY$18:$AY$211=C38),"")))*($AV$18:$AV$211="Best-Pos"),0)),"")</f>
        <v>Thailand</v>
      </c>
      <c r="AH38" s="198"/>
      <c r="AJ38" s="126" t="str">
        <f t="array" ref="AJ38">IFERROR(INDEX($AR$18:$AR$211,MATCH(1,IF($E$6="Country name",($AW$18:$AW$211=C38),IF($E$6="Projected progress (Ascending)",($AX$18:$AX$211=C38),IF($E$6="Baseline performance",($AY$18:$AY$211=C38),"")))*($AV$18:$AV$211="NO DATA"),0)),"")</f>
        <v>Lebanon</v>
      </c>
      <c r="AP38" s="194" t="s">
        <v>247</v>
      </c>
      <c r="AQ38" s="194" t="s">
        <v>304</v>
      </c>
      <c r="AR38" s="194" t="s">
        <v>305</v>
      </c>
      <c r="AS38" s="194">
        <f>INDEX('[1]Baseline values'!$A$1:$BF$195,MATCH($AQ38,'[1]Baseline values'!$A$1:$A$195,0),MATCH($E$5,'[1]Baseline values'!$A$1:$BF$1,0))</f>
        <v>7.25</v>
      </c>
      <c r="AT38" s="194">
        <f>IF([1]Reference!$V$5="HPOP",INDEX([1]hpop_regional_summary!$B$2:$AJ$198,MATCH($AR38,[1]hpop_regional_summary!$C$2:$C$198,0),MATCH($E$5,[1]hpop_regional_summary!$B$2:$AJ$2,0)),IF([1]Reference!$V$5="UHC",IF(OR($E$5="UHC Single Measure",$E$5="Financial Hardship",$E$5="Average Service Coverage"),INDEX([1]uhc_regional_summary!$B$5:$AO$198,MATCH($AR38,[1]uhc_regional_summary!$C$5:$C$198,0),MATCH($E$5,[1]uhc_regional_summary!$B$2:$AO$2,0)),INDEX([1]uhc_regional_summary!$B$5:$AO$198,MATCH($AR38,[1]uhc_regional_summary!$C$5:$C$198,0),MATCH($E$5,[1]uhc_regional_summary!$B$3:$AO$3,0))),IF([1]Reference!$V$5="HEP",IF(OR($E$5="HEP Index",$E$5="Prepare",$E$5="Prevent",$E$5="Detect and Respond"),INDEX([1]hep_regional_summary!$B$5:$AZ$198,MATCH($AR38,[1]hep_regional_summary!$C$5:$C$198,0),MATCH($E$5,[1]hep_regional_summary!$B$2:$AZ$2,0)),INDEX([1]hep_regional_summary!$B$5:$AZ$198,MATCH($AR38,[1]hep_regional_summary!$C$5:$C$198,0),MATCH($E$5,[1]hep_regional_summary!$B$3:$AZ$3,0))),"CHECK")))</f>
        <v>2</v>
      </c>
      <c r="AU38" s="194">
        <f>IF([1]Reference!$V$5="HPOP",INDEX([1]hpop_regional_summary!$B$2:$AJ$198,MATCH($AR38,[1]hpop_regional_summary!$C$2:$C$198,0),MATCH($E$5,[1]hpop_regional_summary!$B$2:$AJ$2,0)+1),IF([1]Reference!$V$5="UHC",IF(OR($E$5="UHC Single Measure",$E$5="Financial Hardship",$E$5="Average Service Coverage"),INDEX([1]uhc_regional_summary!$B$5:$AO$198,MATCH($AR38,[1]uhc_regional_summary!$C$5:$C$198,0),MATCH($E$5,[1]uhc_regional_summary!$B$2:$AO$2,0)+1),INDEX([1]uhc_regional_summary!$B$5:$AO$198,MATCH($AR38,[1]uhc_regional_summary!$C$5:$C$198,0),MATCH($E$5,[1]uhc_regional_summary!$B$3:$AO$3,0)+1)),IF([1]Reference!$V$5="HEP",IF(OR($E$5="HEP Index",$E$5="Prepare",$E$5="Prevent",$E$5="Detect and Respond"),INDEX([1]hep_regional_summary!$B$5:$AZ$198,MATCH($AR38,[1]hep_regional_summary!$C$5:$C$198,0),MATCH($E$5,[1]hep_regional_summary!$B$2:$AZ$2,0)+1),INDEX([1]hep_regional_summary!$B$5:$AZ$198,MATCH($AR38,[1]hep_regional_summary!$C$5:$C$198,0),MATCH($E$5,[1]hep_regional_summary!$B$3:$AZ$3,0)+1)),"CHECK")))</f>
        <v>0.5</v>
      </c>
      <c r="AV38" s="194" t="str">
        <f t="shared" si="0"/>
        <v>Best-Pos</v>
      </c>
      <c r="AW38" s="194">
        <f>COUNTIF(AV$18:AV38,AV38)</f>
        <v>4</v>
      </c>
      <c r="AX38" s="176">
        <f>IF(AND(AV38&lt;&gt;"NO DATA",AU38=""),"",(SUMPRODUCT((AV38=$AV$18:$AV$211)*(AU38&gt;$AU$18:$AU$211))+1)+(COUNTIFS($AV$18:AV38,AV38,$AU$18:AU38,AU38)-1))</f>
        <v>40</v>
      </c>
      <c r="AY38" s="31">
        <f>(SUMPRODUCT((AV38=$AV$18:$AV$211)*(AS38&gt;$AS$18:$AS$211))+1)+(COUNTIFS($AV$18:AV38,AV38,$AS$18:AS38,AS38)-1)</f>
        <v>60</v>
      </c>
    </row>
    <row r="39" spans="3:51" s="78" customFormat="1" ht="15.75" customHeight="1" x14ac:dyDescent="0.35">
      <c r="C39" s="18">
        <v>20</v>
      </c>
      <c r="D39" s="126" t="str">
        <f t="array" ref="D39">IFERROR(INDEX($AR$18:$AR$211,MATCH(1,IF($E$6="Country name",($AW$18:$AW$211=C39),IF($E$6="Projected progress (Ascending)",($AX$18:$AX$211=C39),IF($E$6="Baseline performance",($AY$18:$AY$211=C39),"")))*($AV$18:$AV$211="Worst-Neg"),0)),"")</f>
        <v/>
      </c>
      <c r="F39" s="197"/>
      <c r="L39" s="126" t="str">
        <f t="array" ref="L39">IFERROR(INDEX($AR$18:$AR$211,MATCH(1,IF($E$6="Country name",($AW$18:$AW$211=C39),IF($E$6="Projected progress (Ascending)",($AX$18:$AX$211=C39),IF($E$6="Baseline performance",($AY$18:$AY$211=C39),"")))*($AV$18:$AV$211="Worst-Pos"),0)),"")</f>
        <v>Costa Rica</v>
      </c>
      <c r="T39" s="126" t="str">
        <f t="array" ref="T39">IFERROR(INDEX($AR$18:$AR$211,MATCH(1,IF($E$6="Country name",($AW$18:$AW$211=C39),IF($E$6="Projected progress (Ascending)",($AX$18:$AX$211=C39),IF($E$6="Baseline performance",($AY$18:$AY$211=C39),"")))*($AV$18:$AV$211="Best-Neg"),0)),"")</f>
        <v/>
      </c>
      <c r="AB39" s="126" t="str">
        <f t="array" ref="AB39">IFERROR(INDEX($AR$18:$AR$211,MATCH(1,IF($E$6="Country name",($AW$18:$AW$211=C39),IF($E$6="Projected progress (Ascending)",($AX$18:$AX$211=C39),IF($E$6="Baseline performance",($AY$18:$AY$211=C39),"")))*($AV$18:$AV$211="Best-Pos"),0)),"")</f>
        <v>United Kingdom of Great Britain and Northern Ireland</v>
      </c>
      <c r="AH39" s="198"/>
      <c r="AJ39" s="126" t="str">
        <f t="array" ref="AJ39">IFERROR(INDEX($AR$18:$AR$211,MATCH(1,IF($E$6="Country name",($AW$18:$AW$211=C39),IF($E$6="Projected progress (Ascending)",($AX$18:$AX$211=C39),IF($E$6="Baseline performance",($AY$18:$AY$211=C39),"")))*($AV$18:$AV$211="NO DATA"),0)),"")</f>
        <v>Liberia</v>
      </c>
      <c r="AP39" s="194" t="s">
        <v>361</v>
      </c>
      <c r="AQ39" s="194" t="s">
        <v>420</v>
      </c>
      <c r="AR39" s="194" t="s">
        <v>421</v>
      </c>
      <c r="AS39" s="194">
        <f>INDEX('[1]Baseline values'!$A$1:$BF$195,MATCH($AQ39,'[1]Baseline values'!$A$1:$A$195,0),MATCH($E$5,'[1]Baseline values'!$A$1:$BF$1,0))</f>
        <v>7.67</v>
      </c>
      <c r="AT39" s="194">
        <f>IF([1]Reference!$V$5="HPOP",INDEX([1]hpop_regional_summary!$B$2:$AJ$198,MATCH($AR39,[1]hpop_regional_summary!$C$2:$C$198,0),MATCH($E$5,[1]hpop_regional_summary!$B$2:$AJ$2,0)),IF([1]Reference!$V$5="UHC",IF(OR($E$5="UHC Single Measure",$E$5="Financial Hardship",$E$5="Average Service Coverage"),INDEX([1]uhc_regional_summary!$B$5:$AO$198,MATCH($AR39,[1]uhc_regional_summary!$C$5:$C$198,0),MATCH($E$5,[1]uhc_regional_summary!$B$2:$AO$2,0)),INDEX([1]uhc_regional_summary!$B$5:$AO$198,MATCH($AR39,[1]uhc_regional_summary!$C$5:$C$198,0),MATCH($E$5,[1]uhc_regional_summary!$B$3:$AO$3,0))),IF([1]Reference!$V$5="HEP",IF(OR($E$5="HEP Index",$E$5="Prepare",$E$5="Prevent",$E$5="Detect and Respond"),INDEX([1]hep_regional_summary!$B$5:$AZ$198,MATCH($AR39,[1]hep_regional_summary!$C$5:$C$198,0),MATCH($E$5,[1]hep_regional_summary!$B$2:$AZ$2,0)),INDEX([1]hep_regional_summary!$B$5:$AZ$198,MATCH($AR39,[1]hep_regional_summary!$C$5:$C$198,0),MATCH($E$5,[1]hep_regional_summary!$B$3:$AZ$3,0))),"CHECK")))</f>
        <v>3</v>
      </c>
      <c r="AU39" s="194">
        <f>IF([1]Reference!$V$5="HPOP",INDEX([1]hpop_regional_summary!$B$2:$AJ$198,MATCH($AR39,[1]hpop_regional_summary!$C$2:$C$198,0),MATCH($E$5,[1]hpop_regional_summary!$B$2:$AJ$2,0)+1),IF([1]Reference!$V$5="UHC",IF(OR($E$5="UHC Single Measure",$E$5="Financial Hardship",$E$5="Average Service Coverage"),INDEX([1]uhc_regional_summary!$B$5:$AO$198,MATCH($AR39,[1]uhc_regional_summary!$C$5:$C$198,0),MATCH($E$5,[1]uhc_regional_summary!$B$2:$AO$2,0)+1),INDEX([1]uhc_regional_summary!$B$5:$AO$198,MATCH($AR39,[1]uhc_regional_summary!$C$5:$C$198,0),MATCH($E$5,[1]uhc_regional_summary!$B$3:$AO$3,0)+1)),IF([1]Reference!$V$5="HEP",IF(OR($E$5="HEP Index",$E$5="Prepare",$E$5="Prevent",$E$5="Detect and Respond"),INDEX([1]hep_regional_summary!$B$5:$AZ$198,MATCH($AR39,[1]hep_regional_summary!$C$5:$C$198,0),MATCH($E$5,[1]hep_regional_summary!$B$2:$AZ$2,0)+1),INDEX([1]hep_regional_summary!$B$5:$AZ$198,MATCH($AR39,[1]hep_regional_summary!$C$5:$C$198,0),MATCH($E$5,[1]hep_regional_summary!$B$3:$AZ$3,0)+1)),"CHECK")))</f>
        <v>0.5</v>
      </c>
      <c r="AV39" s="194" t="str">
        <f t="shared" si="0"/>
        <v>Worst-Pos</v>
      </c>
      <c r="AW39" s="194">
        <f>COUNTIF(AV$18:AV39,AV39)</f>
        <v>11</v>
      </c>
      <c r="AX39" s="176">
        <f>IF(AND(AV39&lt;&gt;"NO DATA",AU39=""),"",(SUMPRODUCT((AV39=$AV$18:$AV$211)*(AU39&gt;$AU$18:$AU$211))+1)+(COUNTIFS($AV$18:AV39,AV39,$AU$18:AU39,AU39)-1))</f>
        <v>19</v>
      </c>
      <c r="AY39" s="31">
        <f>(SUMPRODUCT((AV39=$AV$18:$AV$211)*(AS39&gt;$AS$18:$AS$211))+1)+(COUNTIFS($AV$18:AV39,AV39,$AS$18:AS39,AS39)-1)</f>
        <v>6</v>
      </c>
    </row>
    <row r="40" spans="3:51" s="78" customFormat="1" ht="15.75" customHeight="1" x14ac:dyDescent="0.35">
      <c r="C40" s="196">
        <v>21</v>
      </c>
      <c r="D40" s="126" t="str">
        <f t="array" ref="D40">IFERROR(INDEX($AR$18:$AR$211,MATCH(1,IF($E$6="Country name",($AW$18:$AW$211=C40),IF($E$6="Projected progress (Ascending)",($AX$18:$AX$211=C40),IF($E$6="Baseline performance",($AY$18:$AY$211=C40),"")))*($AV$18:$AV$211="Worst-Neg"),0)),"")</f>
        <v/>
      </c>
      <c r="F40" s="197"/>
      <c r="L40" s="126" t="str">
        <f t="array" ref="L40">IFERROR(INDEX($AR$18:$AR$211,MATCH(1,IF($E$6="Country name",($AW$18:$AW$211=C40),IF($E$6="Projected progress (Ascending)",($AX$18:$AX$211=C40),IF($E$6="Baseline performance",($AY$18:$AY$211=C40),"")))*($AV$18:$AV$211="Worst-Pos"),0)),"")</f>
        <v>Estonia</v>
      </c>
      <c r="T40" s="126" t="str">
        <f t="array" ref="T40">IFERROR(INDEX($AR$18:$AR$211,MATCH(1,IF($E$6="Country name",($AW$18:$AW$211=C40),IF($E$6="Projected progress (Ascending)",($AX$18:$AX$211=C40),IF($E$6="Baseline performance",($AY$18:$AY$211=C40),"")))*($AV$18:$AV$211="Best-Neg"),0)),"")</f>
        <v/>
      </c>
      <c r="AB40" s="126" t="str">
        <f t="array" ref="AB40">IFERROR(INDEX($AR$18:$AR$211,MATCH(1,IF($E$6="Country name",($AW$18:$AW$211=C40),IF($E$6="Projected progress (Ascending)",($AX$18:$AX$211=C40),IF($E$6="Baseline performance",($AY$18:$AY$211=C40),"")))*($AV$18:$AV$211="Best-Pos"),0)),"")</f>
        <v>Australia</v>
      </c>
      <c r="AH40" s="198"/>
      <c r="AJ40" s="126" t="str">
        <f t="array" ref="AJ40">IFERROR(INDEX($AR$18:$AR$211,MATCH(1,IF($E$6="Country name",($AW$18:$AW$211=C40),IF($E$6="Projected progress (Ascending)",($AX$18:$AX$211=C40),IF($E$6="Baseline performance",($AY$18:$AY$211=C40),"")))*($AV$18:$AV$211="NO DATA"),0)),"")</f>
        <v>Libya</v>
      </c>
      <c r="AP40" s="194" t="s">
        <v>79</v>
      </c>
      <c r="AQ40" s="194" t="s">
        <v>196</v>
      </c>
      <c r="AR40" s="194" t="s">
        <v>197</v>
      </c>
      <c r="AS40" s="194">
        <f>INDEX('[1]Baseline values'!$A$1:$BF$195,MATCH($AQ40,'[1]Baseline values'!$A$1:$A$195,0),MATCH($E$5,'[1]Baseline values'!$A$1:$BF$1,0))</f>
        <v>2.5299999999999998</v>
      </c>
      <c r="AT40" s="194">
        <f>IF([1]Reference!$V$5="HPOP",INDEX([1]hpop_regional_summary!$B$2:$AJ$198,MATCH($AR40,[1]hpop_regional_summary!$C$2:$C$198,0),MATCH($E$5,[1]hpop_regional_summary!$B$2:$AJ$2,0)),IF([1]Reference!$V$5="UHC",IF(OR($E$5="UHC Single Measure",$E$5="Financial Hardship",$E$5="Average Service Coverage"),INDEX([1]uhc_regional_summary!$B$5:$AO$198,MATCH($AR40,[1]uhc_regional_summary!$C$5:$C$198,0),MATCH($E$5,[1]uhc_regional_summary!$B$2:$AO$2,0)),INDEX([1]uhc_regional_summary!$B$5:$AO$198,MATCH($AR40,[1]uhc_regional_summary!$C$5:$C$198,0),MATCH($E$5,[1]uhc_regional_summary!$B$3:$AO$3,0))),IF([1]Reference!$V$5="HEP",IF(OR($E$5="HEP Index",$E$5="Prepare",$E$5="Prevent",$E$5="Detect and Respond"),INDEX([1]hep_regional_summary!$B$5:$AZ$198,MATCH($AR40,[1]hep_regional_summary!$C$5:$C$198,0),MATCH($E$5,[1]hep_regional_summary!$B$2:$AZ$2,0)),INDEX([1]hep_regional_summary!$B$5:$AZ$198,MATCH($AR40,[1]hep_regional_summary!$C$5:$C$198,0),MATCH($E$5,[1]hep_regional_summary!$B$3:$AZ$3,0))),"CHECK")))</f>
        <v>1</v>
      </c>
      <c r="AU40" s="194">
        <f>IF([1]Reference!$V$5="HPOP",INDEX([1]hpop_regional_summary!$B$2:$AJ$198,MATCH($AR40,[1]hpop_regional_summary!$C$2:$C$198,0),MATCH($E$5,[1]hpop_regional_summary!$B$2:$AJ$2,0)+1),IF([1]Reference!$V$5="UHC",IF(OR($E$5="UHC Single Measure",$E$5="Financial Hardship",$E$5="Average Service Coverage"),INDEX([1]uhc_regional_summary!$B$5:$AO$198,MATCH($AR40,[1]uhc_regional_summary!$C$5:$C$198,0),MATCH($E$5,[1]uhc_regional_summary!$B$2:$AO$2,0)+1),INDEX([1]uhc_regional_summary!$B$5:$AO$198,MATCH($AR40,[1]uhc_regional_summary!$C$5:$C$198,0),MATCH($E$5,[1]uhc_regional_summary!$B$3:$AO$3,0)+1)),IF([1]Reference!$V$5="HEP",IF(OR($E$5="HEP Index",$E$5="Prepare",$E$5="Prevent",$E$5="Detect and Respond"),INDEX([1]hep_regional_summary!$B$5:$AZ$198,MATCH($AR40,[1]hep_regional_summary!$C$5:$C$198,0),MATCH($E$5,[1]hep_regional_summary!$B$2:$AZ$2,0)+1),INDEX([1]hep_regional_summary!$B$5:$AZ$198,MATCH($AR40,[1]hep_regional_summary!$C$5:$C$198,0),MATCH($E$5,[1]hep_regional_summary!$B$3:$AZ$3,0)+1)),"CHECK")))</f>
        <v>0.2</v>
      </c>
      <c r="AV40" s="194" t="str">
        <f t="shared" si="0"/>
        <v>Best-Pos</v>
      </c>
      <c r="AW40" s="194">
        <f>COUNTIF(AV$18:AV40,AV40)</f>
        <v>5</v>
      </c>
      <c r="AX40" s="176">
        <f>IF(AND(AV40&lt;&gt;"NO DATA",AU40=""),"",(SUMPRODUCT((AV40=$AV$18:$AV$211)*(AU40&gt;$AU$18:$AU$211))+1)+(COUNTIFS($AV$18:AV40,AV40,$AU$18:AU40,AU40)-1))</f>
        <v>9</v>
      </c>
      <c r="AY40" s="31">
        <f>(SUMPRODUCT((AV40=$AV$18:$AV$211)*(AS40&gt;$AS$18:$AS$211))+1)+(COUNTIFS($AV$18:AV40,AV40,$AS$18:AS40,AS40)-1)</f>
        <v>10</v>
      </c>
    </row>
    <row r="41" spans="3:51" s="78" customFormat="1" ht="15" customHeight="1" x14ac:dyDescent="0.35">
      <c r="C41" s="18">
        <v>22</v>
      </c>
      <c r="D41" s="126" t="str">
        <f t="array" ref="D41">IFERROR(INDEX($AR$18:$AR$211,MATCH(1,IF($E$6="Country name",($AW$18:$AW$211=C41),IF($E$6="Projected progress (Ascending)",($AX$18:$AX$211=C41),IF($E$6="Baseline performance",($AY$18:$AY$211=C41),"")))*($AV$18:$AV$211="Worst-Neg"),0)),"")</f>
        <v/>
      </c>
      <c r="F41" s="197"/>
      <c r="L41" s="126" t="str">
        <f t="array" ref="L41">IFERROR(INDEX($AR$18:$AR$211,MATCH(1,IF($E$6="Country name",($AW$18:$AW$211=C41),IF($E$6="Projected progress (Ascending)",($AX$18:$AX$211=C41),IF($E$6="Baseline performance",($AY$18:$AY$211=C41),"")))*($AV$18:$AV$211="Worst-Pos"),0)),"")</f>
        <v>Portugal</v>
      </c>
      <c r="T41" s="126" t="str">
        <f t="array" ref="T41">IFERROR(INDEX($AR$18:$AR$211,MATCH(1,IF($E$6="Country name",($AW$18:$AW$211=C41),IF($E$6="Projected progress (Ascending)",($AX$18:$AX$211=C41),IF($E$6="Baseline performance",($AY$18:$AY$211=C41),"")))*($AV$18:$AV$211="Best-Neg"),0)),"")</f>
        <v/>
      </c>
      <c r="AB41" s="126" t="str">
        <f t="array" ref="AB41">IFERROR(INDEX($AR$18:$AR$211,MATCH(1,IF($E$6="Country name",($AW$18:$AW$211=C41),IF($E$6="Projected progress (Ascending)",($AX$18:$AX$211=C41),IF($E$6="Baseline performance",($AY$18:$AY$211=C41),"")))*($AV$18:$AV$211="Best-Pos"),0)),"")</f>
        <v>Czechia</v>
      </c>
      <c r="AH41" s="198"/>
      <c r="AJ41" s="126" t="str">
        <f t="array" ref="AJ41">IFERROR(INDEX($AR$18:$AR$211,MATCH(1,IF($E$6="Country name",($AW$18:$AW$211=C41),IF($E$6="Projected progress (Ascending)",($AX$18:$AX$211=C41),IF($E$6="Baseline performance",($AY$18:$AY$211=C41),"")))*($AV$18:$AV$211="NO DATA"),0)),"")</f>
        <v>Marshall Islands</v>
      </c>
      <c r="AP41" s="194" t="s">
        <v>247</v>
      </c>
      <c r="AQ41" s="194" t="s">
        <v>288</v>
      </c>
      <c r="AR41" s="194" t="s">
        <v>289</v>
      </c>
      <c r="AS41" s="194">
        <f>INDEX('[1]Baseline values'!$A$1:$BF$195,MATCH($AQ41,'[1]Baseline values'!$A$1:$A$195,0),MATCH($E$5,'[1]Baseline values'!$A$1:$BF$1,0))</f>
        <v>33.99</v>
      </c>
      <c r="AT41" s="194">
        <f>IF([1]Reference!$V$5="HPOP",INDEX([1]hpop_regional_summary!$B$2:$AJ$198,MATCH($AR41,[1]hpop_regional_summary!$C$2:$C$198,0),MATCH($E$5,[1]hpop_regional_summary!$B$2:$AJ$2,0)),IF([1]Reference!$V$5="UHC",IF(OR($E$5="UHC Single Measure",$E$5="Financial Hardship",$E$5="Average Service Coverage"),INDEX([1]uhc_regional_summary!$B$5:$AO$198,MATCH($AR41,[1]uhc_regional_summary!$C$5:$C$198,0),MATCH($E$5,[1]uhc_regional_summary!$B$2:$AO$2,0)),INDEX([1]uhc_regional_summary!$B$5:$AO$198,MATCH($AR41,[1]uhc_regional_summary!$C$5:$C$198,0),MATCH($E$5,[1]uhc_regional_summary!$B$3:$AO$3,0))),IF([1]Reference!$V$5="HEP",IF(OR($E$5="HEP Index",$E$5="Prepare",$E$5="Prevent",$E$5="Detect and Respond"),INDEX([1]hep_regional_summary!$B$5:$AZ$198,MATCH($AR41,[1]hep_regional_summary!$C$5:$C$198,0),MATCH($E$5,[1]hep_regional_summary!$B$2:$AZ$2,0)),INDEX([1]hep_regional_summary!$B$5:$AZ$198,MATCH($AR41,[1]hep_regional_summary!$C$5:$C$198,0),MATCH($E$5,[1]hep_regional_summary!$B$3:$AZ$3,0))),"CHECK")))</f>
        <v>4</v>
      </c>
      <c r="AU41" s="194">
        <f>IF([1]Reference!$V$5="HPOP",INDEX([1]hpop_regional_summary!$B$2:$AJ$198,MATCH($AR41,[1]hpop_regional_summary!$C$2:$C$198,0),MATCH($E$5,[1]hpop_regional_summary!$B$2:$AJ$2,0)+1),IF([1]Reference!$V$5="UHC",IF(OR($E$5="UHC Single Measure",$E$5="Financial Hardship",$E$5="Average Service Coverage"),INDEX([1]uhc_regional_summary!$B$5:$AO$198,MATCH($AR41,[1]uhc_regional_summary!$C$5:$C$198,0),MATCH($E$5,[1]uhc_regional_summary!$B$2:$AO$2,0)+1),INDEX([1]uhc_regional_summary!$B$5:$AO$198,MATCH($AR41,[1]uhc_regional_summary!$C$5:$C$198,0),MATCH($E$5,[1]uhc_regional_summary!$B$3:$AO$3,0)+1)),IF([1]Reference!$V$5="HEP",IF(OR($E$5="HEP Index",$E$5="Prepare",$E$5="Prevent",$E$5="Detect and Respond"),INDEX([1]hep_regional_summary!$B$5:$AZ$198,MATCH($AR41,[1]hep_regional_summary!$C$5:$C$198,0),MATCH($E$5,[1]hep_regional_summary!$B$2:$AZ$2,0)+1),INDEX([1]hep_regional_summary!$B$5:$AZ$198,MATCH($AR41,[1]hep_regional_summary!$C$5:$C$198,0),MATCH($E$5,[1]hep_regional_summary!$B$3:$AZ$3,0)+1)),"CHECK")))</f>
        <v>1.8</v>
      </c>
      <c r="AV41" s="194" t="str">
        <f t="shared" si="0"/>
        <v>Worst-Pos</v>
      </c>
      <c r="AW41" s="194">
        <f>COUNTIF(AV$18:AV41,AV41)</f>
        <v>12</v>
      </c>
      <c r="AX41" s="176">
        <f>IF(AND(AV41&lt;&gt;"NO DATA",AU41=""),"",(SUMPRODUCT((AV41=$AV$18:$AV$211)*(AU41&gt;$AU$18:$AU$211))+1)+(COUNTIFS($AV$18:AV41,AV41,$AU$18:AU41,AU41)-1))</f>
        <v>60</v>
      </c>
      <c r="AY41" s="31">
        <f>(SUMPRODUCT((AV41=$AV$18:$AV$211)*(AS41&gt;$AS$18:$AS$211))+1)+(COUNTIFS($AV$18:AV41,AV41,$AS$18:AS41,AS41)-1)</f>
        <v>66</v>
      </c>
    </row>
    <row r="42" spans="3:51" s="78" customFormat="1" ht="15.75" customHeight="1" x14ac:dyDescent="0.35">
      <c r="C42" s="196">
        <v>23</v>
      </c>
      <c r="D42" s="126" t="str">
        <f t="array" ref="D42">IFERROR(INDEX($AR$18:$AR$211,MATCH(1,IF($E$6="Country name",($AW$18:$AW$211=C42),IF($E$6="Projected progress (Ascending)",($AX$18:$AX$211=C42),IF($E$6="Baseline performance",($AY$18:$AY$211=C42),"")))*($AV$18:$AV$211="Worst-Neg"),0)),"")</f>
        <v/>
      </c>
      <c r="F42" s="197"/>
      <c r="L42" s="126" t="str">
        <f t="array" ref="L42">IFERROR(INDEX($AR$18:$AR$211,MATCH(1,IF($E$6="Country name",($AW$18:$AW$211=C42),IF($E$6="Projected progress (Ascending)",($AX$18:$AX$211=C42),IF($E$6="Baseline performance",($AY$18:$AY$211=C42),"")))*($AV$18:$AV$211="Worst-Pos"),0)),"")</f>
        <v>Lithuania</v>
      </c>
      <c r="T42" s="126" t="str">
        <f t="array" ref="T42">IFERROR(INDEX($AR$18:$AR$211,MATCH(1,IF($E$6="Country name",($AW$18:$AW$211=C42),IF($E$6="Projected progress (Ascending)",($AX$18:$AX$211=C42),IF($E$6="Baseline performance",($AY$18:$AY$211=C42),"")))*($AV$18:$AV$211="Best-Neg"),0)),"")</f>
        <v/>
      </c>
      <c r="AB42" s="126" t="str">
        <f t="array" ref="AB42">IFERROR(INDEX($AR$18:$AR$211,MATCH(1,IF($E$6="Country name",($AW$18:$AW$211=C42),IF($E$6="Projected progress (Ascending)",($AX$18:$AX$211=C42),IF($E$6="Baseline performance",($AY$18:$AY$211=C42),"")))*($AV$18:$AV$211="Best-Pos"),0)),"")</f>
        <v>Djibouti</v>
      </c>
      <c r="AH42" s="198"/>
      <c r="AJ42" s="126" t="str">
        <f t="array" ref="AJ42">IFERROR(INDEX($AR$18:$AR$211,MATCH(1,IF($E$6="Country name",($AW$18:$AW$211=C42),IF($E$6="Projected progress (Ascending)",($AX$18:$AX$211=C42),IF($E$6="Baseline performance",($AY$18:$AY$211=C42),"")))*($AV$18:$AV$211="NO DATA"),0)),"")</f>
        <v>Micronesia (Federated States of)</v>
      </c>
      <c r="AP42" s="194" t="s">
        <v>491</v>
      </c>
      <c r="AQ42" s="194" t="s">
        <v>506</v>
      </c>
      <c r="AR42" s="194" t="s">
        <v>507</v>
      </c>
      <c r="AS42" s="194">
        <f>INDEX('[1]Baseline values'!$A$1:$BF$195,MATCH($AQ42,'[1]Baseline values'!$A$1:$A$195,0),MATCH($E$5,'[1]Baseline values'!$A$1:$BF$1,0))</f>
        <v>5.12</v>
      </c>
      <c r="AT42" s="194">
        <f>IF([1]Reference!$V$5="HPOP",INDEX([1]hpop_regional_summary!$B$2:$AJ$198,MATCH($AR42,[1]hpop_regional_summary!$C$2:$C$198,0),MATCH($E$5,[1]hpop_regional_summary!$B$2:$AJ$2,0)),IF([1]Reference!$V$5="UHC",IF(OR($E$5="UHC Single Measure",$E$5="Financial Hardship",$E$5="Average Service Coverage"),INDEX([1]uhc_regional_summary!$B$5:$AO$198,MATCH($AR42,[1]uhc_regional_summary!$C$5:$C$198,0),MATCH($E$5,[1]uhc_regional_summary!$B$2:$AO$2,0)),INDEX([1]uhc_regional_summary!$B$5:$AO$198,MATCH($AR42,[1]uhc_regional_summary!$C$5:$C$198,0),MATCH($E$5,[1]uhc_regional_summary!$B$3:$AO$3,0))),IF([1]Reference!$V$5="HEP",IF(OR($E$5="HEP Index",$E$5="Prepare",$E$5="Prevent",$E$5="Detect and Respond"),INDEX([1]hep_regional_summary!$B$5:$AZ$198,MATCH($AR42,[1]hep_regional_summary!$C$5:$C$198,0),MATCH($E$5,[1]hep_regional_summary!$B$2:$AZ$2,0)),INDEX([1]hep_regional_summary!$B$5:$AZ$198,MATCH($AR42,[1]hep_regional_summary!$C$5:$C$198,0),MATCH($E$5,[1]hep_regional_summary!$B$3:$AZ$3,0))),"CHECK")))</f>
        <v>0</v>
      </c>
      <c r="AU42" s="194">
        <f>IF([1]Reference!$V$5="HPOP",INDEX([1]hpop_regional_summary!$B$2:$AJ$198,MATCH($AR42,[1]hpop_regional_summary!$C$2:$C$198,0),MATCH($E$5,[1]hpop_regional_summary!$B$2:$AJ$2,0)+1),IF([1]Reference!$V$5="UHC",IF(OR($E$5="UHC Single Measure",$E$5="Financial Hardship",$E$5="Average Service Coverage"),INDEX([1]uhc_regional_summary!$B$5:$AO$198,MATCH($AR42,[1]uhc_regional_summary!$C$5:$C$198,0),MATCH($E$5,[1]uhc_regional_summary!$B$2:$AO$2,0)+1),INDEX([1]uhc_regional_summary!$B$5:$AO$198,MATCH($AR42,[1]uhc_regional_summary!$C$5:$C$198,0),MATCH($E$5,[1]uhc_regional_summary!$B$3:$AO$3,0)+1)),IF([1]Reference!$V$5="HEP",IF(OR($E$5="HEP Index",$E$5="Prepare",$E$5="Prevent",$E$5="Detect and Respond"),INDEX([1]hep_regional_summary!$B$5:$AZ$198,MATCH($AR42,[1]hep_regional_summary!$C$5:$C$198,0),MATCH($E$5,[1]hep_regional_summary!$B$2:$AZ$2,0)+1),INDEX([1]hep_regional_summary!$B$5:$AZ$198,MATCH($AR42,[1]hep_regional_summary!$C$5:$C$198,0),MATCH($E$5,[1]hep_regional_summary!$B$3:$AZ$3,0)+1)),"CHECK")))</f>
        <v>0</v>
      </c>
      <c r="AV42" s="194" t="str">
        <f t="shared" si="0"/>
        <v>NO DATA</v>
      </c>
      <c r="AW42" s="194">
        <f>COUNTIF(AV$18:AV42,AV42)</f>
        <v>7</v>
      </c>
      <c r="AX42" s="176">
        <f>IF(AND(AV42&lt;&gt;"NO DATA",AU42=""),"",(SUMPRODUCT((AV42=$AV$18:$AV$211)*(AU42&gt;$AU$18:$AU$211))+1)+(COUNTIFS($AV$18:AV42,AV42,$AU$18:AU42,AU42)-1))</f>
        <v>7</v>
      </c>
      <c r="AY42" s="31">
        <f>(SUMPRODUCT((AV42=$AV$18:$AV$211)*(AS42&gt;$AS$18:$AS$211))+1)+(COUNTIFS($AV$18:AV42,AV42,$AS$18:AS42,AS42)-1)</f>
        <v>1</v>
      </c>
    </row>
    <row r="43" spans="3:51" s="78" customFormat="1" ht="15.75" customHeight="1" x14ac:dyDescent="0.35">
      <c r="C43" s="18">
        <v>24</v>
      </c>
      <c r="D43" s="126" t="str">
        <f t="array" ref="D43">IFERROR(INDEX($AR$18:$AR$211,MATCH(1,IF($E$6="Country name",($AW$18:$AW$211=C43),IF($E$6="Projected progress (Ascending)",($AX$18:$AX$211=C43),IF($E$6="Baseline performance",($AY$18:$AY$211=C43),"")))*($AV$18:$AV$211="Worst-Neg"),0)),"")</f>
        <v/>
      </c>
      <c r="F43" s="197"/>
      <c r="L43" s="126" t="str">
        <f t="array" ref="L43">IFERROR(INDEX($AR$18:$AR$211,MATCH(1,IF($E$6="Country name",($AW$18:$AW$211=C43),IF($E$6="Projected progress (Ascending)",($AX$18:$AX$211=C43),IF($E$6="Baseline performance",($AY$18:$AY$211=C43),"")))*($AV$18:$AV$211="Worst-Pos"),0)),"")</f>
        <v>South Sudan</v>
      </c>
      <c r="T43" s="126" t="str">
        <f t="array" ref="T43">IFERROR(INDEX($AR$18:$AR$211,MATCH(1,IF($E$6="Country name",($AW$18:$AW$211=C43),IF($E$6="Projected progress (Ascending)",($AX$18:$AX$211=C43),IF($E$6="Baseline performance",($AY$18:$AY$211=C43),"")))*($AV$18:$AV$211="Best-Neg"),0)),"")</f>
        <v/>
      </c>
      <c r="AB43" s="126" t="str">
        <f t="array" ref="AB43">IFERROR(INDEX($AR$18:$AR$211,MATCH(1,IF($E$6="Country name",($AW$18:$AW$211=C43),IF($E$6="Projected progress (Ascending)",($AX$18:$AX$211=C43),IF($E$6="Baseline performance",($AY$18:$AY$211=C43),"")))*($AV$18:$AV$211="Best-Pos"),0)),"")</f>
        <v>Gambia</v>
      </c>
      <c r="AH43" s="198"/>
      <c r="AJ43" s="126" t="str">
        <f t="array" ref="AJ43">IFERROR(INDEX($AR$18:$AR$211,MATCH(1,IF($E$6="Country name",($AW$18:$AW$211=C43),IF($E$6="Projected progress (Ascending)",($AX$18:$AX$211=C43),IF($E$6="Baseline performance",($AY$18:$AY$211=C43),"")))*($AV$18:$AV$211="NO DATA"),0)),"")</f>
        <v>Monaco</v>
      </c>
      <c r="AP43" s="194" t="s">
        <v>361</v>
      </c>
      <c r="AQ43" s="194" t="s">
        <v>454</v>
      </c>
      <c r="AR43" s="194" t="s">
        <v>455</v>
      </c>
      <c r="AS43" s="194">
        <f>INDEX('[1]Baseline values'!$A$1:$BF$195,MATCH($AQ43,'[1]Baseline values'!$A$1:$A$195,0),MATCH($E$5,'[1]Baseline values'!$A$1:$BF$1,0))</f>
        <v>11.3</v>
      </c>
      <c r="AT43" s="194">
        <f>IF([1]Reference!$V$5="HPOP",INDEX([1]hpop_regional_summary!$B$2:$AJ$198,MATCH($AR43,[1]hpop_regional_summary!$C$2:$C$198,0),MATCH($E$5,[1]hpop_regional_summary!$B$2:$AJ$2,0)),IF([1]Reference!$V$5="UHC",IF(OR($E$5="UHC Single Measure",$E$5="Financial Hardship",$E$5="Average Service Coverage"),INDEX([1]uhc_regional_summary!$B$5:$AO$198,MATCH($AR43,[1]uhc_regional_summary!$C$5:$C$198,0),MATCH($E$5,[1]uhc_regional_summary!$B$2:$AO$2,0)),INDEX([1]uhc_regional_summary!$B$5:$AO$198,MATCH($AR43,[1]uhc_regional_summary!$C$5:$C$198,0),MATCH($E$5,[1]uhc_regional_summary!$B$3:$AO$3,0))),IF([1]Reference!$V$5="HEP",IF(OR($E$5="HEP Index",$E$5="Prepare",$E$5="Prevent",$E$5="Detect and Respond"),INDEX([1]hep_regional_summary!$B$5:$AZ$198,MATCH($AR43,[1]hep_regional_summary!$C$5:$C$198,0),MATCH($E$5,[1]hep_regional_summary!$B$2:$AZ$2,0)),INDEX([1]hep_regional_summary!$B$5:$AZ$198,MATCH($AR43,[1]hep_regional_summary!$C$5:$C$198,0),MATCH($E$5,[1]hep_regional_summary!$B$3:$AZ$3,0))),"CHECK")))</f>
        <v>3</v>
      </c>
      <c r="AU43" s="194">
        <f>IF([1]Reference!$V$5="HPOP",INDEX([1]hpop_regional_summary!$B$2:$AJ$198,MATCH($AR43,[1]hpop_regional_summary!$C$2:$C$198,0),MATCH($E$5,[1]hpop_regional_summary!$B$2:$AJ$2,0)+1),IF([1]Reference!$V$5="UHC",IF(OR($E$5="UHC Single Measure",$E$5="Financial Hardship",$E$5="Average Service Coverage"),INDEX([1]uhc_regional_summary!$B$5:$AO$198,MATCH($AR43,[1]uhc_regional_summary!$C$5:$C$198,0),MATCH($E$5,[1]uhc_regional_summary!$B$2:$AO$2,0)+1),INDEX([1]uhc_regional_summary!$B$5:$AO$198,MATCH($AR43,[1]uhc_regional_summary!$C$5:$C$198,0),MATCH($E$5,[1]uhc_regional_summary!$B$3:$AO$3,0)+1)),IF([1]Reference!$V$5="HEP",IF(OR($E$5="HEP Index",$E$5="Prepare",$E$5="Prevent",$E$5="Detect and Respond"),INDEX([1]hep_regional_summary!$B$5:$AZ$198,MATCH($AR43,[1]hep_regional_summary!$C$5:$C$198,0),MATCH($E$5,[1]hep_regional_summary!$B$2:$AZ$2,0)+1),INDEX([1]hep_regional_summary!$B$5:$AZ$198,MATCH($AR43,[1]hep_regional_summary!$C$5:$C$198,0),MATCH($E$5,[1]hep_regional_summary!$B$3:$AZ$3,0)+1)),"CHECK")))</f>
        <v>1.1000000000000001</v>
      </c>
      <c r="AV43" s="194" t="str">
        <f t="shared" si="0"/>
        <v>Worst-Pos</v>
      </c>
      <c r="AW43" s="194">
        <f>COUNTIF(AV$18:AV43,AV43)</f>
        <v>13</v>
      </c>
      <c r="AX43" s="176">
        <f>IF(AND(AV43&lt;&gt;"NO DATA",AU43=""),"",(SUMPRODUCT((AV43=$AV$18:$AV$211)*(AU43&gt;$AU$18:$AU$211))+1)+(COUNTIFS($AV$18:AV43,AV43,$AU$18:AU43,AU43)-1))</f>
        <v>46</v>
      </c>
      <c r="AY43" s="31">
        <f>(SUMPRODUCT((AV43=$AV$18:$AV$211)*(AS43&gt;$AS$18:$AS$211))+1)+(COUNTIFS($AV$18:AV43,AV43,$AS$18:AS43,AS43)-1)</f>
        <v>25</v>
      </c>
    </row>
    <row r="44" spans="3:51" s="78" customFormat="1" ht="15.75" customHeight="1" x14ac:dyDescent="0.35">
      <c r="C44" s="196">
        <v>25</v>
      </c>
      <c r="D44" s="126" t="str">
        <f t="array" ref="D44">IFERROR(INDEX($AR$18:$AR$211,MATCH(1,IF($E$6="Country name",($AW$18:$AW$211=C44),IF($E$6="Projected progress (Ascending)",($AX$18:$AX$211=C44),IF($E$6="Baseline performance",($AY$18:$AY$211=C44),"")))*($AV$18:$AV$211="Worst-Neg"),0)),"")</f>
        <v/>
      </c>
      <c r="F44" s="197"/>
      <c r="L44" s="126" t="str">
        <f t="array" ref="L44">IFERROR(INDEX($AR$18:$AR$211,MATCH(1,IF($E$6="Country name",($AW$18:$AW$211=C44),IF($E$6="Projected progress (Ascending)",($AX$18:$AX$211=C44),IF($E$6="Baseline performance",($AY$18:$AY$211=C44),"")))*($AV$18:$AV$211="Worst-Pos"),0)),"")</f>
        <v>Benin</v>
      </c>
      <c r="T44" s="126" t="str">
        <f t="array" ref="T44">IFERROR(INDEX($AR$18:$AR$211,MATCH(1,IF($E$6="Country name",($AW$18:$AW$211=C44),IF($E$6="Projected progress (Ascending)",($AX$18:$AX$211=C44),IF($E$6="Baseline performance",($AY$18:$AY$211=C44),"")))*($AV$18:$AV$211="Best-Neg"),0)),"")</f>
        <v/>
      </c>
      <c r="AB44" s="126" t="str">
        <f t="array" ref="AB44">IFERROR(INDEX($AR$18:$AR$211,MATCH(1,IF($E$6="Country name",($AW$18:$AW$211=C44),IF($E$6="Projected progress (Ascending)",($AX$18:$AX$211=C44),IF($E$6="Baseline performance",($AY$18:$AY$211=C44),"")))*($AV$18:$AV$211="Best-Pos"),0)),"")</f>
        <v>Indonesia</v>
      </c>
      <c r="AH44" s="198"/>
      <c r="AJ44" s="126" t="str">
        <f t="array" ref="AJ44">IFERROR(INDEX($AR$18:$AR$211,MATCH(1,IF($E$6="Country name",($AW$18:$AW$211=C44),IF($E$6="Projected progress (Ascending)",($AX$18:$AX$211=C44),IF($E$6="Baseline performance",($AY$18:$AY$211=C44),"")))*($AV$18:$AV$211="NO DATA"),0)),"")</f>
        <v>Nauru</v>
      </c>
      <c r="AP44" s="194" t="s">
        <v>79</v>
      </c>
      <c r="AQ44" s="194" t="s">
        <v>238</v>
      </c>
      <c r="AR44" s="194" t="s">
        <v>239</v>
      </c>
      <c r="AS44" s="194">
        <f>INDEX('[1]Baseline values'!$A$1:$BF$195,MATCH($AQ44,'[1]Baseline values'!$A$1:$A$195,0),MATCH($E$5,'[1]Baseline values'!$A$1:$BF$1,0))</f>
        <v>5.87</v>
      </c>
      <c r="AT44" s="194">
        <f>IF([1]Reference!$V$5="HPOP",INDEX([1]hpop_regional_summary!$B$2:$AJ$198,MATCH($AR44,[1]hpop_regional_summary!$C$2:$C$198,0),MATCH($E$5,[1]hpop_regional_summary!$B$2:$AJ$2,0)),IF([1]Reference!$V$5="UHC",IF(OR($E$5="UHC Single Measure",$E$5="Financial Hardship",$E$5="Average Service Coverage"),INDEX([1]uhc_regional_summary!$B$5:$AO$198,MATCH($AR44,[1]uhc_regional_summary!$C$5:$C$198,0),MATCH($E$5,[1]uhc_regional_summary!$B$2:$AO$2,0)),INDEX([1]uhc_regional_summary!$B$5:$AO$198,MATCH($AR44,[1]uhc_regional_summary!$C$5:$C$198,0),MATCH($E$5,[1]uhc_regional_summary!$B$3:$AO$3,0))),IF([1]Reference!$V$5="HEP",IF(OR($E$5="HEP Index",$E$5="Prepare",$E$5="Prevent",$E$5="Detect and Respond"),INDEX([1]hep_regional_summary!$B$5:$AZ$198,MATCH($AR44,[1]hep_regional_summary!$C$5:$C$198,0),MATCH($E$5,[1]hep_regional_summary!$B$2:$AZ$2,0)),INDEX([1]hep_regional_summary!$B$5:$AZ$198,MATCH($AR44,[1]hep_regional_summary!$C$5:$C$198,0),MATCH($E$5,[1]hep_regional_summary!$B$3:$AZ$3,0))),"CHECK")))</f>
        <v>1</v>
      </c>
      <c r="AU44" s="194">
        <f>IF([1]Reference!$V$5="HPOP",INDEX([1]hpop_regional_summary!$B$2:$AJ$198,MATCH($AR44,[1]hpop_regional_summary!$C$2:$C$198,0),MATCH($E$5,[1]hpop_regional_summary!$B$2:$AJ$2,0)+1),IF([1]Reference!$V$5="UHC",IF(OR($E$5="UHC Single Measure",$E$5="Financial Hardship",$E$5="Average Service Coverage"),INDEX([1]uhc_regional_summary!$B$5:$AO$198,MATCH($AR44,[1]uhc_regional_summary!$C$5:$C$198,0),MATCH($E$5,[1]uhc_regional_summary!$B$2:$AO$2,0)+1),INDEX([1]uhc_regional_summary!$B$5:$AO$198,MATCH($AR44,[1]uhc_regional_summary!$C$5:$C$198,0),MATCH($E$5,[1]uhc_regional_summary!$B$3:$AO$3,0)+1)),IF([1]Reference!$V$5="HEP",IF(OR($E$5="HEP Index",$E$5="Prepare",$E$5="Prevent",$E$5="Detect and Respond"),INDEX([1]hep_regional_summary!$B$5:$AZ$198,MATCH($AR44,[1]hep_regional_summary!$C$5:$C$198,0),MATCH($E$5,[1]hep_regional_summary!$B$2:$AZ$2,0)+1),INDEX([1]hep_regional_summary!$B$5:$AZ$198,MATCH($AR44,[1]hep_regional_summary!$C$5:$C$198,0),MATCH($E$5,[1]hep_regional_summary!$B$3:$AZ$3,0)+1)),"CHECK")))</f>
        <v>0.6</v>
      </c>
      <c r="AV44" s="194" t="str">
        <f t="shared" si="0"/>
        <v>Best-Pos</v>
      </c>
      <c r="AW44" s="194">
        <f>COUNTIF(AV$18:AV44,AV44)</f>
        <v>6</v>
      </c>
      <c r="AX44" s="176">
        <f>IF(AND(AV44&lt;&gt;"NO DATA",AU44=""),"",(SUMPRODUCT((AV44=$AV$18:$AV$211)*(AU44&gt;$AU$18:$AU$211))+1)+(COUNTIFS($AV$18:AV44,AV44,$AU$18:AU44,AU44)-1))</f>
        <v>47</v>
      </c>
      <c r="AY44" s="31">
        <f>(SUMPRODUCT((AV44=$AV$18:$AV$211)*(AS44&gt;$AS$18:$AS$211))+1)+(COUNTIFS($AV$18:AV44,AV44,$AS$18:AS44,AS44)-1)</f>
        <v>50</v>
      </c>
    </row>
    <row r="45" spans="3:51" s="78" customFormat="1" ht="15.75" customHeight="1" x14ac:dyDescent="0.35">
      <c r="C45" s="18">
        <v>26</v>
      </c>
      <c r="D45" s="126" t="str">
        <f t="array" ref="D45">IFERROR(INDEX($AR$18:$AR$211,MATCH(1,IF($E$6="Country name",($AW$18:$AW$211=C45),IF($E$6="Projected progress (Ascending)",($AX$18:$AX$211=C45),IF($E$6="Baseline performance",($AY$18:$AY$211=C45),"")))*($AV$18:$AV$211="Worst-Neg"),0)),"")</f>
        <v/>
      </c>
      <c r="F45" s="197"/>
      <c r="L45" s="126" t="str">
        <f t="array" ref="L45">IFERROR(INDEX($AR$18:$AR$211,MATCH(1,IF($E$6="Country name",($AW$18:$AW$211=C45),IF($E$6="Projected progress (Ascending)",($AX$18:$AX$211=C45),IF($E$6="Baseline performance",($AY$18:$AY$211=C45),"")))*($AV$18:$AV$211="Worst-Pos"),0)),"")</f>
        <v>Republic of Korea</v>
      </c>
      <c r="T45" s="126" t="str">
        <f t="array" ref="T45">IFERROR(INDEX($AR$18:$AR$211,MATCH(1,IF($E$6="Country name",($AW$18:$AW$211=C45),IF($E$6="Projected progress (Ascending)",($AX$18:$AX$211=C45),IF($E$6="Baseline performance",($AY$18:$AY$211=C45),"")))*($AV$18:$AV$211="Best-Neg"),0)),"")</f>
        <v/>
      </c>
      <c r="AB45" s="126" t="str">
        <f t="array" ref="AB45">IFERROR(INDEX($AR$18:$AR$211,MATCH(1,IF($E$6="Country name",($AW$18:$AW$211=C45),IF($E$6="Projected progress (Ascending)",($AX$18:$AX$211=C45),IF($E$6="Baseline performance",($AY$18:$AY$211=C45),"")))*($AV$18:$AV$211="Best-Pos"),0)),"")</f>
        <v>Iraq</v>
      </c>
      <c r="AH45" s="198"/>
      <c r="AJ45" s="126" t="str">
        <f t="array" ref="AJ45">IFERROR(INDEX($AR$18:$AR$211,MATCH(1,IF($E$6="Country name",($AW$18:$AW$211=C45),IF($E$6="Projected progress (Ascending)",($AX$18:$AX$211=C45),IF($E$6="Baseline performance",($AY$18:$AY$211=C45),"")))*($AV$18:$AV$211="NO DATA"),0)),"")</f>
        <v>Netherlands</v>
      </c>
      <c r="AP45" s="194" t="s">
        <v>79</v>
      </c>
      <c r="AQ45" s="194" t="s">
        <v>210</v>
      </c>
      <c r="AR45" s="194" t="s">
        <v>211</v>
      </c>
      <c r="AS45" s="194">
        <f>INDEX('[1]Baseline values'!$A$1:$BF$195,MATCH($AQ45,'[1]Baseline values'!$A$1:$A$195,0),MATCH($E$5,'[1]Baseline values'!$A$1:$BF$1,0))</f>
        <v>10.039999999999999</v>
      </c>
      <c r="AT45" s="194">
        <f>IF([1]Reference!$V$5="HPOP",INDEX([1]hpop_regional_summary!$B$2:$AJ$198,MATCH($AR45,[1]hpop_regional_summary!$C$2:$C$198,0),MATCH($E$5,[1]hpop_regional_summary!$B$2:$AJ$2,0)),IF([1]Reference!$V$5="UHC",IF(OR($E$5="UHC Single Measure",$E$5="Financial Hardship",$E$5="Average Service Coverage"),INDEX([1]uhc_regional_summary!$B$5:$AO$198,MATCH($AR45,[1]uhc_regional_summary!$C$5:$C$198,0),MATCH($E$5,[1]uhc_regional_summary!$B$2:$AO$2,0)),INDEX([1]uhc_regional_summary!$B$5:$AO$198,MATCH($AR45,[1]uhc_regional_summary!$C$5:$C$198,0),MATCH($E$5,[1]uhc_regional_summary!$B$3:$AO$3,0))),IF([1]Reference!$V$5="HEP",IF(OR($E$5="HEP Index",$E$5="Prepare",$E$5="Prevent",$E$5="Detect and Respond"),INDEX([1]hep_regional_summary!$B$5:$AZ$198,MATCH($AR45,[1]hep_regional_summary!$C$5:$C$198,0),MATCH($E$5,[1]hep_regional_summary!$B$2:$AZ$2,0)),INDEX([1]hep_regional_summary!$B$5:$AZ$198,MATCH($AR45,[1]hep_regional_summary!$C$5:$C$198,0),MATCH($E$5,[1]hep_regional_summary!$B$3:$AZ$3,0))),"CHECK")))</f>
        <v>2</v>
      </c>
      <c r="AU45" s="194">
        <f>IF([1]Reference!$V$5="HPOP",INDEX([1]hpop_regional_summary!$B$2:$AJ$198,MATCH($AR45,[1]hpop_regional_summary!$C$2:$C$198,0),MATCH($E$5,[1]hpop_regional_summary!$B$2:$AJ$2,0)+1),IF([1]Reference!$V$5="UHC",IF(OR($E$5="UHC Single Measure",$E$5="Financial Hardship",$E$5="Average Service Coverage"),INDEX([1]uhc_regional_summary!$B$5:$AO$198,MATCH($AR45,[1]uhc_regional_summary!$C$5:$C$198,0),MATCH($E$5,[1]uhc_regional_summary!$B$2:$AO$2,0)+1),INDEX([1]uhc_regional_summary!$B$5:$AO$198,MATCH($AR45,[1]uhc_regional_summary!$C$5:$C$198,0),MATCH($E$5,[1]uhc_regional_summary!$B$3:$AO$3,0)+1)),IF([1]Reference!$V$5="HEP",IF(OR($E$5="HEP Index",$E$5="Prepare",$E$5="Prevent",$E$5="Detect and Respond"),INDEX([1]hep_regional_summary!$B$5:$AZ$198,MATCH($AR45,[1]hep_regional_summary!$C$5:$C$198,0),MATCH($E$5,[1]hep_regional_summary!$B$2:$AZ$2,0)+1),INDEX([1]hep_regional_summary!$B$5:$AZ$198,MATCH($AR45,[1]hep_regional_summary!$C$5:$C$198,0),MATCH($E$5,[1]hep_regional_summary!$B$3:$AZ$3,0)+1)),"CHECK")))</f>
        <v>-1.5</v>
      </c>
      <c r="AV45" s="194" t="str">
        <f t="shared" si="0"/>
        <v>Best-Neg</v>
      </c>
      <c r="AW45" s="194">
        <f>COUNTIF(AV$18:AV45,AV45)</f>
        <v>1</v>
      </c>
      <c r="AX45" s="176">
        <f>IF(AND(AV45&lt;&gt;"NO DATA",AU45=""),"",(SUMPRODUCT((AV45=$AV$18:$AV$211)*(AU45&gt;$AU$18:$AU$211))+1)+(COUNTIFS($AV$18:AV45,AV45,$AU$18:AU45,AU45)-1))</f>
        <v>2</v>
      </c>
      <c r="AY45" s="31">
        <f>(SUMPRODUCT((AV45=$AV$18:$AV$211)*(AS45&gt;$AS$18:$AS$211))+1)+(COUNTIFS($AV$18:AV45,AV45,$AS$18:AS45,AS45)-1)</f>
        <v>3</v>
      </c>
    </row>
    <row r="46" spans="3:51" s="78" customFormat="1" ht="15.75" customHeight="1" x14ac:dyDescent="0.35">
      <c r="C46" s="196">
        <v>27</v>
      </c>
      <c r="D46" s="126" t="str">
        <f t="array" ref="D46">IFERROR(INDEX($AR$18:$AR$211,MATCH(1,IF($E$6="Country name",($AW$18:$AW$211=C46),IF($E$6="Projected progress (Ascending)",($AX$18:$AX$211=C46),IF($E$6="Baseline performance",($AY$18:$AY$211=C46),"")))*($AV$18:$AV$211="Worst-Neg"),0)),"")</f>
        <v/>
      </c>
      <c r="F46" s="197"/>
      <c r="L46" s="126" t="str">
        <f t="array" ref="L46">IFERROR(INDEX($AR$18:$AR$211,MATCH(1,IF($E$6="Country name",($AW$18:$AW$211=C46),IF($E$6="Projected progress (Ascending)",($AX$18:$AX$211=C46),IF($E$6="Baseline performance",($AY$18:$AY$211=C46),"")))*($AV$18:$AV$211="Worst-Pos"),0)),"")</f>
        <v>Bangladesh</v>
      </c>
      <c r="T46" s="126" t="str">
        <f t="array" ref="T46">IFERROR(INDEX($AR$18:$AR$211,MATCH(1,IF($E$6="Country name",($AW$18:$AW$211=C46),IF($E$6="Projected progress (Ascending)",($AX$18:$AX$211=C46),IF($E$6="Baseline performance",($AY$18:$AY$211=C46),"")))*($AV$18:$AV$211="Best-Neg"),0)),"")</f>
        <v/>
      </c>
      <c r="AB46" s="126" t="str">
        <f t="array" ref="AB46">IFERROR(INDEX($AR$18:$AR$211,MATCH(1,IF($E$6="Country name",($AW$18:$AW$211=C46),IF($E$6="Projected progress (Ascending)",($AX$18:$AX$211=C46),IF($E$6="Baseline performance",($AY$18:$AY$211=C46),"")))*($AV$18:$AV$211="Best-Pos"),0)),"")</f>
        <v>Pakistan</v>
      </c>
      <c r="AH46" s="198"/>
      <c r="AJ46" s="126" t="str">
        <f t="array" ref="AJ46">IFERROR(INDEX($AR$18:$AR$211,MATCH(1,IF($E$6="Country name",($AW$18:$AW$211=C46),IF($E$6="Projected progress (Ascending)",($AX$18:$AX$211=C46),IF($E$6="Baseline performance",($AY$18:$AY$211=C46),"")))*($AV$18:$AV$211="NO DATA"),0)),"")</f>
        <v>New Zealand</v>
      </c>
      <c r="AP46" s="194" t="s">
        <v>79</v>
      </c>
      <c r="AQ46" s="194" t="s">
        <v>198</v>
      </c>
      <c r="AR46" s="194" t="s">
        <v>199</v>
      </c>
      <c r="AS46" s="194">
        <f>INDEX('[1]Baseline values'!$A$1:$BF$195,MATCH($AQ46,'[1]Baseline values'!$A$1:$A$195,0),MATCH($E$5,'[1]Baseline values'!$A$1:$BF$1,0))</f>
        <v>3.52</v>
      </c>
      <c r="AT46" s="194">
        <f>IF([1]Reference!$V$5="HPOP",INDEX([1]hpop_regional_summary!$B$2:$AJ$198,MATCH($AR46,[1]hpop_regional_summary!$C$2:$C$198,0),MATCH($E$5,[1]hpop_regional_summary!$B$2:$AJ$2,0)),IF([1]Reference!$V$5="UHC",IF(OR($E$5="UHC Single Measure",$E$5="Financial Hardship",$E$5="Average Service Coverage"),INDEX([1]uhc_regional_summary!$B$5:$AO$198,MATCH($AR46,[1]uhc_regional_summary!$C$5:$C$198,0),MATCH($E$5,[1]uhc_regional_summary!$B$2:$AO$2,0)),INDEX([1]uhc_regional_summary!$B$5:$AO$198,MATCH($AR46,[1]uhc_regional_summary!$C$5:$C$198,0),MATCH($E$5,[1]uhc_regional_summary!$B$3:$AO$3,0))),IF([1]Reference!$V$5="HEP",IF(OR($E$5="HEP Index",$E$5="Prepare",$E$5="Prevent",$E$5="Detect and Respond"),INDEX([1]hep_regional_summary!$B$5:$AZ$198,MATCH($AR46,[1]hep_regional_summary!$C$5:$C$198,0),MATCH($E$5,[1]hep_regional_summary!$B$2:$AZ$2,0)),INDEX([1]hep_regional_summary!$B$5:$AZ$198,MATCH($AR46,[1]hep_regional_summary!$C$5:$C$198,0),MATCH($E$5,[1]hep_regional_summary!$B$3:$AZ$3,0))),"CHECK")))</f>
        <v>1</v>
      </c>
      <c r="AU46" s="194">
        <f>IF([1]Reference!$V$5="HPOP",INDEX([1]hpop_regional_summary!$B$2:$AJ$198,MATCH($AR46,[1]hpop_regional_summary!$C$2:$C$198,0),MATCH($E$5,[1]hpop_regional_summary!$B$2:$AJ$2,0)+1),IF([1]Reference!$V$5="UHC",IF(OR($E$5="UHC Single Measure",$E$5="Financial Hardship",$E$5="Average Service Coverage"),INDEX([1]uhc_regional_summary!$B$5:$AO$198,MATCH($AR46,[1]uhc_regional_summary!$C$5:$C$198,0),MATCH($E$5,[1]uhc_regional_summary!$B$2:$AO$2,0)+1),INDEX([1]uhc_regional_summary!$B$5:$AO$198,MATCH($AR46,[1]uhc_regional_summary!$C$5:$C$198,0),MATCH($E$5,[1]uhc_regional_summary!$B$3:$AO$3,0)+1)),IF([1]Reference!$V$5="HEP",IF(OR($E$5="HEP Index",$E$5="Prepare",$E$5="Prevent",$E$5="Detect and Respond"),INDEX([1]hep_regional_summary!$B$5:$AZ$198,MATCH($AR46,[1]hep_regional_summary!$C$5:$C$198,0),MATCH($E$5,[1]hep_regional_summary!$B$2:$AZ$2,0)+1),INDEX([1]hep_regional_summary!$B$5:$AZ$198,MATCH($AR46,[1]hep_regional_summary!$C$5:$C$198,0),MATCH($E$5,[1]hep_regional_summary!$B$3:$AZ$3,0)+1)),"CHECK")))</f>
        <v>0.5</v>
      </c>
      <c r="AV46" s="194" t="str">
        <f t="shared" si="0"/>
        <v>Best-Pos</v>
      </c>
      <c r="AW46" s="194">
        <f>COUNTIF(AV$18:AV46,AV46)</f>
        <v>7</v>
      </c>
      <c r="AX46" s="176">
        <f>IF(AND(AV46&lt;&gt;"NO DATA",AU46=""),"",(SUMPRODUCT((AV46=$AV$18:$AV$211)*(AU46&gt;$AU$18:$AU$211))+1)+(COUNTIFS($AV$18:AV46,AV46,$AU$18:AU46,AU46)-1))</f>
        <v>41</v>
      </c>
      <c r="AY46" s="31">
        <f>(SUMPRODUCT((AV46=$AV$18:$AV$211)*(AS46&gt;$AS$18:$AS$211))+1)+(COUNTIFS($AV$18:AV46,AV46,$AS$18:AS46,AS46)-1)</f>
        <v>24</v>
      </c>
    </row>
    <row r="47" spans="3:51" s="78" customFormat="1" ht="15.75" customHeight="1" x14ac:dyDescent="0.35">
      <c r="C47" s="18">
        <v>28</v>
      </c>
      <c r="D47" s="126" t="str">
        <f t="array" ref="D47">IFERROR(INDEX($AR$18:$AR$211,MATCH(1,IF($E$6="Country name",($AW$18:$AW$211=C47),IF($E$6="Projected progress (Ascending)",($AX$18:$AX$211=C47),IF($E$6="Baseline performance",($AY$18:$AY$211=C47),"")))*($AV$18:$AV$211="Worst-Neg"),0)),"")</f>
        <v/>
      </c>
      <c r="F47" s="197"/>
      <c r="L47" s="126" t="str">
        <f t="array" ref="L47">IFERROR(INDEX($AR$18:$AR$211,MATCH(1,IF($E$6="Country name",($AW$18:$AW$211=C47),IF($E$6="Projected progress (Ascending)",($AX$18:$AX$211=C47),IF($E$6="Baseline performance",($AY$18:$AY$211=C47),"")))*($AV$18:$AV$211="Worst-Pos"),0)),"")</f>
        <v>China</v>
      </c>
      <c r="T47" s="126" t="str">
        <f t="array" ref="T47">IFERROR(INDEX($AR$18:$AR$211,MATCH(1,IF($E$6="Country name",($AW$18:$AW$211=C47),IF($E$6="Projected progress (Ascending)",($AX$18:$AX$211=C47),IF($E$6="Baseline performance",($AY$18:$AY$211=C47),"")))*($AV$18:$AV$211="Best-Neg"),0)),"")</f>
        <v/>
      </c>
      <c r="AB47" s="126" t="str">
        <f t="array" ref="AB47">IFERROR(INDEX($AR$18:$AR$211,MATCH(1,IF($E$6="Country name",($AW$18:$AW$211=C47),IF($E$6="Projected progress (Ascending)",($AX$18:$AX$211=C47),IF($E$6="Baseline performance",($AY$18:$AY$211=C47),"")))*($AV$18:$AV$211="Best-Pos"),0)),"")</f>
        <v>Slovenia</v>
      </c>
      <c r="AH47" s="198"/>
      <c r="AJ47" s="126" t="str">
        <f t="array" ref="AJ47">IFERROR(INDEX($AR$18:$AR$211,MATCH(1,IF($E$6="Country name",($AW$18:$AW$211=C47),IF($E$6="Projected progress (Ascending)",($AX$18:$AX$211=C47),IF($E$6="Baseline performance",($AY$18:$AY$211=C47),"")))*($AV$18:$AV$211="NO DATA"),0)),"")</f>
        <v>Niue</v>
      </c>
      <c r="AP47" s="194" t="s">
        <v>491</v>
      </c>
      <c r="AQ47" s="194" t="s">
        <v>530</v>
      </c>
      <c r="AR47" s="194" t="s">
        <v>531</v>
      </c>
      <c r="AS47" s="194">
        <f>INDEX('[1]Baseline values'!$A$1:$BF$195,MATCH($AQ47,'[1]Baseline values'!$A$1:$A$195,0),MATCH($E$5,'[1]Baseline values'!$A$1:$BF$1,0))</f>
        <v>14.48</v>
      </c>
      <c r="AT47" s="194">
        <f>IF([1]Reference!$V$5="HPOP",INDEX([1]hpop_regional_summary!$B$2:$AJ$198,MATCH($AR47,[1]hpop_regional_summary!$C$2:$C$198,0),MATCH($E$5,[1]hpop_regional_summary!$B$2:$AJ$2,0)),IF([1]Reference!$V$5="UHC",IF(OR($E$5="UHC Single Measure",$E$5="Financial Hardship",$E$5="Average Service Coverage"),INDEX([1]uhc_regional_summary!$B$5:$AO$198,MATCH($AR47,[1]uhc_regional_summary!$C$5:$C$198,0),MATCH($E$5,[1]uhc_regional_summary!$B$2:$AO$2,0)),INDEX([1]uhc_regional_summary!$B$5:$AO$198,MATCH($AR47,[1]uhc_regional_summary!$C$5:$C$198,0),MATCH($E$5,[1]uhc_regional_summary!$B$3:$AO$3,0))),IF([1]Reference!$V$5="HEP",IF(OR($E$5="HEP Index",$E$5="Prepare",$E$5="Prevent",$E$5="Detect and Respond"),INDEX([1]hep_regional_summary!$B$5:$AZ$198,MATCH($AR47,[1]hep_regional_summary!$C$5:$C$198,0),MATCH($E$5,[1]hep_regional_summary!$B$2:$AZ$2,0)),INDEX([1]hep_regional_summary!$B$5:$AZ$198,MATCH($AR47,[1]hep_regional_summary!$C$5:$C$198,0),MATCH($E$5,[1]hep_regional_summary!$B$3:$AZ$3,0))),"CHECK")))</f>
        <v>4</v>
      </c>
      <c r="AU47" s="194">
        <f>IF([1]Reference!$V$5="HPOP",INDEX([1]hpop_regional_summary!$B$2:$AJ$198,MATCH($AR47,[1]hpop_regional_summary!$C$2:$C$198,0),MATCH($E$5,[1]hpop_regional_summary!$B$2:$AJ$2,0)+1),IF([1]Reference!$V$5="UHC",IF(OR($E$5="UHC Single Measure",$E$5="Financial Hardship",$E$5="Average Service Coverage"),INDEX([1]uhc_regional_summary!$B$5:$AO$198,MATCH($AR47,[1]uhc_regional_summary!$C$5:$C$198,0),MATCH($E$5,[1]uhc_regional_summary!$B$2:$AO$2,0)+1),INDEX([1]uhc_regional_summary!$B$5:$AO$198,MATCH($AR47,[1]uhc_regional_summary!$C$5:$C$198,0),MATCH($E$5,[1]uhc_regional_summary!$B$3:$AO$3,0)+1)),IF([1]Reference!$V$5="HEP",IF(OR($E$5="HEP Index",$E$5="Prepare",$E$5="Prevent",$E$5="Detect and Respond"),INDEX([1]hep_regional_summary!$B$5:$AZ$198,MATCH($AR47,[1]hep_regional_summary!$C$5:$C$198,0),MATCH($E$5,[1]hep_regional_summary!$B$2:$AZ$2,0)+1),INDEX([1]hep_regional_summary!$B$5:$AZ$198,MATCH($AR47,[1]hep_regional_summary!$C$5:$C$198,0),MATCH($E$5,[1]hep_regional_summary!$B$3:$AZ$3,0)+1)),"CHECK")))</f>
        <v>1</v>
      </c>
      <c r="AV47" s="194" t="str">
        <f t="shared" si="0"/>
        <v>Worst-Pos</v>
      </c>
      <c r="AW47" s="194">
        <f>COUNTIF(AV$18:AV47,AV47)</f>
        <v>14</v>
      </c>
      <c r="AX47" s="176">
        <f>IF(AND(AV47&lt;&gt;"NO DATA",AU47=""),"",(SUMPRODUCT((AV47=$AV$18:$AV$211)*(AU47&gt;$AU$18:$AU$211))+1)+(COUNTIFS($AV$18:AV47,AV47,$AU$18:AU47,AU47)-1))</f>
        <v>39</v>
      </c>
      <c r="AY47" s="31">
        <f>(SUMPRODUCT((AV47=$AV$18:$AV$211)*(AS47&gt;$AS$18:$AS$211))+1)+(COUNTIFS($AV$18:AV47,AV47,$AS$18:AS47,AS47)-1)</f>
        <v>46</v>
      </c>
    </row>
    <row r="48" spans="3:51" s="78" customFormat="1" ht="15.75" customHeight="1" x14ac:dyDescent="0.35">
      <c r="C48" s="196">
        <v>29</v>
      </c>
      <c r="D48" s="126" t="str">
        <f t="array" ref="D48">IFERROR(INDEX($AR$18:$AR$211,MATCH(1,IF($E$6="Country name",($AW$18:$AW$211=C48),IF($E$6="Projected progress (Ascending)",($AX$18:$AX$211=C48),IF($E$6="Baseline performance",($AY$18:$AY$211=C48),"")))*($AV$18:$AV$211="Worst-Neg"),0)),"")</f>
        <v/>
      </c>
      <c r="F48" s="197"/>
      <c r="L48" s="126" t="str">
        <f t="array" ref="L48">IFERROR(INDEX($AR$18:$AR$211,MATCH(1,IF($E$6="Country name",($AW$18:$AW$211=C48),IF($E$6="Projected progress (Ascending)",($AX$18:$AX$211=C48),IF($E$6="Baseline performance",($AY$18:$AY$211=C48),"")))*($AV$18:$AV$211="Worst-Pos"),0)),"")</f>
        <v>Côte d'Ivoire</v>
      </c>
      <c r="T48" s="126" t="str">
        <f t="array" ref="T48">IFERROR(INDEX($AR$18:$AR$211,MATCH(1,IF($E$6="Country name",($AW$18:$AW$211=C48),IF($E$6="Projected progress (Ascending)",($AX$18:$AX$211=C48),IF($E$6="Baseline performance",($AY$18:$AY$211=C48),"")))*($AV$18:$AV$211="Best-Neg"),0)),"")</f>
        <v/>
      </c>
      <c r="AB48" s="126" t="str">
        <f t="array" ref="AB48">IFERROR(INDEX($AR$18:$AR$211,MATCH(1,IF($E$6="Country name",($AW$18:$AW$211=C48),IF($E$6="Projected progress (Ascending)",($AX$18:$AX$211=C48),IF($E$6="Baseline performance",($AY$18:$AY$211=C48),"")))*($AV$18:$AV$211="Best-Pos"),0)),"")</f>
        <v>United Republic of Tanzania</v>
      </c>
      <c r="AH48" s="198"/>
      <c r="AJ48" s="126" t="str">
        <f t="array" ref="AJ48">IFERROR(INDEX($AR$18:$AR$211,MATCH(1,IF($E$6="Country name",($AW$18:$AW$211=C48),IF($E$6="Projected progress (Ascending)",($AX$18:$AX$211=C48),IF($E$6="Baseline performance",($AY$18:$AY$211=C48),"")))*($AV$18:$AV$211="NO DATA"),0)),"")</f>
        <v>Norway</v>
      </c>
      <c r="AP48" s="194" t="s">
        <v>79</v>
      </c>
      <c r="AQ48" s="194" t="s">
        <v>214</v>
      </c>
      <c r="AR48" s="194" t="s">
        <v>215</v>
      </c>
      <c r="AS48" s="194">
        <f>INDEX('[1]Baseline values'!$A$1:$BF$195,MATCH($AQ48,'[1]Baseline values'!$A$1:$A$195,0),MATCH($E$5,'[1]Baseline values'!$A$1:$BF$1,0))</f>
        <v>11.26</v>
      </c>
      <c r="AT48" s="194">
        <f>IF([1]Reference!$V$5="HPOP",INDEX([1]hpop_regional_summary!$B$2:$AJ$198,MATCH($AR48,[1]hpop_regional_summary!$C$2:$C$198,0),MATCH($E$5,[1]hpop_regional_summary!$B$2:$AJ$2,0)),IF([1]Reference!$V$5="UHC",IF(OR($E$5="UHC Single Measure",$E$5="Financial Hardship",$E$5="Average Service Coverage"),INDEX([1]uhc_regional_summary!$B$5:$AO$198,MATCH($AR48,[1]uhc_regional_summary!$C$5:$C$198,0),MATCH($E$5,[1]uhc_regional_summary!$B$2:$AO$2,0)),INDEX([1]uhc_regional_summary!$B$5:$AO$198,MATCH($AR48,[1]uhc_regional_summary!$C$5:$C$198,0),MATCH($E$5,[1]uhc_regional_summary!$B$3:$AO$3,0))),IF([1]Reference!$V$5="HEP",IF(OR($E$5="HEP Index",$E$5="Prepare",$E$5="Prevent",$E$5="Detect and Respond"),INDEX([1]hep_regional_summary!$B$5:$AZ$198,MATCH($AR48,[1]hep_regional_summary!$C$5:$C$198,0),MATCH($E$5,[1]hep_regional_summary!$B$2:$AZ$2,0)),INDEX([1]hep_regional_summary!$B$5:$AZ$198,MATCH($AR48,[1]hep_regional_summary!$C$5:$C$198,0),MATCH($E$5,[1]hep_regional_summary!$B$3:$AZ$3,0))),"CHECK")))</f>
        <v>3</v>
      </c>
      <c r="AU48" s="194">
        <f>IF([1]Reference!$V$5="HPOP",INDEX([1]hpop_regional_summary!$B$2:$AJ$198,MATCH($AR48,[1]hpop_regional_summary!$C$2:$C$198,0),MATCH($E$5,[1]hpop_regional_summary!$B$2:$AJ$2,0)+1),IF([1]Reference!$V$5="UHC",IF(OR($E$5="UHC Single Measure",$E$5="Financial Hardship",$E$5="Average Service Coverage"),INDEX([1]uhc_regional_summary!$B$5:$AO$198,MATCH($AR48,[1]uhc_regional_summary!$C$5:$C$198,0),MATCH($E$5,[1]uhc_regional_summary!$B$2:$AO$2,0)+1),INDEX([1]uhc_regional_summary!$B$5:$AO$198,MATCH($AR48,[1]uhc_regional_summary!$C$5:$C$198,0),MATCH($E$5,[1]uhc_regional_summary!$B$3:$AO$3,0)+1)),IF([1]Reference!$V$5="HEP",IF(OR($E$5="HEP Index",$E$5="Prepare",$E$5="Prevent",$E$5="Detect and Respond"),INDEX([1]hep_regional_summary!$B$5:$AZ$198,MATCH($AR48,[1]hep_regional_summary!$C$5:$C$198,0),MATCH($E$5,[1]hep_regional_summary!$B$2:$AZ$2,0)+1),INDEX([1]hep_regional_summary!$B$5:$AZ$198,MATCH($AR48,[1]hep_regional_summary!$C$5:$C$198,0),MATCH($E$5,[1]hep_regional_summary!$B$3:$AZ$3,0)+1)),"CHECK")))</f>
        <v>1</v>
      </c>
      <c r="AV48" s="194" t="str">
        <f t="shared" si="0"/>
        <v>Worst-Pos</v>
      </c>
      <c r="AW48" s="194">
        <f>COUNTIF(AV$18:AV48,AV48)</f>
        <v>15</v>
      </c>
      <c r="AX48" s="176">
        <f>IF(AND(AV48&lt;&gt;"NO DATA",AU48=""),"",(SUMPRODUCT((AV48=$AV$18:$AV$211)*(AU48&gt;$AU$18:$AU$211))+1)+(COUNTIFS($AV$18:AV48,AV48,$AU$18:AU48,AU48)-1))</f>
        <v>40</v>
      </c>
      <c r="AY48" s="31">
        <f>(SUMPRODUCT((AV48=$AV$18:$AV$211)*(AS48&gt;$AS$18:$AS$211))+1)+(COUNTIFS($AV$18:AV48,AV48,$AS$18:AS48,AS48)-1)</f>
        <v>24</v>
      </c>
    </row>
    <row r="49" spans="3:51" s="78" customFormat="1" ht="15.75" customHeight="1" x14ac:dyDescent="0.35">
      <c r="C49" s="18">
        <v>30</v>
      </c>
      <c r="D49" s="126" t="str">
        <f t="array" ref="D49">IFERROR(INDEX($AR$18:$AR$211,MATCH(1,IF($E$6="Country name",($AW$18:$AW$211=C49),IF($E$6="Projected progress (Ascending)",($AX$18:$AX$211=C49),IF($E$6="Baseline performance",($AY$18:$AY$211=C49),"")))*($AV$18:$AV$211="Worst-Neg"),0)),"")</f>
        <v/>
      </c>
      <c r="F49" s="197"/>
      <c r="L49" s="126" t="str">
        <f t="array" ref="L49">IFERROR(INDEX($AR$18:$AR$211,MATCH(1,IF($E$6="Country name",($AW$18:$AW$211=C49),IF($E$6="Projected progress (Ascending)",($AX$18:$AX$211=C49),IF($E$6="Baseline performance",($AY$18:$AY$211=C49),"")))*($AV$18:$AV$211="Worst-Pos"),0)),"")</f>
        <v>Greece</v>
      </c>
      <c r="T49" s="126" t="str">
        <f t="array" ref="T49">IFERROR(INDEX($AR$18:$AR$211,MATCH(1,IF($E$6="Country name",($AW$18:$AW$211=C49),IF($E$6="Projected progress (Ascending)",($AX$18:$AX$211=C49),IF($E$6="Baseline performance",($AY$18:$AY$211=C49),"")))*($AV$18:$AV$211="Best-Neg"),0)),"")</f>
        <v/>
      </c>
      <c r="AB49" s="126" t="str">
        <f t="array" ref="AB49">IFERROR(INDEX($AR$18:$AR$211,MATCH(1,IF($E$6="Country name",($AW$18:$AW$211=C49),IF($E$6="Projected progress (Ascending)",($AX$18:$AX$211=C49),IF($E$6="Baseline performance",($AY$18:$AY$211=C49),"")))*($AV$18:$AV$211="Best-Pos"),0)),"")</f>
        <v>United States of America</v>
      </c>
      <c r="AH49" s="198"/>
      <c r="AJ49" s="126" t="str">
        <f t="array" ref="AJ49">IFERROR(INDEX($AR$18:$AR$211,MATCH(1,IF($E$6="Country name",($AW$18:$AW$211=C49),IF($E$6="Projected progress (Ascending)",($AX$18:$AX$211=C49),IF($E$6="Baseline performance",($AY$18:$AY$211=C49),"")))*($AV$18:$AV$211="NO DATA"),0)),"")</f>
        <v>Oman</v>
      </c>
      <c r="AP49" s="194" t="s">
        <v>247</v>
      </c>
      <c r="AQ49" s="194" t="s">
        <v>276</v>
      </c>
      <c r="AR49" s="194" t="s">
        <v>277</v>
      </c>
      <c r="AS49" s="194">
        <f>INDEX('[1]Baseline values'!$A$1:$BF$195,MATCH($AQ49,'[1]Baseline values'!$A$1:$A$195,0),MATCH($E$5,'[1]Baseline values'!$A$1:$BF$1,0))</f>
        <v>3.07</v>
      </c>
      <c r="AT49" s="194">
        <f>IF([1]Reference!$V$5="HPOP",INDEX([1]hpop_regional_summary!$B$2:$AJ$198,MATCH($AR49,[1]hpop_regional_summary!$C$2:$C$198,0),MATCH($E$5,[1]hpop_regional_summary!$B$2:$AJ$2,0)),IF([1]Reference!$V$5="UHC",IF(OR($E$5="UHC Single Measure",$E$5="Financial Hardship",$E$5="Average Service Coverage"),INDEX([1]uhc_regional_summary!$B$5:$AO$198,MATCH($AR49,[1]uhc_regional_summary!$C$5:$C$198,0),MATCH($E$5,[1]uhc_regional_summary!$B$2:$AO$2,0)),INDEX([1]uhc_regional_summary!$B$5:$AO$198,MATCH($AR49,[1]uhc_regional_summary!$C$5:$C$198,0),MATCH($E$5,[1]uhc_regional_summary!$B$3:$AO$3,0))),IF([1]Reference!$V$5="HEP",IF(OR($E$5="HEP Index",$E$5="Prepare",$E$5="Prevent",$E$5="Detect and Respond"),INDEX([1]hep_regional_summary!$B$5:$AZ$198,MATCH($AR49,[1]hep_regional_summary!$C$5:$C$198,0),MATCH($E$5,[1]hep_regional_summary!$B$2:$AZ$2,0)),INDEX([1]hep_regional_summary!$B$5:$AZ$198,MATCH($AR49,[1]hep_regional_summary!$C$5:$C$198,0),MATCH($E$5,[1]hep_regional_summary!$B$3:$AZ$3,0))),"CHECK")))</f>
        <v>1</v>
      </c>
      <c r="AU49" s="194">
        <f>IF([1]Reference!$V$5="HPOP",INDEX([1]hpop_regional_summary!$B$2:$AJ$198,MATCH($AR49,[1]hpop_regional_summary!$C$2:$C$198,0),MATCH($E$5,[1]hpop_regional_summary!$B$2:$AJ$2,0)+1),IF([1]Reference!$V$5="UHC",IF(OR($E$5="UHC Single Measure",$E$5="Financial Hardship",$E$5="Average Service Coverage"),INDEX([1]uhc_regional_summary!$B$5:$AO$198,MATCH($AR49,[1]uhc_regional_summary!$C$5:$C$198,0),MATCH($E$5,[1]uhc_regional_summary!$B$2:$AO$2,0)+1),INDEX([1]uhc_regional_summary!$B$5:$AO$198,MATCH($AR49,[1]uhc_regional_summary!$C$5:$C$198,0),MATCH($E$5,[1]uhc_regional_summary!$B$3:$AO$3,0)+1)),IF([1]Reference!$V$5="HEP",IF(OR($E$5="HEP Index",$E$5="Prepare",$E$5="Prevent",$E$5="Detect and Respond"),INDEX([1]hep_regional_summary!$B$5:$AZ$198,MATCH($AR49,[1]hep_regional_summary!$C$5:$C$198,0),MATCH($E$5,[1]hep_regional_summary!$B$2:$AZ$2,0)+1),INDEX([1]hep_regional_summary!$B$5:$AZ$198,MATCH($AR49,[1]hep_regional_summary!$C$5:$C$198,0),MATCH($E$5,[1]hep_regional_summary!$B$3:$AZ$3,0)+1)),"CHECK")))</f>
        <v>0.2</v>
      </c>
      <c r="AV49" s="194" t="str">
        <f t="shared" si="0"/>
        <v>Best-Pos</v>
      </c>
      <c r="AW49" s="194">
        <f>COUNTIF(AV$18:AV49,AV49)</f>
        <v>8</v>
      </c>
      <c r="AX49" s="176">
        <f>IF(AND(AV49&lt;&gt;"NO DATA",AU49=""),"",(SUMPRODUCT((AV49=$AV$18:$AV$211)*(AU49&gt;$AU$18:$AU$211))+1)+(COUNTIFS($AV$18:AV49,AV49,$AU$18:AU49,AU49)-1))</f>
        <v>10</v>
      </c>
      <c r="AY49" s="31">
        <f>(SUMPRODUCT((AV49=$AV$18:$AV$211)*(AS49&gt;$AS$18:$AS$211))+1)+(COUNTIFS($AV$18:AV49,AV49,$AS$18:AS49,AS49)-1)</f>
        <v>15</v>
      </c>
    </row>
    <row r="50" spans="3:51" s="78" customFormat="1" ht="15.75" customHeight="1" x14ac:dyDescent="0.35">
      <c r="C50" s="196">
        <v>31</v>
      </c>
      <c r="D50" s="126" t="str">
        <f t="array" ref="D50">IFERROR(INDEX($AR$18:$AR$211,MATCH(1,IF($E$6="Country name",($AW$18:$AW$211=C50),IF($E$6="Projected progress (Ascending)",($AX$18:$AX$211=C50),IF($E$6="Baseline performance",($AY$18:$AY$211=C50),"")))*($AV$18:$AV$211="Worst-Neg"),0)),"")</f>
        <v/>
      </c>
      <c r="F50" s="197"/>
      <c r="L50" s="126" t="str">
        <f t="array" ref="L50">IFERROR(INDEX($AR$18:$AR$211,MATCH(1,IF($E$6="Country name",($AW$18:$AW$211=C50),IF($E$6="Projected progress (Ascending)",($AX$18:$AX$211=C50),IF($E$6="Baseline performance",($AY$18:$AY$211=C50),"")))*($AV$18:$AV$211="Worst-Pos"),0)),"")</f>
        <v>Hungary</v>
      </c>
      <c r="T50" s="126" t="str">
        <f t="array" ref="T50">IFERROR(INDEX($AR$18:$AR$211,MATCH(1,IF($E$6="Country name",($AW$18:$AW$211=C50),IF($E$6="Projected progress (Ascending)",($AX$18:$AX$211=C50),IF($E$6="Baseline performance",($AY$18:$AY$211=C50),"")))*($AV$18:$AV$211="Best-Neg"),0)),"")</f>
        <v/>
      </c>
      <c r="AB50" s="126" t="str">
        <f t="array" ref="AB50">IFERROR(INDEX($AR$18:$AR$211,MATCH(1,IF($E$6="Country name",($AW$18:$AW$211=C50),IF($E$6="Projected progress (Ascending)",($AX$18:$AX$211=C50),IF($E$6="Baseline performance",($AY$18:$AY$211=C50),"")))*($AV$18:$AV$211="Best-Pos"),0)),"")</f>
        <v>Croatia</v>
      </c>
      <c r="AH50" s="198"/>
      <c r="AJ50" s="126" t="str">
        <f t="array" ref="AJ50">IFERROR(INDEX($AR$18:$AR$211,MATCH(1,IF($E$6="Country name",($AW$18:$AW$211=C50),IF($E$6="Projected progress (Ascending)",($AX$18:$AX$211=C50),IF($E$6="Baseline performance",($AY$18:$AY$211=C50),"")))*($AV$18:$AV$211="NO DATA"),0)),"")</f>
        <v>Palau</v>
      </c>
      <c r="AP50" s="194" t="s">
        <v>79</v>
      </c>
      <c r="AQ50" s="194" t="s">
        <v>216</v>
      </c>
      <c r="AR50" s="194" t="s">
        <v>217</v>
      </c>
      <c r="AS50" s="194">
        <f>INDEX('[1]Baseline values'!$A$1:$BF$195,MATCH($AQ50,'[1]Baseline values'!$A$1:$A$195,0),MATCH($E$5,'[1]Baseline values'!$A$1:$BF$1,0))</f>
        <v>10.23</v>
      </c>
      <c r="AT50" s="194">
        <f>IF([1]Reference!$V$5="HPOP",INDEX([1]hpop_regional_summary!$B$2:$AJ$198,MATCH($AR50,[1]hpop_regional_summary!$C$2:$C$198,0),MATCH($E$5,[1]hpop_regional_summary!$B$2:$AJ$2,0)),IF([1]Reference!$V$5="UHC",IF(OR($E$5="UHC Single Measure",$E$5="Financial Hardship",$E$5="Average Service Coverage"),INDEX([1]uhc_regional_summary!$B$5:$AO$198,MATCH($AR50,[1]uhc_regional_summary!$C$5:$C$198,0),MATCH($E$5,[1]uhc_regional_summary!$B$2:$AO$2,0)),INDEX([1]uhc_regional_summary!$B$5:$AO$198,MATCH($AR50,[1]uhc_regional_summary!$C$5:$C$198,0),MATCH($E$5,[1]uhc_regional_summary!$B$3:$AO$3,0))),IF([1]Reference!$V$5="HEP",IF(OR($E$5="HEP Index",$E$5="Prepare",$E$5="Prevent",$E$5="Detect and Respond"),INDEX([1]hep_regional_summary!$B$5:$AZ$198,MATCH($AR50,[1]hep_regional_summary!$C$5:$C$198,0),MATCH($E$5,[1]hep_regional_summary!$B$2:$AZ$2,0)),INDEX([1]hep_regional_summary!$B$5:$AZ$198,MATCH($AR50,[1]hep_regional_summary!$C$5:$C$198,0),MATCH($E$5,[1]hep_regional_summary!$B$3:$AZ$3,0))),"CHECK")))</f>
        <v>3</v>
      </c>
      <c r="AU50" s="194">
        <f>IF([1]Reference!$V$5="HPOP",INDEX([1]hpop_regional_summary!$B$2:$AJ$198,MATCH($AR50,[1]hpop_regional_summary!$C$2:$C$198,0),MATCH($E$5,[1]hpop_regional_summary!$B$2:$AJ$2,0)+1),IF([1]Reference!$V$5="UHC",IF(OR($E$5="UHC Single Measure",$E$5="Financial Hardship",$E$5="Average Service Coverage"),INDEX([1]uhc_regional_summary!$B$5:$AO$198,MATCH($AR50,[1]uhc_regional_summary!$C$5:$C$198,0),MATCH($E$5,[1]uhc_regional_summary!$B$2:$AO$2,0)+1),INDEX([1]uhc_regional_summary!$B$5:$AO$198,MATCH($AR50,[1]uhc_regional_summary!$C$5:$C$198,0),MATCH($E$5,[1]uhc_regional_summary!$B$3:$AO$3,0)+1)),IF([1]Reference!$V$5="HEP",IF(OR($E$5="HEP Index",$E$5="Prepare",$E$5="Prevent",$E$5="Detect and Respond"),INDEX([1]hep_regional_summary!$B$5:$AZ$198,MATCH($AR50,[1]hep_regional_summary!$C$5:$C$198,0),MATCH($E$5,[1]hep_regional_summary!$B$2:$AZ$2,0)+1),INDEX([1]hep_regional_summary!$B$5:$AZ$198,MATCH($AR50,[1]hep_regional_summary!$C$5:$C$198,0),MATCH($E$5,[1]hep_regional_summary!$B$3:$AZ$3,0)+1)),"CHECK")))</f>
        <v>1</v>
      </c>
      <c r="AV50" s="194" t="str">
        <f t="shared" si="0"/>
        <v>Worst-Pos</v>
      </c>
      <c r="AW50" s="194">
        <f>COUNTIF(AV$18:AV50,AV50)</f>
        <v>16</v>
      </c>
      <c r="AX50" s="176">
        <f>IF(AND(AV50&lt;&gt;"NO DATA",AU50=""),"",(SUMPRODUCT((AV50=$AV$18:$AV$211)*(AU50&gt;$AU$18:$AU$211))+1)+(COUNTIFS($AV$18:AV50,AV50,$AU$18:AU50,AU50)-1))</f>
        <v>41</v>
      </c>
      <c r="AY50" s="31">
        <f>(SUMPRODUCT((AV50=$AV$18:$AV$211)*(AS50&gt;$AS$18:$AS$211))+1)+(COUNTIFS($AV$18:AV50,AV50,$AS$18:AS50,AS50)-1)</f>
        <v>17</v>
      </c>
    </row>
    <row r="51" spans="3:51" s="78" customFormat="1" ht="15.75" customHeight="1" x14ac:dyDescent="0.35">
      <c r="C51" s="18">
        <v>32</v>
      </c>
      <c r="D51" s="126" t="str">
        <f t="array" ref="D51">IFERROR(INDEX($AR$18:$AR$211,MATCH(1,IF($E$6="Country name",($AW$18:$AW$211=C51),IF($E$6="Projected progress (Ascending)",($AX$18:$AX$211=C51),IF($E$6="Baseline performance",($AY$18:$AY$211=C51),"")))*($AV$18:$AV$211="Worst-Neg"),0)),"")</f>
        <v/>
      </c>
      <c r="F51" s="197"/>
      <c r="L51" s="126" t="str">
        <f t="array" ref="L51">IFERROR(INDEX($AR$18:$AR$211,MATCH(1,IF($E$6="Country name",($AW$18:$AW$211=C51),IF($E$6="Projected progress (Ascending)",($AX$18:$AX$211=C51),IF($E$6="Baseline performance",($AY$18:$AY$211=C51),"")))*($AV$18:$AV$211="Worst-Pos"),0)),"")</f>
        <v>Latvia</v>
      </c>
      <c r="T51" s="126" t="str">
        <f t="array" ref="T51">IFERROR(INDEX($AR$18:$AR$211,MATCH(1,IF($E$6="Country name",($AW$18:$AW$211=C51),IF($E$6="Projected progress (Ascending)",($AX$18:$AX$211=C51),IF($E$6="Baseline performance",($AY$18:$AY$211=C51),"")))*($AV$18:$AV$211="Best-Neg"),0)),"")</f>
        <v/>
      </c>
      <c r="AB51" s="126" t="str">
        <f t="array" ref="AB51">IFERROR(INDEX($AR$18:$AR$211,MATCH(1,IF($E$6="Country name",($AW$18:$AW$211=C51),IF($E$6="Projected progress (Ascending)",($AX$18:$AX$211=C51),IF($E$6="Baseline performance",($AY$18:$AY$211=C51),"")))*($AV$18:$AV$211="Best-Pos"),0)),"")</f>
        <v>Finland</v>
      </c>
      <c r="AH51" s="198"/>
      <c r="AJ51" s="126" t="str">
        <f t="array" ref="AJ51">IFERROR(INDEX($AR$18:$AR$211,MATCH(1,IF($E$6="Country name",($AW$18:$AW$211=C51),IF($E$6="Projected progress (Ascending)",($AX$18:$AX$211=C51),IF($E$6="Baseline performance",($AY$18:$AY$211=C51),"")))*($AV$18:$AV$211="NO DATA"),0)),"")</f>
        <v>Papua New Guinea</v>
      </c>
      <c r="AP51" s="194" t="s">
        <v>79</v>
      </c>
      <c r="AQ51" s="194" t="s">
        <v>226</v>
      </c>
      <c r="AR51" s="194" t="s">
        <v>227</v>
      </c>
      <c r="AS51" s="194">
        <f>INDEX('[1]Baseline values'!$A$1:$BF$195,MATCH($AQ51,'[1]Baseline values'!$A$1:$A$195,0),MATCH($E$5,'[1]Baseline values'!$A$1:$BF$1,0))</f>
        <v>7.22</v>
      </c>
      <c r="AT51" s="194">
        <f>IF([1]Reference!$V$5="HPOP",INDEX([1]hpop_regional_summary!$B$2:$AJ$198,MATCH($AR51,[1]hpop_regional_summary!$C$2:$C$198,0),MATCH($E$5,[1]hpop_regional_summary!$B$2:$AJ$2,0)),IF([1]Reference!$V$5="UHC",IF(OR($E$5="UHC Single Measure",$E$5="Financial Hardship",$E$5="Average Service Coverage"),INDEX([1]uhc_regional_summary!$B$5:$AO$198,MATCH($AR51,[1]uhc_regional_summary!$C$5:$C$198,0),MATCH($E$5,[1]uhc_regional_summary!$B$2:$AO$2,0)),INDEX([1]uhc_regional_summary!$B$5:$AO$198,MATCH($AR51,[1]uhc_regional_summary!$C$5:$C$198,0),MATCH($E$5,[1]uhc_regional_summary!$B$3:$AO$3,0))),IF([1]Reference!$V$5="HEP",IF(OR($E$5="HEP Index",$E$5="Prepare",$E$5="Prevent",$E$5="Detect and Respond"),INDEX([1]hep_regional_summary!$B$5:$AZ$198,MATCH($AR51,[1]hep_regional_summary!$C$5:$C$198,0),MATCH($E$5,[1]hep_regional_summary!$B$2:$AZ$2,0)),INDEX([1]hep_regional_summary!$B$5:$AZ$198,MATCH($AR51,[1]hep_regional_summary!$C$5:$C$198,0),MATCH($E$5,[1]hep_regional_summary!$B$3:$AZ$3,0))),"CHECK")))</f>
        <v>2</v>
      </c>
      <c r="AU51" s="194">
        <f>IF([1]Reference!$V$5="HPOP",INDEX([1]hpop_regional_summary!$B$2:$AJ$198,MATCH($AR51,[1]hpop_regional_summary!$C$2:$C$198,0),MATCH($E$5,[1]hpop_regional_summary!$B$2:$AJ$2,0)+1),IF([1]Reference!$V$5="UHC",IF(OR($E$5="UHC Single Measure",$E$5="Financial Hardship",$E$5="Average Service Coverage"),INDEX([1]uhc_regional_summary!$B$5:$AO$198,MATCH($AR51,[1]uhc_regional_summary!$C$5:$C$198,0),MATCH($E$5,[1]uhc_regional_summary!$B$2:$AO$2,0)+1),INDEX([1]uhc_regional_summary!$B$5:$AO$198,MATCH($AR51,[1]uhc_regional_summary!$C$5:$C$198,0),MATCH($E$5,[1]uhc_regional_summary!$B$3:$AO$3,0)+1)),IF([1]Reference!$V$5="HEP",IF(OR($E$5="HEP Index",$E$5="Prepare",$E$5="Prevent",$E$5="Detect and Respond"),INDEX([1]hep_regional_summary!$B$5:$AZ$198,MATCH($AR51,[1]hep_regional_summary!$C$5:$C$198,0),MATCH($E$5,[1]hep_regional_summary!$B$2:$AZ$2,0)+1),INDEX([1]hep_regional_summary!$B$5:$AZ$198,MATCH($AR51,[1]hep_regional_summary!$C$5:$C$198,0),MATCH($E$5,[1]hep_regional_summary!$B$3:$AZ$3,0)+1)),"CHECK")))</f>
        <v>0.8</v>
      </c>
      <c r="AV51" s="194" t="str">
        <f t="shared" si="0"/>
        <v>Best-Pos</v>
      </c>
      <c r="AW51" s="194">
        <f>COUNTIF(AV$18:AV51,AV51)</f>
        <v>9</v>
      </c>
      <c r="AX51" s="176">
        <f>IF(AND(AV51&lt;&gt;"NO DATA",AU51=""),"",(SUMPRODUCT((AV51=$AV$18:$AV$211)*(AU51&gt;$AU$18:$AU$211))+1)+(COUNTIFS($AV$18:AV51,AV51,$AU$18:AU51,AU51)-1))</f>
        <v>56</v>
      </c>
      <c r="AY51" s="31">
        <f>(SUMPRODUCT((AV51=$AV$18:$AV$211)*(AS51&gt;$AS$18:$AS$211))+1)+(COUNTIFS($AV$18:AV51,AV51,$AS$18:AS51,AS51)-1)</f>
        <v>59</v>
      </c>
    </row>
    <row r="52" spans="3:51" s="78" customFormat="1" ht="15.75" customHeight="1" x14ac:dyDescent="0.35">
      <c r="C52" s="196">
        <v>33</v>
      </c>
      <c r="D52" s="126" t="str">
        <f t="array" ref="D52">IFERROR(INDEX($AR$18:$AR$211,MATCH(1,IF($E$6="Country name",($AW$18:$AW$211=C52),IF($E$6="Projected progress (Ascending)",($AX$18:$AX$211=C52),IF($E$6="Baseline performance",($AY$18:$AY$211=C52),"")))*($AV$18:$AV$211="Worst-Neg"),0)),"")</f>
        <v/>
      </c>
      <c r="F52" s="197"/>
      <c r="L52" s="126" t="str">
        <f t="array" ref="L52">IFERROR(INDEX($AR$18:$AR$211,MATCH(1,IF($E$6="Country name",($AW$18:$AW$211=C52),IF($E$6="Projected progress (Ascending)",($AX$18:$AX$211=C52),IF($E$6="Baseline performance",($AY$18:$AY$211=C52),"")))*($AV$18:$AV$211="Worst-Pos"),0)),"")</f>
        <v>Albania</v>
      </c>
      <c r="T52" s="126" t="str">
        <f t="array" ref="T52">IFERROR(INDEX($AR$18:$AR$211,MATCH(1,IF($E$6="Country name",($AW$18:$AW$211=C52),IF($E$6="Projected progress (Ascending)",($AX$18:$AX$211=C52),IF($E$6="Baseline performance",($AY$18:$AY$211=C52),"")))*($AV$18:$AV$211="Best-Neg"),0)),"")</f>
        <v/>
      </c>
      <c r="AB52" s="126" t="str">
        <f t="array" ref="AB52">IFERROR(INDEX($AR$18:$AR$211,MATCH(1,IF($E$6="Country name",($AW$18:$AW$211=C52),IF($E$6="Projected progress (Ascending)",($AX$18:$AX$211=C52),IF($E$6="Baseline performance",($AY$18:$AY$211=C52),"")))*($AV$18:$AV$211="Best-Pos"),0)),"")</f>
        <v>Germany</v>
      </c>
      <c r="AH52" s="198"/>
      <c r="AJ52" s="126" t="str">
        <f t="array" ref="AJ52">IFERROR(INDEX($AR$18:$AR$211,MATCH(1,IF($E$6="Country name",($AW$18:$AW$211=C52),IF($E$6="Projected progress (Ascending)",($AX$18:$AX$211=C52),IF($E$6="Baseline performance",($AY$18:$AY$211=C52),"")))*($AV$18:$AV$211="NO DATA"),0)),"")</f>
        <v>Qatar</v>
      </c>
      <c r="AP52" s="194" t="s">
        <v>247</v>
      </c>
      <c r="AQ52" s="194" t="s">
        <v>274</v>
      </c>
      <c r="AR52" s="194" t="s">
        <v>275</v>
      </c>
      <c r="AS52" s="194">
        <f>INDEX('[1]Baseline values'!$A$1:$BF$195,MATCH($AQ52,'[1]Baseline values'!$A$1:$A$195,0),MATCH($E$5,'[1]Baseline values'!$A$1:$BF$1,0))</f>
        <v>12.89</v>
      </c>
      <c r="AT52" s="194">
        <f>IF([1]Reference!$V$5="HPOP",INDEX([1]hpop_regional_summary!$B$2:$AJ$198,MATCH($AR52,[1]hpop_regional_summary!$C$2:$C$198,0),MATCH($E$5,[1]hpop_regional_summary!$B$2:$AJ$2,0)),IF([1]Reference!$V$5="UHC",IF(OR($E$5="UHC Single Measure",$E$5="Financial Hardship",$E$5="Average Service Coverage"),INDEX([1]uhc_regional_summary!$B$5:$AO$198,MATCH($AR52,[1]uhc_regional_summary!$C$5:$C$198,0),MATCH($E$5,[1]uhc_regional_summary!$B$2:$AO$2,0)),INDEX([1]uhc_regional_summary!$B$5:$AO$198,MATCH($AR52,[1]uhc_regional_summary!$C$5:$C$198,0),MATCH($E$5,[1]uhc_regional_summary!$B$3:$AO$3,0))),IF([1]Reference!$V$5="HEP",IF(OR($E$5="HEP Index",$E$5="Prepare",$E$5="Prevent",$E$5="Detect and Respond"),INDEX([1]hep_regional_summary!$B$5:$AZ$198,MATCH($AR52,[1]hep_regional_summary!$C$5:$C$198,0),MATCH($E$5,[1]hep_regional_summary!$B$2:$AZ$2,0)),INDEX([1]hep_regional_summary!$B$5:$AZ$198,MATCH($AR52,[1]hep_regional_summary!$C$5:$C$198,0),MATCH($E$5,[1]hep_regional_summary!$B$3:$AZ$3,0))),"CHECK")))</f>
        <v>4</v>
      </c>
      <c r="AU52" s="194">
        <f>IF([1]Reference!$V$5="HPOP",INDEX([1]hpop_regional_summary!$B$2:$AJ$198,MATCH($AR52,[1]hpop_regional_summary!$C$2:$C$198,0),MATCH($E$5,[1]hpop_regional_summary!$B$2:$AJ$2,0)+1),IF([1]Reference!$V$5="UHC",IF(OR($E$5="UHC Single Measure",$E$5="Financial Hardship",$E$5="Average Service Coverage"),INDEX([1]uhc_regional_summary!$B$5:$AO$198,MATCH($AR52,[1]uhc_regional_summary!$C$5:$C$198,0),MATCH($E$5,[1]uhc_regional_summary!$B$2:$AO$2,0)+1),INDEX([1]uhc_regional_summary!$B$5:$AO$198,MATCH($AR52,[1]uhc_regional_summary!$C$5:$C$198,0),MATCH($E$5,[1]uhc_regional_summary!$B$3:$AO$3,0)+1)),IF([1]Reference!$V$5="HEP",IF(OR($E$5="HEP Index",$E$5="Prepare",$E$5="Prevent",$E$5="Detect and Respond"),INDEX([1]hep_regional_summary!$B$5:$AZ$198,MATCH($AR52,[1]hep_regional_summary!$C$5:$C$198,0),MATCH($E$5,[1]hep_regional_summary!$B$2:$AZ$2,0)+1),INDEX([1]hep_regional_summary!$B$5:$AZ$198,MATCH($AR52,[1]hep_regional_summary!$C$5:$C$198,0),MATCH($E$5,[1]hep_regional_summary!$B$3:$AZ$3,0)+1)),"CHECK")))</f>
        <v>0.9</v>
      </c>
      <c r="AV52" s="194" t="str">
        <f t="shared" si="0"/>
        <v>Worst-Pos</v>
      </c>
      <c r="AW52" s="194">
        <f>COUNTIF(AV$18:AV52,AV52)</f>
        <v>17</v>
      </c>
      <c r="AX52" s="176">
        <f>IF(AND(AV52&lt;&gt;"NO DATA",AU52=""),"",(SUMPRODUCT((AV52=$AV$18:$AV$211)*(AU52&gt;$AU$18:$AU$211))+1)+(COUNTIFS($AV$18:AV52,AV52,$AU$18:AU52,AU52)-1))</f>
        <v>35</v>
      </c>
      <c r="AY52" s="31">
        <f>(SUMPRODUCT((AV52=$AV$18:$AV$211)*(AS52&gt;$AS$18:$AS$211))+1)+(COUNTIFS($AV$18:AV52,AV52,$AS$18:AS52,AS52)-1)</f>
        <v>38</v>
      </c>
    </row>
    <row r="53" spans="3:51" s="78" customFormat="1" ht="15.75" customHeight="1" x14ac:dyDescent="0.35">
      <c r="C53" s="18">
        <v>34</v>
      </c>
      <c r="D53" s="126" t="str">
        <f t="array" ref="D53">IFERROR(INDEX($AR$18:$AR$211,MATCH(1,IF($E$6="Country name",($AW$18:$AW$211=C53),IF($E$6="Projected progress (Ascending)",($AX$18:$AX$211=C53),IF($E$6="Baseline performance",($AY$18:$AY$211=C53),"")))*($AV$18:$AV$211="Worst-Neg"),0)),"")</f>
        <v/>
      </c>
      <c r="F53" s="197"/>
      <c r="L53" s="126" t="str">
        <f t="array" ref="L53">IFERROR(INDEX($AR$18:$AR$211,MATCH(1,IF($E$6="Country name",($AW$18:$AW$211=C53),IF($E$6="Projected progress (Ascending)",($AX$18:$AX$211=C53),IF($E$6="Baseline performance",($AY$18:$AY$211=C53),"")))*($AV$18:$AV$211="Worst-Pos"),0)),"")</f>
        <v>Argentina</v>
      </c>
      <c r="T53" s="126" t="str">
        <f t="array" ref="T53">IFERROR(INDEX($AR$18:$AR$211,MATCH(1,IF($E$6="Country name",($AW$18:$AW$211=C53),IF($E$6="Projected progress (Ascending)",($AX$18:$AX$211=C53),IF($E$6="Baseline performance",($AY$18:$AY$211=C53),"")))*($AV$18:$AV$211="Best-Neg"),0)),"")</f>
        <v/>
      </c>
      <c r="AB53" s="126" t="str">
        <f t="array" ref="AB53">IFERROR(INDEX($AR$18:$AR$211,MATCH(1,IF($E$6="Country name",($AW$18:$AW$211=C53),IF($E$6="Projected progress (Ascending)",($AX$18:$AX$211=C53),IF($E$6="Baseline performance",($AY$18:$AY$211=C53),"")))*($AV$18:$AV$211="Best-Pos"),0)),"")</f>
        <v>Jordan</v>
      </c>
      <c r="AH53" s="198"/>
      <c r="AJ53" s="126" t="str">
        <f t="array" ref="AJ53">IFERROR(INDEX($AR$18:$AR$211,MATCH(1,IF($E$6="Country name",($AW$18:$AW$211=C53),IF($E$6="Projected progress (Ascending)",($AX$18:$AX$211=C53),IF($E$6="Baseline performance",($AY$18:$AY$211=C53),"")))*($AV$18:$AV$211="NO DATA"),0)),"")</f>
        <v>Saint Kitts and Nevis</v>
      </c>
      <c r="AP53" s="194" t="s">
        <v>491</v>
      </c>
      <c r="AQ53" s="194" t="s">
        <v>510</v>
      </c>
      <c r="AR53" s="194" t="s">
        <v>511</v>
      </c>
      <c r="AS53" s="194">
        <f>INDEX('[1]Baseline values'!$A$1:$BF$195,MATCH($AQ53,'[1]Baseline values'!$A$1:$A$195,0),MATCH($E$5,'[1]Baseline values'!$A$1:$BF$1,0))</f>
        <v>12.21</v>
      </c>
      <c r="AT53" s="194">
        <f>IF([1]Reference!$V$5="HPOP",INDEX([1]hpop_regional_summary!$B$2:$AJ$198,MATCH($AR53,[1]hpop_regional_summary!$C$2:$C$198,0),MATCH($E$5,[1]hpop_regional_summary!$B$2:$AJ$2,0)),IF([1]Reference!$V$5="UHC",IF(OR($E$5="UHC Single Measure",$E$5="Financial Hardship",$E$5="Average Service Coverage"),INDEX([1]uhc_regional_summary!$B$5:$AO$198,MATCH($AR53,[1]uhc_regional_summary!$C$5:$C$198,0),MATCH($E$5,[1]uhc_regional_summary!$B$2:$AO$2,0)),INDEX([1]uhc_regional_summary!$B$5:$AO$198,MATCH($AR53,[1]uhc_regional_summary!$C$5:$C$198,0),MATCH($E$5,[1]uhc_regional_summary!$B$3:$AO$3,0))),IF([1]Reference!$V$5="HEP",IF(OR($E$5="HEP Index",$E$5="Prepare",$E$5="Prevent",$E$5="Detect and Respond"),INDEX([1]hep_regional_summary!$B$5:$AZ$198,MATCH($AR53,[1]hep_regional_summary!$C$5:$C$198,0),MATCH($E$5,[1]hep_regional_summary!$B$2:$AZ$2,0)),INDEX([1]hep_regional_summary!$B$5:$AZ$198,MATCH($AR53,[1]hep_regional_summary!$C$5:$C$198,0),MATCH($E$5,[1]hep_regional_summary!$B$3:$AZ$3,0))),"CHECK")))</f>
        <v>4</v>
      </c>
      <c r="AU53" s="194">
        <f>IF([1]Reference!$V$5="HPOP",INDEX([1]hpop_regional_summary!$B$2:$AJ$198,MATCH($AR53,[1]hpop_regional_summary!$C$2:$C$198,0),MATCH($E$5,[1]hpop_regional_summary!$B$2:$AJ$2,0)+1),IF([1]Reference!$V$5="UHC",IF(OR($E$5="UHC Single Measure",$E$5="Financial Hardship",$E$5="Average Service Coverage"),INDEX([1]uhc_regional_summary!$B$5:$AO$198,MATCH($AR53,[1]uhc_regional_summary!$C$5:$C$198,0),MATCH($E$5,[1]uhc_regional_summary!$B$2:$AO$2,0)+1),INDEX([1]uhc_regional_summary!$B$5:$AO$198,MATCH($AR53,[1]uhc_regional_summary!$C$5:$C$198,0),MATCH($E$5,[1]uhc_regional_summary!$B$3:$AO$3,0)+1)),IF([1]Reference!$V$5="HEP",IF(OR($E$5="HEP Index",$E$5="Prepare",$E$5="Prevent",$E$5="Detect and Respond"),INDEX([1]hep_regional_summary!$B$5:$AZ$198,MATCH($AR53,[1]hep_regional_summary!$C$5:$C$198,0),MATCH($E$5,[1]hep_regional_summary!$B$2:$AZ$2,0)+1),INDEX([1]hep_regional_summary!$B$5:$AZ$198,MATCH($AR53,[1]hep_regional_summary!$C$5:$C$198,0),MATCH($E$5,[1]hep_regional_summary!$B$3:$AZ$3,0)+1)),"CHECK")))</f>
        <v>0.8</v>
      </c>
      <c r="AV53" s="194" t="str">
        <f t="shared" si="0"/>
        <v>Worst-Pos</v>
      </c>
      <c r="AW53" s="194">
        <f>COUNTIF(AV$18:AV53,AV53)</f>
        <v>18</v>
      </c>
      <c r="AX53" s="176">
        <f>IF(AND(AV53&lt;&gt;"NO DATA",AU53=""),"",(SUMPRODUCT((AV53=$AV$18:$AV$211)*(AU53&gt;$AU$18:$AU$211))+1)+(COUNTIFS($AV$18:AV53,AV53,$AU$18:AU53,AU53)-1))</f>
        <v>28</v>
      </c>
      <c r="AY53" s="31">
        <f>(SUMPRODUCT((AV53=$AV$18:$AV$211)*(AS53&gt;$AS$18:$AS$211))+1)+(COUNTIFS($AV$18:AV53,AV53,$AS$18:AS53,AS53)-1)</f>
        <v>31</v>
      </c>
    </row>
    <row r="54" spans="3:51" s="78" customFormat="1" ht="15.75" customHeight="1" x14ac:dyDescent="0.35">
      <c r="C54" s="196">
        <v>35</v>
      </c>
      <c r="D54" s="126" t="str">
        <f t="array" ref="D54">IFERROR(INDEX($AR$18:$AR$211,MATCH(1,IF($E$6="Country name",($AW$18:$AW$211=C54),IF($E$6="Projected progress (Ascending)",($AX$18:$AX$211=C54),IF($E$6="Baseline performance",($AY$18:$AY$211=C54),"")))*($AV$18:$AV$211="Worst-Neg"),0)),"")</f>
        <v/>
      </c>
      <c r="F54" s="197"/>
      <c r="L54" s="126" t="str">
        <f t="array" ref="L54">IFERROR(INDEX($AR$18:$AR$211,MATCH(1,IF($E$6="Country name",($AW$18:$AW$211=C54),IF($E$6="Projected progress (Ascending)",($AX$18:$AX$211=C54),IF($E$6="Baseline performance",($AY$18:$AY$211=C54),"")))*($AV$18:$AV$211="Worst-Pos"),0)),"")</f>
        <v>Chile</v>
      </c>
      <c r="T54" s="126" t="str">
        <f t="array" ref="T54">IFERROR(INDEX($AR$18:$AR$211,MATCH(1,IF($E$6="Country name",($AW$18:$AW$211=C54),IF($E$6="Projected progress (Ascending)",($AX$18:$AX$211=C54),IF($E$6="Baseline performance",($AY$18:$AY$211=C54),"")))*($AV$18:$AV$211="Best-Neg"),0)),"")</f>
        <v/>
      </c>
      <c r="AB54" s="126" t="str">
        <f t="array" ref="AB54">IFERROR(INDEX($AR$18:$AR$211,MATCH(1,IF($E$6="Country name",($AW$18:$AW$211=C54),IF($E$6="Projected progress (Ascending)",($AX$18:$AX$211=C54),IF($E$6="Baseline performance",($AY$18:$AY$211=C54),"")))*($AV$18:$AV$211="Best-Pos"),0)),"")</f>
        <v>Lao People's Democratic Republic</v>
      </c>
      <c r="AH54" s="198"/>
      <c r="AJ54" s="126" t="str">
        <f t="array" ref="AJ54">IFERROR(INDEX($AR$18:$AR$211,MATCH(1,IF($E$6="Country name",($AW$18:$AW$211=C54),IF($E$6="Projected progress (Ascending)",($AX$18:$AX$211=C54),IF($E$6="Baseline performance",($AY$18:$AY$211=C54),"")))*($AV$18:$AV$211="NO DATA"),0)),"")</f>
        <v>Saint Lucia</v>
      </c>
      <c r="AP54" s="194" t="s">
        <v>247</v>
      </c>
      <c r="AQ54" s="194" t="s">
        <v>280</v>
      </c>
      <c r="AR54" s="194" t="s">
        <v>281</v>
      </c>
      <c r="AS54" s="194">
        <f>INDEX('[1]Baseline values'!$A$1:$BF$195,MATCH($AQ54,'[1]Baseline values'!$A$1:$A$195,0),MATCH($E$5,'[1]Baseline values'!$A$1:$BF$1,0))</f>
        <v>14.05</v>
      </c>
      <c r="AT54" s="194">
        <f>IF([1]Reference!$V$5="HPOP",INDEX([1]hpop_regional_summary!$B$2:$AJ$198,MATCH($AR54,[1]hpop_regional_summary!$C$2:$C$198,0),MATCH($E$5,[1]hpop_regional_summary!$B$2:$AJ$2,0)),IF([1]Reference!$V$5="UHC",IF(OR($E$5="UHC Single Measure",$E$5="Financial Hardship",$E$5="Average Service Coverage"),INDEX([1]uhc_regional_summary!$B$5:$AO$198,MATCH($AR54,[1]uhc_regional_summary!$C$5:$C$198,0),MATCH($E$5,[1]uhc_regional_summary!$B$2:$AO$2,0)),INDEX([1]uhc_regional_summary!$B$5:$AO$198,MATCH($AR54,[1]uhc_regional_summary!$C$5:$C$198,0),MATCH($E$5,[1]uhc_regional_summary!$B$3:$AO$3,0))),IF([1]Reference!$V$5="HEP",IF(OR($E$5="HEP Index",$E$5="Prepare",$E$5="Prevent",$E$5="Detect and Respond"),INDEX([1]hep_regional_summary!$B$5:$AZ$198,MATCH($AR54,[1]hep_regional_summary!$C$5:$C$198,0),MATCH($E$5,[1]hep_regional_summary!$B$2:$AZ$2,0)),INDEX([1]hep_regional_summary!$B$5:$AZ$198,MATCH($AR54,[1]hep_regional_summary!$C$5:$C$198,0),MATCH($E$5,[1]hep_regional_summary!$B$3:$AZ$3,0))),"CHECK")))</f>
        <v>3</v>
      </c>
      <c r="AU54" s="194">
        <f>IF([1]Reference!$V$5="HPOP",INDEX([1]hpop_regional_summary!$B$2:$AJ$198,MATCH($AR54,[1]hpop_regional_summary!$C$2:$C$198,0),MATCH($E$5,[1]hpop_regional_summary!$B$2:$AJ$2,0)+1),IF([1]Reference!$V$5="UHC",IF(OR($E$5="UHC Single Measure",$E$5="Financial Hardship",$E$5="Average Service Coverage"),INDEX([1]uhc_regional_summary!$B$5:$AO$198,MATCH($AR54,[1]uhc_regional_summary!$C$5:$C$198,0),MATCH($E$5,[1]uhc_regional_summary!$B$2:$AO$2,0)+1),INDEX([1]uhc_regional_summary!$B$5:$AO$198,MATCH($AR54,[1]uhc_regional_summary!$C$5:$C$198,0),MATCH($E$5,[1]uhc_regional_summary!$B$3:$AO$3,0)+1)),IF([1]Reference!$V$5="HEP",IF(OR($E$5="HEP Index",$E$5="Prepare",$E$5="Prevent",$E$5="Detect and Respond"),INDEX([1]hep_regional_summary!$B$5:$AZ$198,MATCH($AR54,[1]hep_regional_summary!$C$5:$C$198,0),MATCH($E$5,[1]hep_regional_summary!$B$2:$AZ$2,0)+1),INDEX([1]hep_regional_summary!$B$5:$AZ$198,MATCH($AR54,[1]hep_regional_summary!$C$5:$C$198,0),MATCH($E$5,[1]hep_regional_summary!$B$3:$AZ$3,0)+1)),"CHECK")))</f>
        <v>0.4</v>
      </c>
      <c r="AV54" s="194" t="str">
        <f t="shared" si="0"/>
        <v>Worst-Pos</v>
      </c>
      <c r="AW54" s="194">
        <f>COUNTIF(AV$18:AV54,AV54)</f>
        <v>19</v>
      </c>
      <c r="AX54" s="176">
        <f>IF(AND(AV54&lt;&gt;"NO DATA",AU54=""),"",(SUMPRODUCT((AV54=$AV$18:$AV$211)*(AU54&gt;$AU$18:$AU$211))+1)+(COUNTIFS($AV$18:AV54,AV54,$AU$18:AU54,AU54)-1))</f>
        <v>13</v>
      </c>
      <c r="AY54" s="31">
        <f>(SUMPRODUCT((AV54=$AV$18:$AV$211)*(AS54&gt;$AS$18:$AS$211))+1)+(COUNTIFS($AV$18:AV54,AV54,$AS$18:AS54,AS54)-1)</f>
        <v>42</v>
      </c>
    </row>
    <row r="55" spans="3:51" s="78" customFormat="1" ht="15.75" customHeight="1" x14ac:dyDescent="0.35">
      <c r="C55" s="18">
        <v>36</v>
      </c>
      <c r="D55" s="126" t="str">
        <f t="array" ref="D55">IFERROR(INDEX($AR$18:$AR$211,MATCH(1,IF($E$6="Country name",($AW$18:$AW$211=C55),IF($E$6="Projected progress (Ascending)",($AX$18:$AX$211=C55),IF($E$6="Baseline performance",($AY$18:$AY$211=C55),"")))*($AV$18:$AV$211="Worst-Neg"),0)),"")</f>
        <v/>
      </c>
      <c r="F55" s="197"/>
      <c r="L55" s="126" t="str">
        <f t="array" ref="L55">IFERROR(INDEX($AR$18:$AR$211,MATCH(1,IF($E$6="Country name",($AW$18:$AW$211=C55),IF($E$6="Projected progress (Ascending)",($AX$18:$AX$211=C55),IF($E$6="Baseline performance",($AY$18:$AY$211=C55),"")))*($AV$18:$AV$211="Worst-Pos"),0)),"")</f>
        <v>Cyprus</v>
      </c>
      <c r="T55" s="126" t="str">
        <f t="array" ref="T55">IFERROR(INDEX($AR$18:$AR$211,MATCH(1,IF($E$6="Country name",($AW$18:$AW$211=C55),IF($E$6="Projected progress (Ascending)",($AX$18:$AX$211=C55),IF($E$6="Baseline performance",($AY$18:$AY$211=C55),"")))*($AV$18:$AV$211="Best-Neg"),0)),"")</f>
        <v/>
      </c>
      <c r="AB55" s="126" t="str">
        <f t="array" ref="AB55">IFERROR(INDEX($AR$18:$AR$211,MATCH(1,IF($E$6="Country name",($AW$18:$AW$211=C55),IF($E$6="Projected progress (Ascending)",($AX$18:$AX$211=C55),IF($E$6="Baseline performance",($AY$18:$AY$211=C55),"")))*($AV$18:$AV$211="Best-Pos"),0)),"")</f>
        <v>Mali</v>
      </c>
      <c r="AH55" s="198"/>
      <c r="AJ55" s="126" t="str">
        <f t="array" ref="AJ55">IFERROR(INDEX($AR$18:$AR$211,MATCH(1,IF($E$6="Country name",($AW$18:$AW$211=C55),IF($E$6="Projected progress (Ascending)",($AX$18:$AX$211=C55),IF($E$6="Baseline performance",($AY$18:$AY$211=C55),"")))*($AV$18:$AV$211="NO DATA"),0)),"")</f>
        <v>Saint Vincent and the Grenadines</v>
      </c>
      <c r="AP55" s="194" t="s">
        <v>79</v>
      </c>
      <c r="AQ55" s="194" t="s">
        <v>240</v>
      </c>
      <c r="AR55" s="194" t="s">
        <v>241</v>
      </c>
      <c r="AS55" s="194">
        <f>INDEX('[1]Baseline values'!$A$1:$BF$195,MATCH($AQ55,'[1]Baseline values'!$A$1:$A$195,0),MATCH($E$5,'[1]Baseline values'!$A$1:$BF$1,0))</f>
        <v>14.04</v>
      </c>
      <c r="AT55" s="194">
        <f>IF([1]Reference!$V$5="HPOP",INDEX([1]hpop_regional_summary!$B$2:$AJ$198,MATCH($AR55,[1]hpop_regional_summary!$C$2:$C$198,0),MATCH($E$5,[1]hpop_regional_summary!$B$2:$AJ$2,0)),IF([1]Reference!$V$5="UHC",IF(OR($E$5="UHC Single Measure",$E$5="Financial Hardship",$E$5="Average Service Coverage"),INDEX([1]uhc_regional_summary!$B$5:$AO$198,MATCH($AR55,[1]uhc_regional_summary!$C$5:$C$198,0),MATCH($E$5,[1]uhc_regional_summary!$B$2:$AO$2,0)),INDEX([1]uhc_regional_summary!$B$5:$AO$198,MATCH($AR55,[1]uhc_regional_summary!$C$5:$C$198,0),MATCH($E$5,[1]uhc_regional_summary!$B$3:$AO$3,0))),IF([1]Reference!$V$5="HEP",IF(OR($E$5="HEP Index",$E$5="Prepare",$E$5="Prevent",$E$5="Detect and Respond"),INDEX([1]hep_regional_summary!$B$5:$AZ$198,MATCH($AR55,[1]hep_regional_summary!$C$5:$C$198,0),MATCH($E$5,[1]hep_regional_summary!$B$2:$AZ$2,0)),INDEX([1]hep_regional_summary!$B$5:$AZ$198,MATCH($AR55,[1]hep_regional_summary!$C$5:$C$198,0),MATCH($E$5,[1]hep_regional_summary!$B$3:$AZ$3,0))),"CHECK")))</f>
        <v>3</v>
      </c>
      <c r="AU55" s="194">
        <f>IF([1]Reference!$V$5="HPOP",INDEX([1]hpop_regional_summary!$B$2:$AJ$198,MATCH($AR55,[1]hpop_regional_summary!$C$2:$C$198,0),MATCH($E$5,[1]hpop_regional_summary!$B$2:$AJ$2,0)+1),IF([1]Reference!$V$5="UHC",IF(OR($E$5="UHC Single Measure",$E$5="Financial Hardship",$E$5="Average Service Coverage"),INDEX([1]uhc_regional_summary!$B$5:$AO$198,MATCH($AR55,[1]uhc_regional_summary!$C$5:$C$198,0),MATCH($E$5,[1]uhc_regional_summary!$B$2:$AO$2,0)+1),INDEX([1]uhc_regional_summary!$B$5:$AO$198,MATCH($AR55,[1]uhc_regional_summary!$C$5:$C$198,0),MATCH($E$5,[1]uhc_regional_summary!$B$3:$AO$3,0)+1)),IF([1]Reference!$V$5="HEP",IF(OR($E$5="HEP Index",$E$5="Prepare",$E$5="Prevent",$E$5="Detect and Respond"),INDEX([1]hep_regional_summary!$B$5:$AZ$198,MATCH($AR55,[1]hep_regional_summary!$C$5:$C$198,0),MATCH($E$5,[1]hep_regional_summary!$B$2:$AZ$2,0)+1),INDEX([1]hep_regional_summary!$B$5:$AZ$198,MATCH($AR55,[1]hep_regional_summary!$C$5:$C$198,0),MATCH($E$5,[1]hep_regional_summary!$B$3:$AZ$3,0)+1)),"CHECK")))</f>
        <v>0.3</v>
      </c>
      <c r="AV55" s="194" t="str">
        <f t="shared" si="0"/>
        <v>Worst-Pos</v>
      </c>
      <c r="AW55" s="194">
        <f>COUNTIF(AV$18:AV55,AV55)</f>
        <v>20</v>
      </c>
      <c r="AX55" s="176">
        <f>IF(AND(AV55&lt;&gt;"NO DATA",AU55=""),"",(SUMPRODUCT((AV55=$AV$18:$AV$211)*(AU55&gt;$AU$18:$AU$211))+1)+(COUNTIFS($AV$18:AV55,AV55,$AU$18:AU55,AU55)-1))</f>
        <v>10</v>
      </c>
      <c r="AY55" s="31">
        <f>(SUMPRODUCT((AV55=$AV$18:$AV$211)*(AS55&gt;$AS$18:$AS$211))+1)+(COUNTIFS($AV$18:AV55,AV55,$AS$18:AS55,AS55)-1)</f>
        <v>41</v>
      </c>
    </row>
    <row r="56" spans="3:51" s="78" customFormat="1" ht="15.75" customHeight="1" x14ac:dyDescent="0.35">
      <c r="C56" s="196">
        <v>37</v>
      </c>
      <c r="D56" s="126" t="str">
        <f t="array" ref="D56">IFERROR(INDEX($AR$18:$AR$211,MATCH(1,IF($E$6="Country name",($AW$18:$AW$211=C56),IF($E$6="Projected progress (Ascending)",($AX$18:$AX$211=C56),IF($E$6="Baseline performance",($AY$18:$AY$211=C56),"")))*($AV$18:$AV$211="Worst-Neg"),0)),"")</f>
        <v/>
      </c>
      <c r="F56" s="197"/>
      <c r="L56" s="126" t="str">
        <f t="array" ref="L56">IFERROR(INDEX($AR$18:$AR$211,MATCH(1,IF($E$6="Country name",($AW$18:$AW$211=C56),IF($E$6="Projected progress (Ascending)",($AX$18:$AX$211=C56),IF($E$6="Baseline performance",($AY$18:$AY$211=C56),"")))*($AV$18:$AV$211="Worst-Pos"),0)),"")</f>
        <v>Mauritius</v>
      </c>
      <c r="T56" s="126" t="str">
        <f t="array" ref="T56">IFERROR(INDEX($AR$18:$AR$211,MATCH(1,IF($E$6="Country name",($AW$18:$AW$211=C56),IF($E$6="Projected progress (Ascending)",($AX$18:$AX$211=C56),IF($E$6="Baseline performance",($AY$18:$AY$211=C56),"")))*($AV$18:$AV$211="Best-Neg"),0)),"")</f>
        <v/>
      </c>
      <c r="AB56" s="126" t="str">
        <f t="array" ref="AB56">IFERROR(INDEX($AR$18:$AR$211,MATCH(1,IF($E$6="Country name",($AW$18:$AW$211=C56),IF($E$6="Projected progress (Ascending)",($AX$18:$AX$211=C56),IF($E$6="Baseline performance",($AY$18:$AY$211=C56),"")))*($AV$18:$AV$211="Best-Pos"),0)),"")</f>
        <v>Slovakia</v>
      </c>
      <c r="AH56" s="198"/>
      <c r="AJ56" s="126" t="str">
        <f t="array" ref="AJ56">IFERROR(INDEX($AR$18:$AR$211,MATCH(1,IF($E$6="Country name",($AW$18:$AW$211=C56),IF($E$6="Projected progress (Ascending)",($AX$18:$AX$211=C56),IF($E$6="Baseline performance",($AY$18:$AY$211=C56),"")))*($AV$18:$AV$211="NO DATA"),0)),"")</f>
        <v>Samoa</v>
      </c>
      <c r="AP56" s="194" t="s">
        <v>79</v>
      </c>
      <c r="AQ56" s="194" t="s">
        <v>170</v>
      </c>
      <c r="AR56" s="194" t="s">
        <v>171</v>
      </c>
      <c r="AS56" s="194">
        <f>INDEX('[1]Baseline values'!$A$1:$BF$195,MATCH($AQ56,'[1]Baseline values'!$A$1:$A$195,0),MATCH($E$5,'[1]Baseline values'!$A$1:$BF$1,0))</f>
        <v>12.72</v>
      </c>
      <c r="AT56" s="194">
        <f>IF([1]Reference!$V$5="HPOP",INDEX([1]hpop_regional_summary!$B$2:$AJ$198,MATCH($AR56,[1]hpop_regional_summary!$C$2:$C$198,0),MATCH($E$5,[1]hpop_regional_summary!$B$2:$AJ$2,0)),IF([1]Reference!$V$5="UHC",IF(OR($E$5="UHC Single Measure",$E$5="Financial Hardship",$E$5="Average Service Coverage"),INDEX([1]uhc_regional_summary!$B$5:$AO$198,MATCH($AR56,[1]uhc_regional_summary!$C$5:$C$198,0),MATCH($E$5,[1]uhc_regional_summary!$B$2:$AO$2,0)),INDEX([1]uhc_regional_summary!$B$5:$AO$198,MATCH($AR56,[1]uhc_regional_summary!$C$5:$C$198,0),MATCH($E$5,[1]uhc_regional_summary!$B$3:$AO$3,0))),IF([1]Reference!$V$5="HEP",IF(OR($E$5="HEP Index",$E$5="Prepare",$E$5="Prevent",$E$5="Detect and Respond"),INDEX([1]hep_regional_summary!$B$5:$AZ$198,MATCH($AR56,[1]hep_regional_summary!$C$5:$C$198,0),MATCH($E$5,[1]hep_regional_summary!$B$2:$AZ$2,0)),INDEX([1]hep_regional_summary!$B$5:$AZ$198,MATCH($AR56,[1]hep_regional_summary!$C$5:$C$198,0),MATCH($E$5,[1]hep_regional_summary!$B$3:$AZ$3,0))),"CHECK")))</f>
        <v>2</v>
      </c>
      <c r="AU56" s="194">
        <f>IF([1]Reference!$V$5="HPOP",INDEX([1]hpop_regional_summary!$B$2:$AJ$198,MATCH($AR56,[1]hpop_regional_summary!$C$2:$C$198,0),MATCH($E$5,[1]hpop_regional_summary!$B$2:$AJ$2,0)+1),IF([1]Reference!$V$5="UHC",IF(OR($E$5="UHC Single Measure",$E$5="Financial Hardship",$E$5="Average Service Coverage"),INDEX([1]uhc_regional_summary!$B$5:$AO$198,MATCH($AR56,[1]uhc_regional_summary!$C$5:$C$198,0),MATCH($E$5,[1]uhc_regional_summary!$B$2:$AO$2,0)+1),INDEX([1]uhc_regional_summary!$B$5:$AO$198,MATCH($AR56,[1]uhc_regional_summary!$C$5:$C$198,0),MATCH($E$5,[1]uhc_regional_summary!$B$3:$AO$3,0)+1)),IF([1]Reference!$V$5="HEP",IF(OR($E$5="HEP Index",$E$5="Prepare",$E$5="Prevent",$E$5="Detect and Respond"),INDEX([1]hep_regional_summary!$B$5:$AZ$198,MATCH($AR56,[1]hep_regional_summary!$C$5:$C$198,0),MATCH($E$5,[1]hep_regional_summary!$B$2:$AZ$2,0)+1),INDEX([1]hep_regional_summary!$B$5:$AZ$198,MATCH($AR56,[1]hep_regional_summary!$C$5:$C$198,0),MATCH($E$5,[1]hep_regional_summary!$B$3:$AZ$3,0)+1)),"CHECK")))</f>
        <v>-0.2</v>
      </c>
      <c r="AV56" s="194" t="str">
        <f t="shared" si="0"/>
        <v>Best-Neg</v>
      </c>
      <c r="AW56" s="194">
        <f>COUNTIF(AV$18:AV56,AV56)</f>
        <v>2</v>
      </c>
      <c r="AX56" s="176">
        <f>IF(AND(AV56&lt;&gt;"NO DATA",AU56=""),"",(SUMPRODUCT((AV56=$AV$18:$AV$211)*(AU56&gt;$AU$18:$AU$211))+1)+(COUNTIFS($AV$18:AV56,AV56,$AU$18:AU56,AU56)-1))</f>
        <v>3</v>
      </c>
      <c r="AY56" s="31">
        <f>(SUMPRODUCT((AV56=$AV$18:$AV$211)*(AS56&gt;$AS$18:$AS$211))+1)+(COUNTIFS($AV$18:AV56,AV56,$AS$18:AS56,AS56)-1)</f>
        <v>4</v>
      </c>
    </row>
    <row r="57" spans="3:51" s="78" customFormat="1" ht="15.75" customHeight="1" x14ac:dyDescent="0.35">
      <c r="C57" s="18">
        <v>38</v>
      </c>
      <c r="D57" s="126" t="str">
        <f t="array" ref="D57">IFERROR(INDEX($AR$18:$AR$211,MATCH(1,IF($E$6="Country name",($AW$18:$AW$211=C57),IF($E$6="Projected progress (Ascending)",($AX$18:$AX$211=C57),IF($E$6="Baseline performance",($AY$18:$AY$211=C57),"")))*($AV$18:$AV$211="Worst-Neg"),0)),"")</f>
        <v/>
      </c>
      <c r="F57" s="197"/>
      <c r="L57" s="126" t="str">
        <f t="array" ref="L57">IFERROR(INDEX($AR$18:$AR$211,MATCH(1,IF($E$6="Country name",($AW$18:$AW$211=C57),IF($E$6="Projected progress (Ascending)",($AX$18:$AX$211=C57),IF($E$6="Baseline performance",($AY$18:$AY$211=C57),"")))*($AV$18:$AV$211="Worst-Pos"),0)),"")</f>
        <v>Morocco</v>
      </c>
      <c r="T57" s="126" t="str">
        <f t="array" ref="T57">IFERROR(INDEX($AR$18:$AR$211,MATCH(1,IF($E$6="Country name",($AW$18:$AW$211=C57),IF($E$6="Projected progress (Ascending)",($AX$18:$AX$211=C57),IF($E$6="Baseline performance",($AY$18:$AY$211=C57),"")))*($AV$18:$AV$211="Best-Neg"),0)),"")</f>
        <v/>
      </c>
      <c r="AB57" s="126" t="str">
        <f t="array" ref="AB57">IFERROR(INDEX($AR$18:$AR$211,MATCH(1,IF($E$6="Country name",($AW$18:$AW$211=C57),IF($E$6="Projected progress (Ascending)",($AX$18:$AX$211=C57),IF($E$6="Baseline performance",($AY$18:$AY$211=C57),"")))*($AV$18:$AV$211="Best-Pos"),0)),"")</f>
        <v>Spain</v>
      </c>
      <c r="AH57" s="198"/>
      <c r="AJ57" s="126" t="str">
        <f t="array" ref="AJ57">IFERROR(INDEX($AR$18:$AR$211,MATCH(1,IF($E$6="Country name",($AW$18:$AW$211=C57),IF($E$6="Projected progress (Ascending)",($AX$18:$AX$211=C57),IF($E$6="Baseline performance",($AY$18:$AY$211=C57),"")))*($AV$18:$AV$211="NO DATA"),0)),"")</f>
        <v>San Marino</v>
      </c>
      <c r="AP57" s="194" t="s">
        <v>491</v>
      </c>
      <c r="AQ57" s="194" t="s">
        <v>496</v>
      </c>
      <c r="AR57" s="194" t="s">
        <v>497</v>
      </c>
      <c r="AS57" s="194">
        <f>INDEX('[1]Baseline values'!$A$1:$BF$195,MATCH($AQ57,'[1]Baseline values'!$A$1:$A$195,0),MATCH($E$5,'[1]Baseline values'!$A$1:$BF$1,0))</f>
        <v>5.12</v>
      </c>
      <c r="AT57" s="194">
        <f>IF([1]Reference!$V$5="HPOP",INDEX([1]hpop_regional_summary!$B$2:$AJ$198,MATCH($AR57,[1]hpop_regional_summary!$C$2:$C$198,0),MATCH($E$5,[1]hpop_regional_summary!$B$2:$AJ$2,0)),IF([1]Reference!$V$5="UHC",IF(OR($E$5="UHC Single Measure",$E$5="Financial Hardship",$E$5="Average Service Coverage"),INDEX([1]uhc_regional_summary!$B$5:$AO$198,MATCH($AR57,[1]uhc_regional_summary!$C$5:$C$198,0),MATCH($E$5,[1]uhc_regional_summary!$B$2:$AO$2,0)),INDEX([1]uhc_regional_summary!$B$5:$AO$198,MATCH($AR57,[1]uhc_regional_summary!$C$5:$C$198,0),MATCH($E$5,[1]uhc_regional_summary!$B$3:$AO$3,0))),IF([1]Reference!$V$5="HEP",IF(OR($E$5="HEP Index",$E$5="Prepare",$E$5="Prevent",$E$5="Detect and Respond"),INDEX([1]hep_regional_summary!$B$5:$AZ$198,MATCH($AR57,[1]hep_regional_summary!$C$5:$C$198,0),MATCH($E$5,[1]hep_regional_summary!$B$2:$AZ$2,0)),INDEX([1]hep_regional_summary!$B$5:$AZ$198,MATCH($AR57,[1]hep_regional_summary!$C$5:$C$198,0),MATCH($E$5,[1]hep_regional_summary!$B$3:$AZ$3,0))),"CHECK")))</f>
        <v>0</v>
      </c>
      <c r="AU57" s="194">
        <f>IF([1]Reference!$V$5="HPOP",INDEX([1]hpop_regional_summary!$B$2:$AJ$198,MATCH($AR57,[1]hpop_regional_summary!$C$2:$C$198,0),MATCH($E$5,[1]hpop_regional_summary!$B$2:$AJ$2,0)+1),IF([1]Reference!$V$5="UHC",IF(OR($E$5="UHC Single Measure",$E$5="Financial Hardship",$E$5="Average Service Coverage"),INDEX([1]uhc_regional_summary!$B$5:$AO$198,MATCH($AR57,[1]uhc_regional_summary!$C$5:$C$198,0),MATCH($E$5,[1]uhc_regional_summary!$B$2:$AO$2,0)+1),INDEX([1]uhc_regional_summary!$B$5:$AO$198,MATCH($AR57,[1]uhc_regional_summary!$C$5:$C$198,0),MATCH($E$5,[1]uhc_regional_summary!$B$3:$AO$3,0)+1)),IF([1]Reference!$V$5="HEP",IF(OR($E$5="HEP Index",$E$5="Prepare",$E$5="Prevent",$E$5="Detect and Respond"),INDEX([1]hep_regional_summary!$B$5:$AZ$198,MATCH($AR57,[1]hep_regional_summary!$C$5:$C$198,0),MATCH($E$5,[1]hep_regional_summary!$B$2:$AZ$2,0)+1),INDEX([1]hep_regional_summary!$B$5:$AZ$198,MATCH($AR57,[1]hep_regional_summary!$C$5:$C$198,0),MATCH($E$5,[1]hep_regional_summary!$B$3:$AZ$3,0)+1)),"CHECK")))</f>
        <v>0</v>
      </c>
      <c r="AV57" s="194" t="str">
        <f t="shared" si="0"/>
        <v>NO DATA</v>
      </c>
      <c r="AW57" s="194">
        <f>COUNTIF(AV$18:AV57,AV57)</f>
        <v>8</v>
      </c>
      <c r="AX57" s="176">
        <f>IF(AND(AV57&lt;&gt;"NO DATA",AU57=""),"",(SUMPRODUCT((AV57=$AV$18:$AV$211)*(AU57&gt;$AU$18:$AU$211))+1)+(COUNTIFS($AV$18:AV57,AV57,$AU$18:AU57,AU57)-1))</f>
        <v>8</v>
      </c>
      <c r="AY57" s="31">
        <f>(SUMPRODUCT((AV57=$AV$18:$AV$211)*(AS57&gt;$AS$18:$AS$211))+1)+(COUNTIFS($AV$18:AV57,AV57,$AS$18:AS57,AS57)-1)</f>
        <v>2</v>
      </c>
    </row>
    <row r="58" spans="3:51" s="78" customFormat="1" ht="15.75" customHeight="1" x14ac:dyDescent="0.35">
      <c r="C58" s="196">
        <v>39</v>
      </c>
      <c r="D58" s="126" t="str">
        <f t="array" ref="D58">IFERROR(INDEX($AR$18:$AR$211,MATCH(1,IF($E$6="Country name",($AW$18:$AW$211=C58),IF($E$6="Projected progress (Ascending)",($AX$18:$AX$211=C58),IF($E$6="Baseline performance",($AY$18:$AY$211=C58),"")))*($AV$18:$AV$211="Worst-Neg"),0)),"")</f>
        <v/>
      </c>
      <c r="F58" s="197"/>
      <c r="L58" s="126" t="str">
        <f t="array" ref="L58">IFERROR(INDEX($AR$18:$AR$211,MATCH(1,IF($E$6="Country name",($AW$18:$AW$211=C58),IF($E$6="Projected progress (Ascending)",($AX$18:$AX$211=C58),IF($E$6="Baseline performance",($AY$18:$AY$211=C58),"")))*($AV$18:$AV$211="Worst-Pos"),0)),"")</f>
        <v>Cambodia</v>
      </c>
      <c r="T58" s="126" t="str">
        <f t="array" ref="T58">IFERROR(INDEX($AR$18:$AR$211,MATCH(1,IF($E$6="Country name",($AW$18:$AW$211=C58),IF($E$6="Projected progress (Ascending)",($AX$18:$AX$211=C58),IF($E$6="Baseline performance",($AY$18:$AY$211=C58),"")))*($AV$18:$AV$211="Best-Neg"),0)),"")</f>
        <v/>
      </c>
      <c r="AB58" s="126" t="str">
        <f t="array" ref="AB58">IFERROR(INDEX($AR$18:$AR$211,MATCH(1,IF($E$6="Country name",($AW$18:$AW$211=C58),IF($E$6="Projected progress (Ascending)",($AX$18:$AX$211=C58),IF($E$6="Baseline performance",($AY$18:$AY$211=C58),"")))*($AV$18:$AV$211="Best-Pos"),0)),"")</f>
        <v>Bhutan</v>
      </c>
      <c r="AH58" s="198"/>
      <c r="AJ58" s="126" t="str">
        <f t="array" ref="AJ58">IFERROR(INDEX($AR$18:$AR$211,MATCH(1,IF($E$6="Country name",($AW$18:$AW$211=C58),IF($E$6="Projected progress (Ascending)",($AX$18:$AX$211=C58),IF($E$6="Baseline performance",($AY$18:$AY$211=C58),"")))*($AV$18:$AV$211="NO DATA"),0)),"")</f>
        <v>Saudi Arabia</v>
      </c>
      <c r="AP58" s="194" t="s">
        <v>247</v>
      </c>
      <c r="AQ58" s="194" t="s">
        <v>298</v>
      </c>
      <c r="AR58" s="194" t="s">
        <v>299</v>
      </c>
      <c r="AS58" s="194">
        <f>INDEX('[1]Baseline values'!$A$1:$BF$195,MATCH($AQ58,'[1]Baseline values'!$A$1:$A$195,0),MATCH($E$5,'[1]Baseline values'!$A$1:$BF$1,0))</f>
        <v>7.63</v>
      </c>
      <c r="AT58" s="194">
        <f>IF([1]Reference!$V$5="HPOP",INDEX([1]hpop_regional_summary!$B$2:$AJ$198,MATCH($AR58,[1]hpop_regional_summary!$C$2:$C$198,0),MATCH($E$5,[1]hpop_regional_summary!$B$2:$AJ$2,0)),IF([1]Reference!$V$5="UHC",IF(OR($E$5="UHC Single Measure",$E$5="Financial Hardship",$E$5="Average Service Coverage"),INDEX([1]uhc_regional_summary!$B$5:$AO$198,MATCH($AR58,[1]uhc_regional_summary!$C$5:$C$198,0),MATCH($E$5,[1]uhc_regional_summary!$B$2:$AO$2,0)),INDEX([1]uhc_regional_summary!$B$5:$AO$198,MATCH($AR58,[1]uhc_regional_summary!$C$5:$C$198,0),MATCH($E$5,[1]uhc_regional_summary!$B$3:$AO$3,0))),IF([1]Reference!$V$5="HEP",IF(OR($E$5="HEP Index",$E$5="Prepare",$E$5="Prevent",$E$5="Detect and Respond"),INDEX([1]hep_regional_summary!$B$5:$AZ$198,MATCH($AR58,[1]hep_regional_summary!$C$5:$C$198,0),MATCH($E$5,[1]hep_regional_summary!$B$2:$AZ$2,0)),INDEX([1]hep_regional_summary!$B$5:$AZ$198,MATCH($AR58,[1]hep_regional_summary!$C$5:$C$198,0),MATCH($E$5,[1]hep_regional_summary!$B$3:$AZ$3,0))),"CHECK")))</f>
        <v>3</v>
      </c>
      <c r="AU58" s="194">
        <f>IF([1]Reference!$V$5="HPOP",INDEX([1]hpop_regional_summary!$B$2:$AJ$198,MATCH($AR58,[1]hpop_regional_summary!$C$2:$C$198,0),MATCH($E$5,[1]hpop_regional_summary!$B$2:$AJ$2,0)+1),IF([1]Reference!$V$5="UHC",IF(OR($E$5="UHC Single Measure",$E$5="Financial Hardship",$E$5="Average Service Coverage"),INDEX([1]uhc_regional_summary!$B$5:$AO$198,MATCH($AR58,[1]uhc_regional_summary!$C$5:$C$198,0),MATCH($E$5,[1]uhc_regional_summary!$B$2:$AO$2,0)+1),INDEX([1]uhc_regional_summary!$B$5:$AO$198,MATCH($AR58,[1]uhc_regional_summary!$C$5:$C$198,0),MATCH($E$5,[1]uhc_regional_summary!$B$3:$AO$3,0)+1)),IF([1]Reference!$V$5="HEP",IF(OR($E$5="HEP Index",$E$5="Prepare",$E$5="Prevent",$E$5="Detect and Respond"),INDEX([1]hep_regional_summary!$B$5:$AZ$198,MATCH($AR58,[1]hep_regional_summary!$C$5:$C$198,0),MATCH($E$5,[1]hep_regional_summary!$B$2:$AZ$2,0)+1),INDEX([1]hep_regional_summary!$B$5:$AZ$198,MATCH($AR58,[1]hep_regional_summary!$C$5:$C$198,0),MATCH($E$5,[1]hep_regional_summary!$B$3:$AZ$3,0)+1)),"CHECK")))</f>
        <v>0.5</v>
      </c>
      <c r="AV58" s="194" t="str">
        <f t="shared" si="0"/>
        <v>Worst-Pos</v>
      </c>
      <c r="AW58" s="194">
        <f>COUNTIF(AV$18:AV58,AV58)</f>
        <v>21</v>
      </c>
      <c r="AX58" s="176">
        <f>IF(AND(AV58&lt;&gt;"NO DATA",AU58=""),"",(SUMPRODUCT((AV58=$AV$18:$AV$211)*(AU58&gt;$AU$18:$AU$211))+1)+(COUNTIFS($AV$18:AV58,AV58,$AU$18:AU58,AU58)-1))</f>
        <v>20</v>
      </c>
      <c r="AY58" s="31">
        <f>(SUMPRODUCT((AV58=$AV$18:$AV$211)*(AS58&gt;$AS$18:$AS$211))+1)+(COUNTIFS($AV$18:AV58,AV58,$AS$18:AS58,AS58)-1)</f>
        <v>5</v>
      </c>
    </row>
    <row r="59" spans="3:51" s="78" customFormat="1" ht="15.75" customHeight="1" x14ac:dyDescent="0.35">
      <c r="C59" s="18">
        <v>40</v>
      </c>
      <c r="D59" s="126" t="str">
        <f t="array" ref="D59">IFERROR(INDEX($AR$18:$AR$211,MATCH(1,IF($E$6="Country name",($AW$18:$AW$211=C59),IF($E$6="Projected progress (Ascending)",($AX$18:$AX$211=C59),IF($E$6="Baseline performance",($AY$18:$AY$211=C59),"")))*($AV$18:$AV$211="Worst-Neg"),0)),"")</f>
        <v/>
      </c>
      <c r="F59" s="197"/>
      <c r="L59" s="126" t="str">
        <f t="array" ref="L59">IFERROR(INDEX($AR$18:$AR$211,MATCH(1,IF($E$6="Country name",($AW$18:$AW$211=C59),IF($E$6="Projected progress (Ascending)",($AX$18:$AX$211=C59),IF($E$6="Baseline performance",($AY$18:$AY$211=C59),"")))*($AV$18:$AV$211="Worst-Pos"),0)),"")</f>
        <v>Cameroon</v>
      </c>
      <c r="T59" s="126" t="str">
        <f t="array" ref="T59">IFERROR(INDEX($AR$18:$AR$211,MATCH(1,IF($E$6="Country name",($AW$18:$AW$211=C59),IF($E$6="Projected progress (Ascending)",($AX$18:$AX$211=C59),IF($E$6="Baseline performance",($AY$18:$AY$211=C59),"")))*($AV$18:$AV$211="Best-Neg"),0)),"")</f>
        <v/>
      </c>
      <c r="AB59" s="126" t="str">
        <f t="array" ref="AB59">IFERROR(INDEX($AR$18:$AR$211,MATCH(1,IF($E$6="Country name",($AW$18:$AW$211=C59),IF($E$6="Projected progress (Ascending)",($AX$18:$AX$211=C59),IF($E$6="Baseline performance",($AY$18:$AY$211=C59),"")))*($AV$18:$AV$211="Best-Pos"),0)),"")</f>
        <v>Bolivia (Plurinational State of)</v>
      </c>
      <c r="AH59" s="198"/>
      <c r="AJ59" s="126" t="str">
        <f t="array" ref="AJ59">IFERROR(INDEX($AR$18:$AR$211,MATCH(1,IF($E$6="Country name",($AW$18:$AW$211=C59),IF($E$6="Projected progress (Ascending)",($AX$18:$AX$211=C59),IF($E$6="Baseline performance",($AY$18:$AY$211=C59),"")))*($AV$18:$AV$211="NO DATA"),0)),"")</f>
        <v>Solomon Islands</v>
      </c>
      <c r="AP59" s="194" t="s">
        <v>79</v>
      </c>
      <c r="AQ59" s="194" t="s">
        <v>182</v>
      </c>
      <c r="AR59" s="194" t="s">
        <v>183</v>
      </c>
      <c r="AS59" s="194">
        <f>INDEX('[1]Baseline values'!$A$1:$BF$195,MATCH($AQ59,'[1]Baseline values'!$A$1:$A$195,0),MATCH($E$5,'[1]Baseline values'!$A$1:$BF$1,0))</f>
        <v>14.27</v>
      </c>
      <c r="AT59" s="194">
        <f>IF([1]Reference!$V$5="HPOP",INDEX([1]hpop_regional_summary!$B$2:$AJ$198,MATCH($AR59,[1]hpop_regional_summary!$C$2:$C$198,0),MATCH($E$5,[1]hpop_regional_summary!$B$2:$AJ$2,0)),IF([1]Reference!$V$5="UHC",IF(OR($E$5="UHC Single Measure",$E$5="Financial Hardship",$E$5="Average Service Coverage"),INDEX([1]uhc_regional_summary!$B$5:$AO$198,MATCH($AR59,[1]uhc_regional_summary!$C$5:$C$198,0),MATCH($E$5,[1]uhc_regional_summary!$B$2:$AO$2,0)),INDEX([1]uhc_regional_summary!$B$5:$AO$198,MATCH($AR59,[1]uhc_regional_summary!$C$5:$C$198,0),MATCH($E$5,[1]uhc_regional_summary!$B$3:$AO$3,0))),IF([1]Reference!$V$5="HEP",IF(OR($E$5="HEP Index",$E$5="Prepare",$E$5="Prevent",$E$5="Detect and Respond"),INDEX([1]hep_regional_summary!$B$5:$AZ$198,MATCH($AR59,[1]hep_regional_summary!$C$5:$C$198,0),MATCH($E$5,[1]hep_regional_summary!$B$2:$AZ$2,0)),INDEX([1]hep_regional_summary!$B$5:$AZ$198,MATCH($AR59,[1]hep_regional_summary!$C$5:$C$198,0),MATCH($E$5,[1]hep_regional_summary!$B$3:$AZ$3,0))),"CHECK")))</f>
        <v>3</v>
      </c>
      <c r="AU59" s="194">
        <f>IF([1]Reference!$V$5="HPOP",INDEX([1]hpop_regional_summary!$B$2:$AJ$198,MATCH($AR59,[1]hpop_regional_summary!$C$2:$C$198,0),MATCH($E$5,[1]hpop_regional_summary!$B$2:$AJ$2,0)+1),IF([1]Reference!$V$5="UHC",IF(OR($E$5="UHC Single Measure",$E$5="Financial Hardship",$E$5="Average Service Coverage"),INDEX([1]uhc_regional_summary!$B$5:$AO$198,MATCH($AR59,[1]uhc_regional_summary!$C$5:$C$198,0),MATCH($E$5,[1]uhc_regional_summary!$B$2:$AO$2,0)+1),INDEX([1]uhc_regional_summary!$B$5:$AO$198,MATCH($AR59,[1]uhc_regional_summary!$C$5:$C$198,0),MATCH($E$5,[1]uhc_regional_summary!$B$3:$AO$3,0)+1)),IF([1]Reference!$V$5="HEP",IF(OR($E$5="HEP Index",$E$5="Prepare",$E$5="Prevent",$E$5="Detect and Respond"),INDEX([1]hep_regional_summary!$B$5:$AZ$198,MATCH($AR59,[1]hep_regional_summary!$C$5:$C$198,0),MATCH($E$5,[1]hep_regional_summary!$B$2:$AZ$2,0)+1),INDEX([1]hep_regional_summary!$B$5:$AZ$198,MATCH($AR59,[1]hep_regional_summary!$C$5:$C$198,0),MATCH($E$5,[1]hep_regional_summary!$B$3:$AZ$3,0)+1)),"CHECK")))</f>
        <v>0.8</v>
      </c>
      <c r="AV59" s="194" t="str">
        <f t="shared" si="0"/>
        <v>Worst-Pos</v>
      </c>
      <c r="AW59" s="194">
        <f>COUNTIF(AV$18:AV59,AV59)</f>
        <v>22</v>
      </c>
      <c r="AX59" s="176">
        <f>IF(AND(AV59&lt;&gt;"NO DATA",AU59=""),"",(SUMPRODUCT((AV59=$AV$18:$AV$211)*(AU59&gt;$AU$18:$AU$211))+1)+(COUNTIFS($AV$18:AV59,AV59,$AU$18:AU59,AU59)-1))</f>
        <v>29</v>
      </c>
      <c r="AY59" s="31">
        <f>(SUMPRODUCT((AV59=$AV$18:$AV$211)*(AS59&gt;$AS$18:$AS$211))+1)+(COUNTIFS($AV$18:AV59,AV59,$AS$18:AS59,AS59)-1)</f>
        <v>45</v>
      </c>
    </row>
    <row r="60" spans="3:51" s="78" customFormat="1" ht="15.75" customHeight="1" x14ac:dyDescent="0.35">
      <c r="C60" s="196">
        <v>41</v>
      </c>
      <c r="D60" s="126" t="str">
        <f t="array" ref="D60">IFERROR(INDEX($AR$18:$AR$211,MATCH(1,IF($E$6="Country name",($AW$18:$AW$211=C60),IF($E$6="Projected progress (Ascending)",($AX$18:$AX$211=C60),IF($E$6="Baseline performance",($AY$18:$AY$211=C60),"")))*($AV$18:$AV$211="Worst-Neg"),0)),"")</f>
        <v/>
      </c>
      <c r="F60" s="197"/>
      <c r="L60" s="126" t="str">
        <f t="array" ref="L60">IFERROR(INDEX($AR$18:$AR$211,MATCH(1,IF($E$6="Country name",($AW$18:$AW$211=C60),IF($E$6="Projected progress (Ascending)",($AX$18:$AX$211=C60),IF($E$6="Baseline performance",($AY$18:$AY$211=C60),"")))*($AV$18:$AV$211="Worst-Pos"),0)),"")</f>
        <v>Central African Republic</v>
      </c>
      <c r="T60" s="126" t="str">
        <f t="array" ref="T60">IFERROR(INDEX($AR$18:$AR$211,MATCH(1,IF($E$6="Country name",($AW$18:$AW$211=C60),IF($E$6="Projected progress (Ascending)",($AX$18:$AX$211=C60),IF($E$6="Baseline performance",($AY$18:$AY$211=C60),"")))*($AV$18:$AV$211="Best-Neg"),0)),"")</f>
        <v/>
      </c>
      <c r="AB60" s="126" t="str">
        <f t="array" ref="AB60">IFERROR(INDEX($AR$18:$AR$211,MATCH(1,IF($E$6="Country name",($AW$18:$AW$211=C60),IF($E$6="Projected progress (Ascending)",($AX$18:$AX$211=C60),IF($E$6="Baseline performance",($AY$18:$AY$211=C60),"")))*($AV$18:$AV$211="Best-Pos"),0)),"")</f>
        <v>Cabo Verde</v>
      </c>
      <c r="AH60" s="198"/>
      <c r="AJ60" s="126" t="str">
        <f t="array" ref="AJ60">IFERROR(INDEX($AR$18:$AR$211,MATCH(1,IF($E$6="Country name",($AW$18:$AW$211=C60),IF($E$6="Projected progress (Ascending)",($AX$18:$AX$211=C60),IF($E$6="Baseline performance",($AY$18:$AY$211=C60),"")))*($AV$18:$AV$211="NO DATA"),0)),"")</f>
        <v>Somalia</v>
      </c>
      <c r="AP60" s="194" t="s">
        <v>361</v>
      </c>
      <c r="AQ60" s="194" t="s">
        <v>412</v>
      </c>
      <c r="AR60" s="194" t="s">
        <v>413</v>
      </c>
      <c r="AS60" s="194">
        <f>INDEX('[1]Baseline values'!$A$1:$BF$195,MATCH($AQ60,'[1]Baseline values'!$A$1:$A$195,0),MATCH($E$5,'[1]Baseline values'!$A$1:$BF$1,0))</f>
        <v>2.4500000000000002</v>
      </c>
      <c r="AT60" s="194">
        <f>IF([1]Reference!$V$5="HPOP",INDEX([1]hpop_regional_summary!$B$2:$AJ$198,MATCH($AR60,[1]hpop_regional_summary!$C$2:$C$198,0),MATCH($E$5,[1]hpop_regional_summary!$B$2:$AJ$2,0)),IF([1]Reference!$V$5="UHC",IF(OR($E$5="UHC Single Measure",$E$5="Financial Hardship",$E$5="Average Service Coverage"),INDEX([1]uhc_regional_summary!$B$5:$AO$198,MATCH($AR60,[1]uhc_regional_summary!$C$5:$C$198,0),MATCH($E$5,[1]uhc_regional_summary!$B$2:$AO$2,0)),INDEX([1]uhc_regional_summary!$B$5:$AO$198,MATCH($AR60,[1]uhc_regional_summary!$C$5:$C$198,0),MATCH($E$5,[1]uhc_regional_summary!$B$3:$AO$3,0))),IF([1]Reference!$V$5="HEP",IF(OR($E$5="HEP Index",$E$5="Prepare",$E$5="Prevent",$E$5="Detect and Respond"),INDEX([1]hep_regional_summary!$B$5:$AZ$198,MATCH($AR60,[1]hep_regional_summary!$C$5:$C$198,0),MATCH($E$5,[1]hep_regional_summary!$B$2:$AZ$2,0)),INDEX([1]hep_regional_summary!$B$5:$AZ$198,MATCH($AR60,[1]hep_regional_summary!$C$5:$C$198,0),MATCH($E$5,[1]hep_regional_summary!$B$3:$AZ$3,0))),"CHECK")))</f>
        <v>1</v>
      </c>
      <c r="AU60" s="194">
        <f>IF([1]Reference!$V$5="HPOP",INDEX([1]hpop_regional_summary!$B$2:$AJ$198,MATCH($AR60,[1]hpop_regional_summary!$C$2:$C$198,0),MATCH($E$5,[1]hpop_regional_summary!$B$2:$AJ$2,0)+1),IF([1]Reference!$V$5="UHC",IF(OR($E$5="UHC Single Measure",$E$5="Financial Hardship",$E$5="Average Service Coverage"),INDEX([1]uhc_regional_summary!$B$5:$AO$198,MATCH($AR60,[1]uhc_regional_summary!$C$5:$C$198,0),MATCH($E$5,[1]uhc_regional_summary!$B$2:$AO$2,0)+1),INDEX([1]uhc_regional_summary!$B$5:$AO$198,MATCH($AR60,[1]uhc_regional_summary!$C$5:$C$198,0),MATCH($E$5,[1]uhc_regional_summary!$B$3:$AO$3,0)+1)),IF([1]Reference!$V$5="HEP",IF(OR($E$5="HEP Index",$E$5="Prepare",$E$5="Prevent",$E$5="Detect and Respond"),INDEX([1]hep_regional_summary!$B$5:$AZ$198,MATCH($AR60,[1]hep_regional_summary!$C$5:$C$198,0),MATCH($E$5,[1]hep_regional_summary!$B$2:$AZ$2,0)+1),INDEX([1]hep_regional_summary!$B$5:$AZ$198,MATCH($AR60,[1]hep_regional_summary!$C$5:$C$198,0),MATCH($E$5,[1]hep_regional_summary!$B$3:$AZ$3,0)+1)),"CHECK")))</f>
        <v>0.4</v>
      </c>
      <c r="AV60" s="194" t="str">
        <f t="shared" si="0"/>
        <v>Best-Pos</v>
      </c>
      <c r="AW60" s="194">
        <f>COUNTIF(AV$18:AV60,AV60)</f>
        <v>10</v>
      </c>
      <c r="AX60" s="176">
        <f>IF(AND(AV60&lt;&gt;"NO DATA",AU60=""),"",(SUMPRODUCT((AV60=$AV$18:$AV$211)*(AU60&gt;$AU$18:$AU$211))+1)+(COUNTIFS($AV$18:AV60,AV60,$AU$18:AU60,AU60)-1))</f>
        <v>31</v>
      </c>
      <c r="AY60" s="31">
        <f>(SUMPRODUCT((AV60=$AV$18:$AV$211)*(AS60&gt;$AS$18:$AS$211))+1)+(COUNTIFS($AV$18:AV60,AV60,$AS$18:AS60,AS60)-1)</f>
        <v>8</v>
      </c>
    </row>
    <row r="61" spans="3:51" s="78" customFormat="1" ht="15.75" customHeight="1" x14ac:dyDescent="0.35">
      <c r="C61" s="18">
        <v>42</v>
      </c>
      <c r="D61" s="126" t="str">
        <f t="array" ref="D61">IFERROR(INDEX($AR$18:$AR$211,MATCH(1,IF($E$6="Country name",($AW$18:$AW$211=C61),IF($E$6="Projected progress (Ascending)",($AX$18:$AX$211=C61),IF($E$6="Baseline performance",($AY$18:$AY$211=C61),"")))*($AV$18:$AV$211="Worst-Neg"),0)),"")</f>
        <v/>
      </c>
      <c r="F61" s="197"/>
      <c r="L61" s="126" t="str">
        <f t="array" ref="L61">IFERROR(INDEX($AR$18:$AR$211,MATCH(1,IF($E$6="Country name",($AW$18:$AW$211=C61),IF($E$6="Projected progress (Ascending)",($AX$18:$AX$211=C61),IF($E$6="Baseline performance",($AY$18:$AY$211=C61),"")))*($AV$18:$AV$211="Worst-Pos"),0)),"")</f>
        <v>Dominican Republic</v>
      </c>
      <c r="T61" s="126" t="str">
        <f t="array" ref="T61">IFERROR(INDEX($AR$18:$AR$211,MATCH(1,IF($E$6="Country name",($AW$18:$AW$211=C61),IF($E$6="Projected progress (Ascending)",($AX$18:$AX$211=C61),IF($E$6="Baseline performance",($AY$18:$AY$211=C61),"")))*($AV$18:$AV$211="Best-Neg"),0)),"")</f>
        <v/>
      </c>
      <c r="AB61" s="126" t="str">
        <f t="array" ref="AB61">IFERROR(INDEX($AR$18:$AR$211,MATCH(1,IF($E$6="Country name",($AW$18:$AW$211=C61),IF($E$6="Projected progress (Ascending)",($AX$18:$AX$211=C61),IF($E$6="Baseline performance",($AY$18:$AY$211=C61),"")))*($AV$18:$AV$211="Best-Pos"),0)),"")</f>
        <v>Democratic Republic of the Congo</v>
      </c>
      <c r="AH61" s="198"/>
      <c r="AJ61" s="126" t="str">
        <f t="array" ref="AJ61">IFERROR(INDEX($AR$18:$AR$211,MATCH(1,IF($E$6="Country name",($AW$18:$AW$211=C61),IF($E$6="Projected progress (Ascending)",($AX$18:$AX$211=C61),IF($E$6="Baseline performance",($AY$18:$AY$211=C61),"")))*($AV$18:$AV$211="NO DATA"),0)),"")</f>
        <v>Sweden</v>
      </c>
      <c r="AP61" s="194" t="s">
        <v>247</v>
      </c>
      <c r="AQ61" s="194" t="s">
        <v>268</v>
      </c>
      <c r="AR61" s="194" t="s">
        <v>269</v>
      </c>
      <c r="AS61" s="194">
        <f>INDEX('[1]Baseline values'!$A$1:$BF$195,MATCH($AQ61,'[1]Baseline values'!$A$1:$A$195,0),MATCH($E$5,'[1]Baseline values'!$A$1:$BF$1,0))</f>
        <v>9.4499999999999993</v>
      </c>
      <c r="AT61" s="194">
        <f>IF([1]Reference!$V$5="HPOP",INDEX([1]hpop_regional_summary!$B$2:$AJ$198,MATCH($AR61,[1]hpop_regional_summary!$C$2:$C$198,0),MATCH($E$5,[1]hpop_regional_summary!$B$2:$AJ$2,0)),IF([1]Reference!$V$5="UHC",IF(OR($E$5="UHC Single Measure",$E$5="Financial Hardship",$E$5="Average Service Coverage"),INDEX([1]uhc_regional_summary!$B$5:$AO$198,MATCH($AR61,[1]uhc_regional_summary!$C$5:$C$198,0),MATCH($E$5,[1]uhc_regional_summary!$B$2:$AO$2,0)),INDEX([1]uhc_regional_summary!$B$5:$AO$198,MATCH($AR61,[1]uhc_regional_summary!$C$5:$C$198,0),MATCH($E$5,[1]uhc_regional_summary!$B$3:$AO$3,0))),IF([1]Reference!$V$5="HEP",IF(OR($E$5="HEP Index",$E$5="Prepare",$E$5="Prevent",$E$5="Detect and Respond"),INDEX([1]hep_regional_summary!$B$5:$AZ$198,MATCH($AR61,[1]hep_regional_summary!$C$5:$C$198,0),MATCH($E$5,[1]hep_regional_summary!$B$2:$AZ$2,0)),INDEX([1]hep_regional_summary!$B$5:$AZ$198,MATCH($AR61,[1]hep_regional_summary!$C$5:$C$198,0),MATCH($E$5,[1]hep_regional_summary!$B$3:$AZ$3,0))),"CHECK")))</f>
        <v>0</v>
      </c>
      <c r="AU61" s="194">
        <f>IF([1]Reference!$V$5="HPOP",INDEX([1]hpop_regional_summary!$B$2:$AJ$198,MATCH($AR61,[1]hpop_regional_summary!$C$2:$C$198,0),MATCH($E$5,[1]hpop_regional_summary!$B$2:$AJ$2,0)+1),IF([1]Reference!$V$5="UHC",IF(OR($E$5="UHC Single Measure",$E$5="Financial Hardship",$E$5="Average Service Coverage"),INDEX([1]uhc_regional_summary!$B$5:$AO$198,MATCH($AR61,[1]uhc_regional_summary!$C$5:$C$198,0),MATCH($E$5,[1]uhc_regional_summary!$B$2:$AO$2,0)+1),INDEX([1]uhc_regional_summary!$B$5:$AO$198,MATCH($AR61,[1]uhc_regional_summary!$C$5:$C$198,0),MATCH($E$5,[1]uhc_regional_summary!$B$3:$AO$3,0)+1)),IF([1]Reference!$V$5="HEP",IF(OR($E$5="HEP Index",$E$5="Prepare",$E$5="Prevent",$E$5="Detect and Respond"),INDEX([1]hep_regional_summary!$B$5:$AZ$198,MATCH($AR61,[1]hep_regional_summary!$C$5:$C$198,0),MATCH($E$5,[1]hep_regional_summary!$B$2:$AZ$2,0)+1),INDEX([1]hep_regional_summary!$B$5:$AZ$198,MATCH($AR61,[1]hep_regional_summary!$C$5:$C$198,0),MATCH($E$5,[1]hep_regional_summary!$B$3:$AZ$3,0)+1)),"CHECK")))</f>
        <v>0</v>
      </c>
      <c r="AV61" s="194" t="str">
        <f t="shared" si="0"/>
        <v>NO DATA</v>
      </c>
      <c r="AW61" s="194">
        <f>COUNTIF(AV$18:AV61,AV61)</f>
        <v>9</v>
      </c>
      <c r="AX61" s="176">
        <f>IF(AND(AV61&lt;&gt;"NO DATA",AU61=""),"",(SUMPRODUCT((AV61=$AV$18:$AV$211)*(AU61&gt;$AU$18:$AU$211))+1)+(COUNTIFS($AV$18:AV61,AV61,$AU$18:AU61,AU61)-1))</f>
        <v>9</v>
      </c>
      <c r="AY61" s="31">
        <f>(SUMPRODUCT((AV61=$AV$18:$AV$211)*(AS61&gt;$AS$18:$AS$211))+1)+(COUNTIFS($AV$18:AV61,AV61,$AS$18:AS61,AS61)-1)</f>
        <v>23</v>
      </c>
    </row>
    <row r="62" spans="3:51" s="78" customFormat="1" ht="15.75" customHeight="1" x14ac:dyDescent="0.35">
      <c r="C62" s="196">
        <v>43</v>
      </c>
      <c r="D62" s="126" t="str">
        <f t="array" ref="D62">IFERROR(INDEX($AR$18:$AR$211,MATCH(1,IF($E$6="Country name",($AW$18:$AW$211=C62),IF($E$6="Projected progress (Ascending)",($AX$18:$AX$211=C62),IF($E$6="Baseline performance",($AY$18:$AY$211=C62),"")))*($AV$18:$AV$211="Worst-Neg"),0)),"")</f>
        <v/>
      </c>
      <c r="F62" s="197"/>
      <c r="L62" s="126" t="str">
        <f t="array" ref="L62">IFERROR(INDEX($AR$18:$AR$211,MATCH(1,IF($E$6="Country name",($AW$18:$AW$211=C62),IF($E$6="Projected progress (Ascending)",($AX$18:$AX$211=C62),IF($E$6="Baseline performance",($AY$18:$AY$211=C62),"")))*($AV$18:$AV$211="Worst-Pos"),0)),"")</f>
        <v>Paraguay</v>
      </c>
      <c r="T62" s="126" t="str">
        <f t="array" ref="T62">IFERROR(INDEX($AR$18:$AR$211,MATCH(1,IF($E$6="Country name",($AW$18:$AW$211=C62),IF($E$6="Projected progress (Ascending)",($AX$18:$AX$211=C62),IF($E$6="Baseline performance",($AY$18:$AY$211=C62),"")))*($AV$18:$AV$211="Best-Neg"),0)),"")</f>
        <v/>
      </c>
      <c r="AB62" s="126" t="str">
        <f t="array" ref="AB62">IFERROR(INDEX($AR$18:$AR$211,MATCH(1,IF($E$6="Country name",($AW$18:$AW$211=C62),IF($E$6="Projected progress (Ascending)",($AX$18:$AX$211=C62),IF($E$6="Baseline performance",($AY$18:$AY$211=C62),"")))*($AV$18:$AV$211="Best-Pos"),0)),"")</f>
        <v>Gabon</v>
      </c>
      <c r="AH62" s="198"/>
      <c r="AJ62" s="126" t="str">
        <f t="array" ref="AJ62">IFERROR(INDEX($AR$18:$AR$211,MATCH(1,IF($E$6="Country name",($AW$18:$AW$211=C62),IF($E$6="Projected progress (Ascending)",($AX$18:$AX$211=C62),IF($E$6="Baseline performance",($AY$18:$AY$211=C62),"")))*($AV$18:$AV$211="NO DATA"),0)),"")</f>
        <v>Tonga</v>
      </c>
      <c r="AP62" s="194" t="s">
        <v>361</v>
      </c>
      <c r="AQ62" s="194" t="s">
        <v>366</v>
      </c>
      <c r="AR62" s="194" t="s">
        <v>367</v>
      </c>
      <c r="AS62" s="194">
        <f>INDEX('[1]Baseline values'!$A$1:$BF$195,MATCH($AQ62,'[1]Baseline values'!$A$1:$A$195,0),MATCH($E$5,'[1]Baseline values'!$A$1:$BF$1,0))</f>
        <v>15.56</v>
      </c>
      <c r="AT62" s="194">
        <f>IF([1]Reference!$V$5="HPOP",INDEX([1]hpop_regional_summary!$B$2:$AJ$198,MATCH($AR62,[1]hpop_regional_summary!$C$2:$C$198,0),MATCH($E$5,[1]hpop_regional_summary!$B$2:$AJ$2,0)),IF([1]Reference!$V$5="UHC",IF(OR($E$5="UHC Single Measure",$E$5="Financial Hardship",$E$5="Average Service Coverage"),INDEX([1]uhc_regional_summary!$B$5:$AO$198,MATCH($AR62,[1]uhc_regional_summary!$C$5:$C$198,0),MATCH($E$5,[1]uhc_regional_summary!$B$2:$AO$2,0)),INDEX([1]uhc_regional_summary!$B$5:$AO$198,MATCH($AR62,[1]uhc_regional_summary!$C$5:$C$198,0),MATCH($E$5,[1]uhc_regional_summary!$B$3:$AO$3,0))),IF([1]Reference!$V$5="HEP",IF(OR($E$5="HEP Index",$E$5="Prepare",$E$5="Prevent",$E$5="Detect and Respond"),INDEX([1]hep_regional_summary!$B$5:$AZ$198,MATCH($AR62,[1]hep_regional_summary!$C$5:$C$198,0),MATCH($E$5,[1]hep_regional_summary!$B$2:$AZ$2,0)),INDEX([1]hep_regional_summary!$B$5:$AZ$198,MATCH($AR62,[1]hep_regional_summary!$C$5:$C$198,0),MATCH($E$5,[1]hep_regional_summary!$B$3:$AZ$3,0))),"CHECK")))</f>
        <v>4</v>
      </c>
      <c r="AU62" s="194">
        <f>IF([1]Reference!$V$5="HPOP",INDEX([1]hpop_regional_summary!$B$2:$AJ$198,MATCH($AR62,[1]hpop_regional_summary!$C$2:$C$198,0),MATCH($E$5,[1]hpop_regional_summary!$B$2:$AJ$2,0)+1),IF([1]Reference!$V$5="UHC",IF(OR($E$5="UHC Single Measure",$E$5="Financial Hardship",$E$5="Average Service Coverage"),INDEX([1]uhc_regional_summary!$B$5:$AO$198,MATCH($AR62,[1]uhc_regional_summary!$C$5:$C$198,0),MATCH($E$5,[1]uhc_regional_summary!$B$2:$AO$2,0)+1),INDEX([1]uhc_regional_summary!$B$5:$AO$198,MATCH($AR62,[1]uhc_regional_summary!$C$5:$C$198,0),MATCH($E$5,[1]uhc_regional_summary!$B$3:$AO$3,0)+1)),IF([1]Reference!$V$5="HEP",IF(OR($E$5="HEP Index",$E$5="Prepare",$E$5="Prevent",$E$5="Detect and Respond"),INDEX([1]hep_regional_summary!$B$5:$AZ$198,MATCH($AR62,[1]hep_regional_summary!$C$5:$C$198,0),MATCH($E$5,[1]hep_regional_summary!$B$2:$AZ$2,0)+1),INDEX([1]hep_regional_summary!$B$5:$AZ$198,MATCH($AR62,[1]hep_regional_summary!$C$5:$C$198,0),MATCH($E$5,[1]hep_regional_summary!$B$3:$AZ$3,0)+1)),"CHECK")))</f>
        <v>0.9</v>
      </c>
      <c r="AV62" s="194" t="str">
        <f t="shared" si="0"/>
        <v>Worst-Pos</v>
      </c>
      <c r="AW62" s="194">
        <f>COUNTIF(AV$18:AV62,AV62)</f>
        <v>23</v>
      </c>
      <c r="AX62" s="176">
        <f>IF(AND(AV62&lt;&gt;"NO DATA",AU62=""),"",(SUMPRODUCT((AV62=$AV$18:$AV$211)*(AU62&gt;$AU$18:$AU$211))+1)+(COUNTIFS($AV$18:AV62,AV62,$AU$18:AU62,AU62)-1))</f>
        <v>36</v>
      </c>
      <c r="AY62" s="31">
        <f>(SUMPRODUCT((AV62=$AV$18:$AV$211)*(AS62&gt;$AS$18:$AS$211))+1)+(COUNTIFS($AV$18:AV62,AV62,$AS$18:AS62,AS62)-1)</f>
        <v>50</v>
      </c>
    </row>
    <row r="63" spans="3:51" s="78" customFormat="1" ht="15.75" customHeight="1" x14ac:dyDescent="0.35">
      <c r="C63" s="18">
        <v>44</v>
      </c>
      <c r="D63" s="126" t="str">
        <f t="array" ref="D63">IFERROR(INDEX($AR$18:$AR$211,MATCH(1,IF($E$6="Country name",($AW$18:$AW$211=C63),IF($E$6="Projected progress (Ascending)",($AX$18:$AX$211=C63),IF($E$6="Baseline performance",($AY$18:$AY$211=C63),"")))*($AV$18:$AV$211="Worst-Neg"),0)),"")</f>
        <v/>
      </c>
      <c r="F63" s="197"/>
      <c r="L63" s="126" t="str">
        <f t="array" ref="L63">IFERROR(INDEX($AR$18:$AR$211,MATCH(1,IF($E$6="Country name",($AW$18:$AW$211=C63),IF($E$6="Projected progress (Ascending)",($AX$18:$AX$211=C63),IF($E$6="Baseline performance",($AY$18:$AY$211=C63),"")))*($AV$18:$AV$211="Worst-Pos"),0)),"")</f>
        <v>Togo</v>
      </c>
      <c r="T63" s="126" t="str">
        <f t="array" ref="T63">IFERROR(INDEX($AR$18:$AR$211,MATCH(1,IF($E$6="Country name",($AW$18:$AW$211=C63),IF($E$6="Projected progress (Ascending)",($AX$18:$AX$211=C63),IF($E$6="Baseline performance",($AY$18:$AY$211=C63),"")))*($AV$18:$AV$211="Best-Neg"),0)),"")</f>
        <v/>
      </c>
      <c r="AB63" s="126" t="str">
        <f t="array" ref="AB63">IFERROR(INDEX($AR$18:$AR$211,MATCH(1,IF($E$6="Country name",($AW$18:$AW$211=C63),IF($E$6="Projected progress (Ascending)",($AX$18:$AX$211=C63),IF($E$6="Baseline performance",($AY$18:$AY$211=C63),"")))*($AV$18:$AV$211="Best-Pos"),0)),"")</f>
        <v>Mexico</v>
      </c>
      <c r="AH63" s="198"/>
      <c r="AJ63" s="126" t="str">
        <f t="array" ref="AJ63">IFERROR(INDEX($AR$18:$AR$211,MATCH(1,IF($E$6="Country name",($AW$18:$AW$211=C63),IF($E$6="Projected progress (Ascending)",($AX$18:$AX$211=C63),IF($E$6="Baseline performance",($AY$18:$AY$211=C63),"")))*($AV$18:$AV$211="NO DATA"),0)),"")</f>
        <v>Turkmenistan</v>
      </c>
      <c r="AP63" s="194" t="s">
        <v>361</v>
      </c>
      <c r="AQ63" s="194" t="s">
        <v>408</v>
      </c>
      <c r="AR63" s="194" t="s">
        <v>409</v>
      </c>
      <c r="AS63" s="194">
        <f>INDEX('[1]Baseline values'!$A$1:$BF$195,MATCH($AQ63,'[1]Baseline values'!$A$1:$A$195,0),MATCH($E$5,'[1]Baseline values'!$A$1:$BF$1,0))</f>
        <v>3.18</v>
      </c>
      <c r="AT63" s="194">
        <f>IF([1]Reference!$V$5="HPOP",INDEX([1]hpop_regional_summary!$B$2:$AJ$198,MATCH($AR63,[1]hpop_regional_summary!$C$2:$C$198,0),MATCH($E$5,[1]hpop_regional_summary!$B$2:$AJ$2,0)),IF([1]Reference!$V$5="UHC",IF(OR($E$5="UHC Single Measure",$E$5="Financial Hardship",$E$5="Average Service Coverage"),INDEX([1]uhc_regional_summary!$B$5:$AO$198,MATCH($AR63,[1]uhc_regional_summary!$C$5:$C$198,0),MATCH($E$5,[1]uhc_regional_summary!$B$2:$AO$2,0)),INDEX([1]uhc_regional_summary!$B$5:$AO$198,MATCH($AR63,[1]uhc_regional_summary!$C$5:$C$198,0),MATCH($E$5,[1]uhc_regional_summary!$B$3:$AO$3,0))),IF([1]Reference!$V$5="HEP",IF(OR($E$5="HEP Index",$E$5="Prepare",$E$5="Prevent",$E$5="Detect and Respond"),INDEX([1]hep_regional_summary!$B$5:$AZ$198,MATCH($AR63,[1]hep_regional_summary!$C$5:$C$198,0),MATCH($E$5,[1]hep_regional_summary!$B$2:$AZ$2,0)),INDEX([1]hep_regional_summary!$B$5:$AZ$198,MATCH($AR63,[1]hep_regional_summary!$C$5:$C$198,0),MATCH($E$5,[1]hep_regional_summary!$B$3:$AZ$3,0))),"CHECK")))</f>
        <v>1</v>
      </c>
      <c r="AU63" s="194">
        <f>IF([1]Reference!$V$5="HPOP",INDEX([1]hpop_regional_summary!$B$2:$AJ$198,MATCH($AR63,[1]hpop_regional_summary!$C$2:$C$198,0),MATCH($E$5,[1]hpop_regional_summary!$B$2:$AJ$2,0)+1),IF([1]Reference!$V$5="UHC",IF(OR($E$5="UHC Single Measure",$E$5="Financial Hardship",$E$5="Average Service Coverage"),INDEX([1]uhc_regional_summary!$B$5:$AO$198,MATCH($AR63,[1]uhc_regional_summary!$C$5:$C$198,0),MATCH($E$5,[1]uhc_regional_summary!$B$2:$AO$2,0)+1),INDEX([1]uhc_regional_summary!$B$5:$AO$198,MATCH($AR63,[1]uhc_regional_summary!$C$5:$C$198,0),MATCH($E$5,[1]uhc_regional_summary!$B$3:$AO$3,0)+1)),IF([1]Reference!$V$5="HEP",IF(OR($E$5="HEP Index",$E$5="Prepare",$E$5="Prevent",$E$5="Detect and Respond"),INDEX([1]hep_regional_summary!$B$5:$AZ$198,MATCH($AR63,[1]hep_regional_summary!$C$5:$C$198,0),MATCH($E$5,[1]hep_regional_summary!$B$2:$AZ$2,0)+1),INDEX([1]hep_regional_summary!$B$5:$AZ$198,MATCH($AR63,[1]hep_regional_summary!$C$5:$C$198,0),MATCH($E$5,[1]hep_regional_summary!$B$3:$AZ$3,0)+1)),"CHECK")))</f>
        <v>0.3</v>
      </c>
      <c r="AV63" s="194" t="str">
        <f t="shared" si="0"/>
        <v>Best-Pos</v>
      </c>
      <c r="AW63" s="194">
        <f>COUNTIF(AV$18:AV63,AV63)</f>
        <v>11</v>
      </c>
      <c r="AX63" s="176">
        <f>IF(AND(AV63&lt;&gt;"NO DATA",AU63=""),"",(SUMPRODUCT((AV63=$AV$18:$AV$211)*(AU63&gt;$AU$18:$AU$211))+1)+(COUNTIFS($AV$18:AV63,AV63,$AU$18:AU63,AU63)-1))</f>
        <v>22</v>
      </c>
      <c r="AY63" s="31">
        <f>(SUMPRODUCT((AV63=$AV$18:$AV$211)*(AS63&gt;$AS$18:$AS$211))+1)+(COUNTIFS($AV$18:AV63,AV63,$AS$18:AS63,AS63)-1)</f>
        <v>18</v>
      </c>
    </row>
    <row r="64" spans="3:51" s="78" customFormat="1" ht="15.75" customHeight="1" x14ac:dyDescent="0.35">
      <c r="C64" s="196">
        <v>45</v>
      </c>
      <c r="D64" s="126" t="str">
        <f t="array" ref="D64">IFERROR(INDEX($AR$18:$AR$211,MATCH(1,IF($E$6="Country name",($AW$18:$AW$211=C64),IF($E$6="Projected progress (Ascending)",($AX$18:$AX$211=C64),IF($E$6="Baseline performance",($AY$18:$AY$211=C64),"")))*($AV$18:$AV$211="Worst-Neg"),0)),"")</f>
        <v/>
      </c>
      <c r="F64" s="197"/>
      <c r="L64" s="126" t="str">
        <f t="array" ref="L64">IFERROR(INDEX($AR$18:$AR$211,MATCH(1,IF($E$6="Country name",($AW$18:$AW$211=C64),IF($E$6="Projected progress (Ascending)",($AX$18:$AX$211=C64),IF($E$6="Baseline performance",($AY$18:$AY$211=C64),"")))*($AV$18:$AV$211="Worst-Pos"),0)),"")</f>
        <v>Tunisia</v>
      </c>
      <c r="T64" s="126" t="str">
        <f t="array" ref="T64">IFERROR(INDEX($AR$18:$AR$211,MATCH(1,IF($E$6="Country name",($AW$18:$AW$211=C64),IF($E$6="Projected progress (Ascending)",($AX$18:$AX$211=C64),IF($E$6="Baseline performance",($AY$18:$AY$211=C64),"")))*($AV$18:$AV$211="Best-Neg"),0)),"")</f>
        <v/>
      </c>
      <c r="AB64" s="126" t="str">
        <f t="array" ref="AB64">IFERROR(INDEX($AR$18:$AR$211,MATCH(1,IF($E$6="Country name",($AW$18:$AW$211=C64),IF($E$6="Projected progress (Ascending)",($AX$18:$AX$211=C64),IF($E$6="Baseline performance",($AY$18:$AY$211=C64),"")))*($AV$18:$AV$211="Best-Pos"),0)),"")</f>
        <v>Trinidad and Tobago</v>
      </c>
      <c r="AH64" s="198"/>
      <c r="AJ64" s="126" t="str">
        <f t="array" ref="AJ64">IFERROR(INDEX($AR$18:$AR$211,MATCH(1,IF($E$6="Country name",($AW$18:$AW$211=C64),IF($E$6="Projected progress (Ascending)",($AX$18:$AX$211=C64),IF($E$6="Baseline performance",($AY$18:$AY$211=C64),"")))*($AV$18:$AV$211="NO DATA"),0)),"")</f>
        <v>Tuvalu</v>
      </c>
      <c r="AP64" s="194" t="s">
        <v>468</v>
      </c>
      <c r="AQ64" s="194" t="s">
        <v>483</v>
      </c>
      <c r="AR64" s="194" t="s">
        <v>484</v>
      </c>
      <c r="AS64" s="194">
        <f>INDEX('[1]Baseline values'!$A$1:$BF$195,MATCH($AQ64,'[1]Baseline values'!$A$1:$A$195,0),MATCH($E$5,'[1]Baseline values'!$A$1:$BF$1,0))</f>
        <v>6.75</v>
      </c>
      <c r="AT64" s="194">
        <f>IF([1]Reference!$V$5="HPOP",INDEX([1]hpop_regional_summary!$B$2:$AJ$198,MATCH($AR64,[1]hpop_regional_summary!$C$2:$C$198,0),MATCH($E$5,[1]hpop_regional_summary!$B$2:$AJ$2,0)),IF([1]Reference!$V$5="UHC",IF(OR($E$5="UHC Single Measure",$E$5="Financial Hardship",$E$5="Average Service Coverage"),INDEX([1]uhc_regional_summary!$B$5:$AO$198,MATCH($AR64,[1]uhc_regional_summary!$C$5:$C$198,0),MATCH($E$5,[1]uhc_regional_summary!$B$2:$AO$2,0)),INDEX([1]uhc_regional_summary!$B$5:$AO$198,MATCH($AR64,[1]uhc_regional_summary!$C$5:$C$198,0),MATCH($E$5,[1]uhc_regional_summary!$B$3:$AO$3,0))),IF([1]Reference!$V$5="HEP",IF(OR($E$5="HEP Index",$E$5="Prepare",$E$5="Prevent",$E$5="Detect and Respond"),INDEX([1]hep_regional_summary!$B$5:$AZ$198,MATCH($AR64,[1]hep_regional_summary!$C$5:$C$198,0),MATCH($E$5,[1]hep_regional_summary!$B$2:$AZ$2,0)),INDEX([1]hep_regional_summary!$B$5:$AZ$198,MATCH($AR64,[1]hep_regional_summary!$C$5:$C$198,0),MATCH($E$5,[1]hep_regional_summary!$B$3:$AZ$3,0))),"CHECK")))</f>
        <v>0</v>
      </c>
      <c r="AU64" s="194">
        <f>IF([1]Reference!$V$5="HPOP",INDEX([1]hpop_regional_summary!$B$2:$AJ$198,MATCH($AR64,[1]hpop_regional_summary!$C$2:$C$198,0),MATCH($E$5,[1]hpop_regional_summary!$B$2:$AJ$2,0)+1),IF([1]Reference!$V$5="UHC",IF(OR($E$5="UHC Single Measure",$E$5="Financial Hardship",$E$5="Average Service Coverage"),INDEX([1]uhc_regional_summary!$B$5:$AO$198,MATCH($AR64,[1]uhc_regional_summary!$C$5:$C$198,0),MATCH($E$5,[1]uhc_regional_summary!$B$2:$AO$2,0)+1),INDEX([1]uhc_regional_summary!$B$5:$AO$198,MATCH($AR64,[1]uhc_regional_summary!$C$5:$C$198,0),MATCH($E$5,[1]uhc_regional_summary!$B$3:$AO$3,0)+1)),IF([1]Reference!$V$5="HEP",IF(OR($E$5="HEP Index",$E$5="Prepare",$E$5="Prevent",$E$5="Detect and Respond"),INDEX([1]hep_regional_summary!$B$5:$AZ$198,MATCH($AR64,[1]hep_regional_summary!$C$5:$C$198,0),MATCH($E$5,[1]hep_regional_summary!$B$2:$AZ$2,0)+1),INDEX([1]hep_regional_summary!$B$5:$AZ$198,MATCH($AR64,[1]hep_regional_summary!$C$5:$C$198,0),MATCH($E$5,[1]hep_regional_summary!$B$3:$AZ$3,0)+1)),"CHECK")))</f>
        <v>0</v>
      </c>
      <c r="AV64" s="194" t="str">
        <f t="shared" si="0"/>
        <v>NO DATA</v>
      </c>
      <c r="AW64" s="194">
        <f>COUNTIF(AV$18:AV64,AV64)</f>
        <v>10</v>
      </c>
      <c r="AX64" s="176">
        <f>IF(AND(AV64&lt;&gt;"NO DATA",AU64=""),"",(SUMPRODUCT((AV64=$AV$18:$AV$211)*(AU64&gt;$AU$18:$AU$211))+1)+(COUNTIFS($AV$18:AV64,AV64,$AU$18:AU64,AU64)-1))</f>
        <v>10</v>
      </c>
      <c r="AY64" s="31">
        <f>(SUMPRODUCT((AV64=$AV$18:$AV$211)*(AS64&gt;$AS$18:$AS$211))+1)+(COUNTIFS($AV$18:AV64,AV64,$AS$18:AS64,AS64)-1)</f>
        <v>20</v>
      </c>
    </row>
    <row r="65" spans="3:51" s="78" customFormat="1" ht="15.75" customHeight="1" x14ac:dyDescent="0.35">
      <c r="C65" s="18">
        <v>46</v>
      </c>
      <c r="D65" s="126" t="str">
        <f t="array" ref="D65">IFERROR(INDEX($AR$18:$AR$211,MATCH(1,IF($E$6="Country name",($AW$18:$AW$211=C65),IF($E$6="Projected progress (Ascending)",($AX$18:$AX$211=C65),IF($E$6="Baseline performance",($AY$18:$AY$211=C65),"")))*($AV$18:$AV$211="Worst-Neg"),0)),"")</f>
        <v/>
      </c>
      <c r="F65" s="197"/>
      <c r="L65" s="126" t="str">
        <f t="array" ref="L65">IFERROR(INDEX($AR$18:$AR$211,MATCH(1,IF($E$6="Country name",($AW$18:$AW$211=C65),IF($E$6="Projected progress (Ascending)",($AX$18:$AX$211=C65),IF($E$6="Baseline performance",($AY$18:$AY$211=C65),"")))*($AV$18:$AV$211="Worst-Pos"),0)),"")</f>
        <v>Bulgaria</v>
      </c>
      <c r="T65" s="126" t="str">
        <f t="array" ref="T65">IFERROR(INDEX($AR$18:$AR$211,MATCH(1,IF($E$6="Country name",($AW$18:$AW$211=C65),IF($E$6="Projected progress (Ascending)",($AX$18:$AX$211=C65),IF($E$6="Baseline performance",($AY$18:$AY$211=C65),"")))*($AV$18:$AV$211="Best-Neg"),0)),"")</f>
        <v/>
      </c>
      <c r="AB65" s="126" t="str">
        <f t="array" ref="AB65">IFERROR(INDEX($AR$18:$AR$211,MATCH(1,IF($E$6="Country name",($AW$18:$AW$211=C65),IF($E$6="Projected progress (Ascending)",($AX$18:$AX$211=C65),IF($E$6="Baseline performance",($AY$18:$AY$211=C65),"")))*($AV$18:$AV$211="Best-Pos"),0)),"")</f>
        <v>Uruguay</v>
      </c>
      <c r="AH65" s="198"/>
      <c r="AJ65" s="126" t="str">
        <f t="array" ref="AJ65">IFERROR(INDEX($AR$18:$AR$211,MATCH(1,IF($E$6="Country name",($AW$18:$AW$211=C65),IF($E$6="Projected progress (Ascending)",($AX$18:$AX$211=C65),IF($E$6="Baseline performance",($AY$18:$AY$211=C65),"")))*($AV$18:$AV$211="NO DATA"),0)),"")</f>
        <v>United Arab Emirates</v>
      </c>
      <c r="AP65" s="194" t="s">
        <v>79</v>
      </c>
      <c r="AQ65" s="194" t="s">
        <v>232</v>
      </c>
      <c r="AR65" s="194" t="s">
        <v>233</v>
      </c>
      <c r="AS65" s="194">
        <f>INDEX('[1]Baseline values'!$A$1:$BF$195,MATCH($AQ65,'[1]Baseline values'!$A$1:$A$195,0),MATCH($E$5,'[1]Baseline values'!$A$1:$BF$1,0))</f>
        <v>6.9</v>
      </c>
      <c r="AT65" s="194">
        <f>IF([1]Reference!$V$5="HPOP",INDEX([1]hpop_regional_summary!$B$2:$AJ$198,MATCH($AR65,[1]hpop_regional_summary!$C$2:$C$198,0),MATCH($E$5,[1]hpop_regional_summary!$B$2:$AJ$2,0)),IF([1]Reference!$V$5="UHC",IF(OR($E$5="UHC Single Measure",$E$5="Financial Hardship",$E$5="Average Service Coverage"),INDEX([1]uhc_regional_summary!$B$5:$AO$198,MATCH($AR65,[1]uhc_regional_summary!$C$5:$C$198,0),MATCH($E$5,[1]uhc_regional_summary!$B$2:$AO$2,0)),INDEX([1]uhc_regional_summary!$B$5:$AO$198,MATCH($AR65,[1]uhc_regional_summary!$C$5:$C$198,0),MATCH($E$5,[1]uhc_regional_summary!$B$3:$AO$3,0))),IF([1]Reference!$V$5="HEP",IF(OR($E$5="HEP Index",$E$5="Prepare",$E$5="Prevent",$E$5="Detect and Respond"),INDEX([1]hep_regional_summary!$B$5:$AZ$198,MATCH($AR65,[1]hep_regional_summary!$C$5:$C$198,0),MATCH($E$5,[1]hep_regional_summary!$B$2:$AZ$2,0)),INDEX([1]hep_regional_summary!$B$5:$AZ$198,MATCH($AR65,[1]hep_regional_summary!$C$5:$C$198,0),MATCH($E$5,[1]hep_regional_summary!$B$3:$AZ$3,0))),"CHECK")))</f>
        <v>2</v>
      </c>
      <c r="AU65" s="194">
        <f>IF([1]Reference!$V$5="HPOP",INDEX([1]hpop_regional_summary!$B$2:$AJ$198,MATCH($AR65,[1]hpop_regional_summary!$C$2:$C$198,0),MATCH($E$5,[1]hpop_regional_summary!$B$2:$AJ$2,0)+1),IF([1]Reference!$V$5="UHC",IF(OR($E$5="UHC Single Measure",$E$5="Financial Hardship",$E$5="Average Service Coverage"),INDEX([1]uhc_regional_summary!$B$5:$AO$198,MATCH($AR65,[1]uhc_regional_summary!$C$5:$C$198,0),MATCH($E$5,[1]uhc_regional_summary!$B$2:$AO$2,0)+1),INDEX([1]uhc_regional_summary!$B$5:$AO$198,MATCH($AR65,[1]uhc_regional_summary!$C$5:$C$198,0),MATCH($E$5,[1]uhc_regional_summary!$B$3:$AO$3,0)+1)),IF([1]Reference!$V$5="HEP",IF(OR($E$5="HEP Index",$E$5="Prepare",$E$5="Prevent",$E$5="Detect and Respond"),INDEX([1]hep_regional_summary!$B$5:$AZ$198,MATCH($AR65,[1]hep_regional_summary!$C$5:$C$198,0),MATCH($E$5,[1]hep_regional_summary!$B$2:$AZ$2,0)+1),INDEX([1]hep_regional_summary!$B$5:$AZ$198,MATCH($AR65,[1]hep_regional_summary!$C$5:$C$198,0),MATCH($E$5,[1]hep_regional_summary!$B$3:$AZ$3,0)+1)),"CHECK")))</f>
        <v>0.5</v>
      </c>
      <c r="AV65" s="194" t="str">
        <f t="shared" si="0"/>
        <v>Best-Pos</v>
      </c>
      <c r="AW65" s="194">
        <f>COUNTIF(AV$18:AV65,AV65)</f>
        <v>12</v>
      </c>
      <c r="AX65" s="176">
        <f>IF(AND(AV65&lt;&gt;"NO DATA",AU65=""),"",(SUMPRODUCT((AV65=$AV$18:$AV$211)*(AU65&gt;$AU$18:$AU$211))+1)+(COUNTIFS($AV$18:AV65,AV65,$AU$18:AU65,AU65)-1))</f>
        <v>42</v>
      </c>
      <c r="AY65" s="31">
        <f>(SUMPRODUCT((AV65=$AV$18:$AV$211)*(AS65&gt;$AS$18:$AS$211))+1)+(COUNTIFS($AV$18:AV65,AV65,$AS$18:AS65,AS65)-1)</f>
        <v>58</v>
      </c>
    </row>
    <row r="66" spans="3:51" s="78" customFormat="1" ht="15.75" customHeight="1" x14ac:dyDescent="0.35">
      <c r="C66" s="196">
        <v>47</v>
      </c>
      <c r="D66" s="126" t="str">
        <f t="array" ref="D66">IFERROR(INDEX($AR$18:$AR$211,MATCH(1,IF($E$6="Country name",($AW$18:$AW$211=C66),IF($E$6="Projected progress (Ascending)",($AX$18:$AX$211=C66),IF($E$6="Baseline performance",($AY$18:$AY$211=C66),"")))*($AV$18:$AV$211="Worst-Neg"),0)),"")</f>
        <v/>
      </c>
      <c r="F66" s="197"/>
      <c r="L66" s="126" t="str">
        <f t="array" ref="L66">IFERROR(INDEX($AR$18:$AR$211,MATCH(1,IF($E$6="Country name",($AW$18:$AW$211=C66),IF($E$6="Projected progress (Ascending)",($AX$18:$AX$211=C66),IF($E$6="Baseline performance",($AY$18:$AY$211=C66),"")))*($AV$18:$AV$211="Worst-Pos"),0)),"")</f>
        <v>Malta</v>
      </c>
      <c r="T66" s="126" t="str">
        <f t="array" ref="T66">IFERROR(INDEX($AR$18:$AR$211,MATCH(1,IF($E$6="Country name",($AW$18:$AW$211=C66),IF($E$6="Projected progress (Ascending)",($AX$18:$AX$211=C66),IF($E$6="Baseline performance",($AY$18:$AY$211=C66),"")))*($AV$18:$AV$211="Best-Neg"),0)),"")</f>
        <v/>
      </c>
      <c r="AB66" s="126" t="str">
        <f t="array" ref="AB66">IFERROR(INDEX($AR$18:$AR$211,MATCH(1,IF($E$6="Country name",($AW$18:$AW$211=C66),IF($E$6="Projected progress (Ascending)",($AX$18:$AX$211=C66),IF($E$6="Baseline performance",($AY$18:$AY$211=C66),"")))*($AV$18:$AV$211="Best-Pos"),0)),"")</f>
        <v>Burkina Faso</v>
      </c>
      <c r="AH66" s="198"/>
      <c r="AJ66" s="126" t="str">
        <f t="array" ref="AJ66">IFERROR(INDEX($AR$18:$AR$211,MATCH(1,IF($E$6="Country name",($AW$18:$AW$211=C66),IF($E$6="Projected progress (Ascending)",($AX$18:$AX$211=C66),IF($E$6="Baseline performance",($AY$18:$AY$211=C66),"")))*($AV$18:$AV$211="NO DATA"),0)),"")</f>
        <v>Vanuatu</v>
      </c>
      <c r="AP66" s="194" t="s">
        <v>361</v>
      </c>
      <c r="AQ66" s="194" t="s">
        <v>368</v>
      </c>
      <c r="AR66" s="194" t="s">
        <v>369</v>
      </c>
      <c r="AS66" s="194">
        <f>INDEX('[1]Baseline values'!$A$1:$BF$195,MATCH($AQ66,'[1]Baseline values'!$A$1:$A$195,0),MATCH($E$5,'[1]Baseline values'!$A$1:$BF$1,0))</f>
        <v>4.4000000000000004</v>
      </c>
      <c r="AT66" s="194">
        <f>IF([1]Reference!$V$5="HPOP",INDEX([1]hpop_regional_summary!$B$2:$AJ$198,MATCH($AR66,[1]hpop_regional_summary!$C$2:$C$198,0),MATCH($E$5,[1]hpop_regional_summary!$B$2:$AJ$2,0)),IF([1]Reference!$V$5="UHC",IF(OR($E$5="UHC Single Measure",$E$5="Financial Hardship",$E$5="Average Service Coverage"),INDEX([1]uhc_regional_summary!$B$5:$AO$198,MATCH($AR66,[1]uhc_regional_summary!$C$5:$C$198,0),MATCH($E$5,[1]uhc_regional_summary!$B$2:$AO$2,0)),INDEX([1]uhc_regional_summary!$B$5:$AO$198,MATCH($AR66,[1]uhc_regional_summary!$C$5:$C$198,0),MATCH($E$5,[1]uhc_regional_summary!$B$3:$AO$3,0))),IF([1]Reference!$V$5="HEP",IF(OR($E$5="HEP Index",$E$5="Prepare",$E$5="Prevent",$E$5="Detect and Respond"),INDEX([1]hep_regional_summary!$B$5:$AZ$198,MATCH($AR66,[1]hep_regional_summary!$C$5:$C$198,0),MATCH($E$5,[1]hep_regional_summary!$B$2:$AZ$2,0)),INDEX([1]hep_regional_summary!$B$5:$AZ$198,MATCH($AR66,[1]hep_regional_summary!$C$5:$C$198,0),MATCH($E$5,[1]hep_regional_summary!$B$3:$AZ$3,0))),"CHECK")))</f>
        <v>1</v>
      </c>
      <c r="AU66" s="194">
        <f>IF([1]Reference!$V$5="HPOP",INDEX([1]hpop_regional_summary!$B$2:$AJ$198,MATCH($AR66,[1]hpop_regional_summary!$C$2:$C$198,0),MATCH($E$5,[1]hpop_regional_summary!$B$2:$AJ$2,0)+1),IF([1]Reference!$V$5="UHC",IF(OR($E$5="UHC Single Measure",$E$5="Financial Hardship",$E$5="Average Service Coverage"),INDEX([1]uhc_regional_summary!$B$5:$AO$198,MATCH($AR66,[1]uhc_regional_summary!$C$5:$C$198,0),MATCH($E$5,[1]uhc_regional_summary!$B$2:$AO$2,0)+1),INDEX([1]uhc_regional_summary!$B$5:$AO$198,MATCH($AR66,[1]uhc_regional_summary!$C$5:$C$198,0),MATCH($E$5,[1]uhc_regional_summary!$B$3:$AO$3,0)+1)),IF([1]Reference!$V$5="HEP",IF(OR($E$5="HEP Index",$E$5="Prepare",$E$5="Prevent",$E$5="Detect and Respond"),INDEX([1]hep_regional_summary!$B$5:$AZ$198,MATCH($AR66,[1]hep_regional_summary!$C$5:$C$198,0),MATCH($E$5,[1]hep_regional_summary!$B$2:$AZ$2,0)+1),INDEX([1]hep_regional_summary!$B$5:$AZ$198,MATCH($AR66,[1]hep_regional_summary!$C$5:$C$198,0),MATCH($E$5,[1]hep_regional_summary!$B$3:$AZ$3,0)+1)),"CHECK")))</f>
        <v>0.2</v>
      </c>
      <c r="AV66" s="194" t="str">
        <f t="shared" si="0"/>
        <v>Best-Pos</v>
      </c>
      <c r="AW66" s="194">
        <f>COUNTIF(AV$18:AV66,AV66)</f>
        <v>13</v>
      </c>
      <c r="AX66" s="176">
        <f>IF(AND(AV66&lt;&gt;"NO DATA",AU66=""),"",(SUMPRODUCT((AV66=$AV$18:$AV$211)*(AU66&gt;$AU$18:$AU$211))+1)+(COUNTIFS($AV$18:AV66,AV66,$AU$18:AU66,AU66)-1))</f>
        <v>11</v>
      </c>
      <c r="AY66" s="31">
        <f>(SUMPRODUCT((AV66=$AV$18:$AV$211)*(AS66&gt;$AS$18:$AS$211))+1)+(COUNTIFS($AV$18:AV66,AV66,$AS$18:AS66,AS66)-1)</f>
        <v>36</v>
      </c>
    </row>
    <row r="67" spans="3:51" s="78" customFormat="1" ht="15.75" customHeight="1" x14ac:dyDescent="0.35">
      <c r="C67" s="18">
        <v>48</v>
      </c>
      <c r="D67" s="126" t="str">
        <f t="array" ref="D67">IFERROR(INDEX($AR$18:$AR$211,MATCH(1,IF($E$6="Country name",($AW$18:$AW$211=C67),IF($E$6="Projected progress (Ascending)",($AX$18:$AX$211=C67),IF($E$6="Baseline performance",($AY$18:$AY$211=C67),"")))*($AV$18:$AV$211="Worst-Neg"),0)),"")</f>
        <v/>
      </c>
      <c r="F67" s="197"/>
      <c r="L67" s="126" t="str">
        <f t="array" ref="L67">IFERROR(INDEX($AR$18:$AR$211,MATCH(1,IF($E$6="Country name",($AW$18:$AW$211=C67),IF($E$6="Projected progress (Ascending)",($AX$18:$AX$211=C67),IF($E$6="Baseline performance",($AY$18:$AY$211=C67),"")))*($AV$18:$AV$211="Worst-Pos"),0)),"")</f>
        <v>Azerbaijan</v>
      </c>
      <c r="T67" s="126" t="str">
        <f t="array" ref="T67">IFERROR(INDEX($AR$18:$AR$211,MATCH(1,IF($E$6="Country name",($AW$18:$AW$211=C67),IF($E$6="Projected progress (Ascending)",($AX$18:$AX$211=C67),IF($E$6="Baseline performance",($AY$18:$AY$211=C67),"")))*($AV$18:$AV$211="Best-Neg"),0)),"")</f>
        <v/>
      </c>
      <c r="AB67" s="126" t="str">
        <f t="array" ref="AB67">IFERROR(INDEX($AR$18:$AR$211,MATCH(1,IF($E$6="Country name",($AW$18:$AW$211=C67),IF($E$6="Projected progress (Ascending)",($AX$18:$AX$211=C67),IF($E$6="Baseline performance",($AY$18:$AY$211=C67),"")))*($AV$18:$AV$211="Best-Pos"),0)),"")</f>
        <v>Guatemala</v>
      </c>
      <c r="AH67" s="198"/>
      <c r="AJ67" s="126" t="str">
        <f t="array" ref="AJ67">IFERROR(INDEX($AR$18:$AR$211,MATCH(1,IF($E$6="Country name",($AW$18:$AW$211=C67),IF($E$6="Projected progress (Ascending)",($AX$18:$AX$211=C67),IF($E$6="Baseline performance",($AY$18:$AY$211=C67),"")))*($AV$18:$AV$211="NO DATA"),0)),"")</f>
        <v>Venezuela (Bolivarian Republic of)</v>
      </c>
      <c r="AP67" s="194" t="s">
        <v>318</v>
      </c>
      <c r="AQ67" s="194" t="s">
        <v>331</v>
      </c>
      <c r="AR67" s="194" t="s">
        <v>332</v>
      </c>
      <c r="AS67" s="194">
        <f>INDEX('[1]Baseline values'!$A$1:$BF$195,MATCH($AQ67,'[1]Baseline values'!$A$1:$A$195,0),MATCH($E$5,'[1]Baseline values'!$A$1:$BF$1,0))</f>
        <v>1.37</v>
      </c>
      <c r="AT67" s="194">
        <f>IF([1]Reference!$V$5="HPOP",INDEX([1]hpop_regional_summary!$B$2:$AJ$198,MATCH($AR67,[1]hpop_regional_summary!$C$2:$C$198,0),MATCH($E$5,[1]hpop_regional_summary!$B$2:$AJ$2,0)),IF([1]Reference!$V$5="UHC",IF(OR($E$5="UHC Single Measure",$E$5="Financial Hardship",$E$5="Average Service Coverage"),INDEX([1]uhc_regional_summary!$B$5:$AO$198,MATCH($AR67,[1]uhc_regional_summary!$C$5:$C$198,0),MATCH($E$5,[1]uhc_regional_summary!$B$2:$AO$2,0)),INDEX([1]uhc_regional_summary!$B$5:$AO$198,MATCH($AR67,[1]uhc_regional_summary!$C$5:$C$198,0),MATCH($E$5,[1]uhc_regional_summary!$B$3:$AO$3,0))),IF([1]Reference!$V$5="HEP",IF(OR($E$5="HEP Index",$E$5="Prepare",$E$5="Prevent",$E$5="Detect and Respond"),INDEX([1]hep_regional_summary!$B$5:$AZ$198,MATCH($AR67,[1]hep_regional_summary!$C$5:$C$198,0),MATCH($E$5,[1]hep_regional_summary!$B$2:$AZ$2,0)),INDEX([1]hep_regional_summary!$B$5:$AZ$198,MATCH($AR67,[1]hep_regional_summary!$C$5:$C$198,0),MATCH($E$5,[1]hep_regional_summary!$B$3:$AZ$3,0))),"CHECK")))</f>
        <v>1</v>
      </c>
      <c r="AU67" s="194">
        <f>IF([1]Reference!$V$5="HPOP",INDEX([1]hpop_regional_summary!$B$2:$AJ$198,MATCH($AR67,[1]hpop_regional_summary!$C$2:$C$198,0),MATCH($E$5,[1]hpop_regional_summary!$B$2:$AJ$2,0)+1),IF([1]Reference!$V$5="UHC",IF(OR($E$5="UHC Single Measure",$E$5="Financial Hardship",$E$5="Average Service Coverage"),INDEX([1]uhc_regional_summary!$B$5:$AO$198,MATCH($AR67,[1]uhc_regional_summary!$C$5:$C$198,0),MATCH($E$5,[1]uhc_regional_summary!$B$2:$AO$2,0)+1),INDEX([1]uhc_regional_summary!$B$5:$AO$198,MATCH($AR67,[1]uhc_regional_summary!$C$5:$C$198,0),MATCH($E$5,[1]uhc_regional_summary!$B$3:$AO$3,0)+1)),IF([1]Reference!$V$5="HEP",IF(OR($E$5="HEP Index",$E$5="Prepare",$E$5="Prevent",$E$5="Detect and Respond"),INDEX([1]hep_regional_summary!$B$5:$AZ$198,MATCH($AR67,[1]hep_regional_summary!$C$5:$C$198,0),MATCH($E$5,[1]hep_regional_summary!$B$2:$AZ$2,0)+1),INDEX([1]hep_regional_summary!$B$5:$AZ$198,MATCH($AR67,[1]hep_regional_summary!$C$5:$C$198,0),MATCH($E$5,[1]hep_regional_summary!$B$3:$AZ$3,0)+1)),"CHECK")))</f>
        <v>0.3</v>
      </c>
      <c r="AV67" s="194" t="str">
        <f t="shared" si="0"/>
        <v>Best-Pos</v>
      </c>
      <c r="AW67" s="194">
        <f>COUNTIF(AV$18:AV67,AV67)</f>
        <v>14</v>
      </c>
      <c r="AX67" s="176">
        <f>IF(AND(AV67&lt;&gt;"NO DATA",AU67=""),"",(SUMPRODUCT((AV67=$AV$18:$AV$211)*(AU67&gt;$AU$18:$AU$211))+1)+(COUNTIFS($AV$18:AV67,AV67,$AU$18:AU67,AU67)-1))</f>
        <v>23</v>
      </c>
      <c r="AY67" s="31">
        <f>(SUMPRODUCT((AV67=$AV$18:$AV$211)*(AS67&gt;$AS$18:$AS$211))+1)+(COUNTIFS($AV$18:AV67,AV67,$AS$18:AS67,AS67)-1)</f>
        <v>2</v>
      </c>
    </row>
    <row r="68" spans="3:51" s="78" customFormat="1" ht="15.75" customHeight="1" x14ac:dyDescent="0.35">
      <c r="C68" s="196">
        <v>49</v>
      </c>
      <c r="D68" s="126" t="str">
        <f t="array" ref="D68">IFERROR(INDEX($AR$18:$AR$211,MATCH(1,IF($E$6="Country name",($AW$18:$AW$211=C68),IF($E$6="Projected progress (Ascending)",($AX$18:$AX$211=C68),IF($E$6="Baseline performance",($AY$18:$AY$211=C68),"")))*($AV$18:$AV$211="Worst-Neg"),0)),"")</f>
        <v/>
      </c>
      <c r="F68" s="197"/>
      <c r="L68" s="126" t="str">
        <f t="array" ref="L68">IFERROR(INDEX($AR$18:$AR$211,MATCH(1,IF($E$6="Country name",($AW$18:$AW$211=C68),IF($E$6="Projected progress (Ascending)",($AX$18:$AX$211=C68),IF($E$6="Baseline performance",($AY$18:$AY$211=C68),"")))*($AV$18:$AV$211="Worst-Pos"),0)),"")</f>
        <v>Guinea</v>
      </c>
      <c r="T68" s="126" t="str">
        <f t="array" ref="T68">IFERROR(INDEX($AR$18:$AR$211,MATCH(1,IF($E$6="Country name",($AW$18:$AW$211=C68),IF($E$6="Projected progress (Ascending)",($AX$18:$AX$211=C68),IF($E$6="Baseline performance",($AY$18:$AY$211=C68),"")))*($AV$18:$AV$211="Best-Neg"),0)),"")</f>
        <v/>
      </c>
      <c r="AB68" s="126" t="str">
        <f t="array" ref="AB68">IFERROR(INDEX($AR$18:$AR$211,MATCH(1,IF($E$6="Country name",($AW$18:$AW$211=C68),IF($E$6="Projected progress (Ascending)",($AX$18:$AX$211=C68),IF($E$6="Baseline performance",($AY$18:$AY$211=C68),"")))*($AV$18:$AV$211="Best-Pos"),0)),"")</f>
        <v>Guinea-Bissau</v>
      </c>
      <c r="AH68" s="198"/>
      <c r="AJ68" s="126" t="str">
        <f t="array" ref="AJ68">IFERROR(INDEX($AR$18:$AR$211,MATCH(1,IF($E$6="Country name",($AW$18:$AW$211=C68),IF($E$6="Projected progress (Ascending)",($AX$18:$AX$211=C68),IF($E$6="Baseline performance",($AY$18:$AY$211=C68),"")))*($AV$18:$AV$211="NO DATA"),0)),"")</f>
        <v/>
      </c>
      <c r="AP68" s="194" t="s">
        <v>247</v>
      </c>
      <c r="AQ68" s="194" t="s">
        <v>260</v>
      </c>
      <c r="AR68" s="194" t="s">
        <v>261</v>
      </c>
      <c r="AS68" s="194">
        <f>INDEX('[1]Baseline values'!$A$1:$BF$195,MATCH($AQ68,'[1]Baseline values'!$A$1:$A$195,0),MATCH($E$5,'[1]Baseline values'!$A$1:$BF$1,0))</f>
        <v>9.4499999999999993</v>
      </c>
      <c r="AT68" s="194">
        <f>IF([1]Reference!$V$5="HPOP",INDEX([1]hpop_regional_summary!$B$2:$AJ$198,MATCH($AR68,[1]hpop_regional_summary!$C$2:$C$198,0),MATCH($E$5,[1]hpop_regional_summary!$B$2:$AJ$2,0)),IF([1]Reference!$V$5="UHC",IF(OR($E$5="UHC Single Measure",$E$5="Financial Hardship",$E$5="Average Service Coverage"),INDEX([1]uhc_regional_summary!$B$5:$AO$198,MATCH($AR68,[1]uhc_regional_summary!$C$5:$C$198,0),MATCH($E$5,[1]uhc_regional_summary!$B$2:$AO$2,0)),INDEX([1]uhc_regional_summary!$B$5:$AO$198,MATCH($AR68,[1]uhc_regional_summary!$C$5:$C$198,0),MATCH($E$5,[1]uhc_regional_summary!$B$3:$AO$3,0))),IF([1]Reference!$V$5="HEP",IF(OR($E$5="HEP Index",$E$5="Prepare",$E$5="Prevent",$E$5="Detect and Respond"),INDEX([1]hep_regional_summary!$B$5:$AZ$198,MATCH($AR68,[1]hep_regional_summary!$C$5:$C$198,0),MATCH($E$5,[1]hep_regional_summary!$B$2:$AZ$2,0)),INDEX([1]hep_regional_summary!$B$5:$AZ$198,MATCH($AR68,[1]hep_regional_summary!$C$5:$C$198,0),MATCH($E$5,[1]hep_regional_summary!$B$3:$AZ$3,0))),"CHECK")))</f>
        <v>0</v>
      </c>
      <c r="AU68" s="194">
        <f>IF([1]Reference!$V$5="HPOP",INDEX([1]hpop_regional_summary!$B$2:$AJ$198,MATCH($AR68,[1]hpop_regional_summary!$C$2:$C$198,0),MATCH($E$5,[1]hpop_regional_summary!$B$2:$AJ$2,0)+1),IF([1]Reference!$V$5="UHC",IF(OR($E$5="UHC Single Measure",$E$5="Financial Hardship",$E$5="Average Service Coverage"),INDEX([1]uhc_regional_summary!$B$5:$AO$198,MATCH($AR68,[1]uhc_regional_summary!$C$5:$C$198,0),MATCH($E$5,[1]uhc_regional_summary!$B$2:$AO$2,0)+1),INDEX([1]uhc_regional_summary!$B$5:$AO$198,MATCH($AR68,[1]uhc_regional_summary!$C$5:$C$198,0),MATCH($E$5,[1]uhc_regional_summary!$B$3:$AO$3,0)+1)),IF([1]Reference!$V$5="HEP",IF(OR($E$5="HEP Index",$E$5="Prepare",$E$5="Prevent",$E$5="Detect and Respond"),INDEX([1]hep_regional_summary!$B$5:$AZ$198,MATCH($AR68,[1]hep_regional_summary!$C$5:$C$198,0),MATCH($E$5,[1]hep_regional_summary!$B$2:$AZ$2,0)+1),INDEX([1]hep_regional_summary!$B$5:$AZ$198,MATCH($AR68,[1]hep_regional_summary!$C$5:$C$198,0),MATCH($E$5,[1]hep_regional_summary!$B$3:$AZ$3,0)+1)),"CHECK")))</f>
        <v>0</v>
      </c>
      <c r="AV68" s="194" t="str">
        <f t="shared" si="0"/>
        <v>NO DATA</v>
      </c>
      <c r="AW68" s="194">
        <f>COUNTIF(AV$18:AV68,AV68)</f>
        <v>11</v>
      </c>
      <c r="AX68" s="176">
        <f>IF(AND(AV68&lt;&gt;"NO DATA",AU68=""),"",(SUMPRODUCT((AV68=$AV$18:$AV$211)*(AU68&gt;$AU$18:$AU$211))+1)+(COUNTIFS($AV$18:AV68,AV68,$AU$18:AU68,AU68)-1))</f>
        <v>11</v>
      </c>
      <c r="AY68" s="31">
        <f>(SUMPRODUCT((AV68=$AV$18:$AV$211)*(AS68&gt;$AS$18:$AS$211))+1)+(COUNTIFS($AV$18:AV68,AV68,$AS$18:AS68,AS68)-1)</f>
        <v>24</v>
      </c>
    </row>
    <row r="69" spans="3:51" s="78" customFormat="1" ht="15.75" customHeight="1" x14ac:dyDescent="0.35">
      <c r="C69" s="18">
        <v>50</v>
      </c>
      <c r="D69" s="126" t="str">
        <f t="array" ref="D69">IFERROR(INDEX($AR$18:$AR$211,MATCH(1,IF($E$6="Country name",($AW$18:$AW$211=C69),IF($E$6="Projected progress (Ascending)",($AX$18:$AX$211=C69),IF($E$6="Baseline performance",($AY$18:$AY$211=C69),"")))*($AV$18:$AV$211="Worst-Neg"),0)),"")</f>
        <v/>
      </c>
      <c r="F69" s="197"/>
      <c r="L69" s="126" t="str">
        <f t="array" ref="L69">IFERROR(INDEX($AR$18:$AR$211,MATCH(1,IF($E$6="Country name",($AW$18:$AW$211=C69),IF($E$6="Projected progress (Ascending)",($AX$18:$AX$211=C69),IF($E$6="Baseline performance",($AY$18:$AY$211=C69),"")))*($AV$18:$AV$211="Worst-Pos"),0)),"")</f>
        <v>India</v>
      </c>
      <c r="T69" s="126" t="str">
        <f t="array" ref="T69">IFERROR(INDEX($AR$18:$AR$211,MATCH(1,IF($E$6="Country name",($AW$18:$AW$211=C69),IF($E$6="Projected progress (Ascending)",($AX$18:$AX$211=C69),IF($E$6="Baseline performance",($AY$18:$AY$211=C69),"")))*($AV$18:$AV$211="Best-Neg"),0)),"")</f>
        <v/>
      </c>
      <c r="AB69" s="126" t="str">
        <f t="array" ref="AB69">IFERROR(INDEX($AR$18:$AR$211,MATCH(1,IF($E$6="Country name",($AW$18:$AW$211=C69),IF($E$6="Projected progress (Ascending)",($AX$18:$AX$211=C69),IF($E$6="Baseline performance",($AY$18:$AY$211=C69),"")))*($AV$18:$AV$211="Best-Pos"),0)),"")</f>
        <v>Kazakhstan</v>
      </c>
      <c r="AH69" s="198"/>
      <c r="AJ69" s="126" t="str">
        <f t="array" ref="AJ69">IFERROR(INDEX($AR$18:$AR$211,MATCH(1,IF($E$6="Country name",($AW$18:$AW$211=C69),IF($E$6="Projected progress (Ascending)",($AX$18:$AX$211=C69),IF($E$6="Baseline performance",($AY$18:$AY$211=C69),"")))*($AV$18:$AV$211="NO DATA"),0)),"")</f>
        <v/>
      </c>
      <c r="AP69" s="194" t="s">
        <v>247</v>
      </c>
      <c r="AQ69" s="194" t="s">
        <v>292</v>
      </c>
      <c r="AR69" s="194" t="s">
        <v>293</v>
      </c>
      <c r="AS69" s="194">
        <f>INDEX('[1]Baseline values'!$A$1:$BF$195,MATCH($AQ69,'[1]Baseline values'!$A$1:$A$195,0),MATCH($E$5,'[1]Baseline values'!$A$1:$BF$1,0))</f>
        <v>15.89</v>
      </c>
      <c r="AT69" s="194">
        <f>IF([1]Reference!$V$5="HPOP",INDEX([1]hpop_regional_summary!$B$2:$AJ$198,MATCH($AR69,[1]hpop_regional_summary!$C$2:$C$198,0),MATCH($E$5,[1]hpop_regional_summary!$B$2:$AJ$2,0)),IF([1]Reference!$V$5="UHC",IF(OR($E$5="UHC Single Measure",$E$5="Financial Hardship",$E$5="Average Service Coverage"),INDEX([1]uhc_regional_summary!$B$5:$AO$198,MATCH($AR69,[1]uhc_regional_summary!$C$5:$C$198,0),MATCH($E$5,[1]uhc_regional_summary!$B$2:$AO$2,0)),INDEX([1]uhc_regional_summary!$B$5:$AO$198,MATCH($AR69,[1]uhc_regional_summary!$C$5:$C$198,0),MATCH($E$5,[1]uhc_regional_summary!$B$3:$AO$3,0))),IF([1]Reference!$V$5="HEP",IF(OR($E$5="HEP Index",$E$5="Prepare",$E$5="Prevent",$E$5="Detect and Respond"),INDEX([1]hep_regional_summary!$B$5:$AZ$198,MATCH($AR69,[1]hep_regional_summary!$C$5:$C$198,0),MATCH($E$5,[1]hep_regional_summary!$B$2:$AZ$2,0)),INDEX([1]hep_regional_summary!$B$5:$AZ$198,MATCH($AR69,[1]hep_regional_summary!$C$5:$C$198,0),MATCH($E$5,[1]hep_regional_summary!$B$3:$AZ$3,0))),"CHECK")))</f>
        <v>4</v>
      </c>
      <c r="AU69" s="194">
        <f>IF([1]Reference!$V$5="HPOP",INDEX([1]hpop_regional_summary!$B$2:$AJ$198,MATCH($AR69,[1]hpop_regional_summary!$C$2:$C$198,0),MATCH($E$5,[1]hpop_regional_summary!$B$2:$AJ$2,0)+1),IF([1]Reference!$V$5="UHC",IF(OR($E$5="UHC Single Measure",$E$5="Financial Hardship",$E$5="Average Service Coverage"),INDEX([1]uhc_regional_summary!$B$5:$AO$198,MATCH($AR69,[1]uhc_regional_summary!$C$5:$C$198,0),MATCH($E$5,[1]uhc_regional_summary!$B$2:$AO$2,0)+1),INDEX([1]uhc_regional_summary!$B$5:$AO$198,MATCH($AR69,[1]uhc_regional_summary!$C$5:$C$198,0),MATCH($E$5,[1]uhc_regional_summary!$B$3:$AO$3,0)+1)),IF([1]Reference!$V$5="HEP",IF(OR($E$5="HEP Index",$E$5="Prepare",$E$5="Prevent",$E$5="Detect and Respond"),INDEX([1]hep_regional_summary!$B$5:$AZ$198,MATCH($AR69,[1]hep_regional_summary!$C$5:$C$198,0),MATCH($E$5,[1]hep_regional_summary!$B$2:$AZ$2,0)+1),INDEX([1]hep_regional_summary!$B$5:$AZ$198,MATCH($AR69,[1]hep_regional_summary!$C$5:$C$198,0),MATCH($E$5,[1]hep_regional_summary!$B$3:$AZ$3,0)+1)),"CHECK")))</f>
        <v>1</v>
      </c>
      <c r="AV69" s="194" t="str">
        <f t="shared" si="0"/>
        <v>Worst-Pos</v>
      </c>
      <c r="AW69" s="194">
        <f>COUNTIF(AV$18:AV69,AV69)</f>
        <v>24</v>
      </c>
      <c r="AX69" s="176">
        <f>IF(AND(AV69&lt;&gt;"NO DATA",AU69=""),"",(SUMPRODUCT((AV69=$AV$18:$AV$211)*(AU69&gt;$AU$18:$AU$211))+1)+(COUNTIFS($AV$18:AV69,AV69,$AU$18:AU69,AU69)-1))</f>
        <v>42</v>
      </c>
      <c r="AY69" s="31">
        <f>(SUMPRODUCT((AV69=$AV$18:$AV$211)*(AS69&gt;$AS$18:$AS$211))+1)+(COUNTIFS($AV$18:AV69,AV69,$AS$18:AS69,AS69)-1)</f>
        <v>52</v>
      </c>
    </row>
    <row r="70" spans="3:51" s="78" customFormat="1" ht="15.75" customHeight="1" x14ac:dyDescent="0.35">
      <c r="C70" s="196">
        <v>51</v>
      </c>
      <c r="D70" s="126" t="str">
        <f t="array" ref="D70">IFERROR(INDEX($AR$18:$AR$211,MATCH(1,IF($E$6="Country name",($AW$18:$AW$211=C70),IF($E$6="Projected progress (Ascending)",($AX$18:$AX$211=C70),IF($E$6="Baseline performance",($AY$18:$AY$211=C70),"")))*($AV$18:$AV$211="Worst-Neg"),0)),"")</f>
        <v/>
      </c>
      <c r="L70" s="126" t="str">
        <f t="array" ref="L70">IFERROR(INDEX($AR$18:$AR$211,MATCH(1,IF($E$6="Country name",($AW$18:$AW$211=C70),IF($E$6="Projected progress (Ascending)",($AX$18:$AX$211=C70),IF($E$6="Baseline performance",($AY$18:$AY$211=C70),"")))*($AV$18:$AV$211="Worst-Pos"),0)),"")</f>
        <v>Tajikistan</v>
      </c>
      <c r="T70" s="126" t="str">
        <f t="array" ref="T70">IFERROR(INDEX($AR$18:$AR$211,MATCH(1,IF($E$6="Country name",($AW$18:$AW$211=C70),IF($E$6="Projected progress (Ascending)",($AX$18:$AX$211=C70),IF($E$6="Baseline performance",($AY$18:$AY$211=C70),"")))*($AV$18:$AV$211="Best-Neg"),0)),"")</f>
        <v/>
      </c>
      <c r="AB70" s="126" t="str">
        <f t="array" ref="AB70">IFERROR(INDEX($AR$18:$AR$211,MATCH(1,IF($E$6="Country name",($AW$18:$AW$211=C70),IF($E$6="Projected progress (Ascending)",($AX$18:$AX$211=C70),IF($E$6="Baseline performance",($AY$18:$AY$211=C70),"")))*($AV$18:$AV$211="Best-Pos"),0)),"")</f>
        <v>Kenya</v>
      </c>
      <c r="AH70" s="198"/>
      <c r="AJ70" s="126" t="str">
        <f t="array" ref="AJ70">IFERROR(INDEX($AR$18:$AR$211,MATCH(1,IF($E$6="Country name",($AW$18:$AW$211=C70),IF($E$6="Projected progress (Ascending)",($AX$18:$AX$211=C70),IF($E$6="Baseline performance",($AY$18:$AY$211=C70),"")))*($AV$18:$AV$211="NO DATA"),0)),"")</f>
        <v/>
      </c>
      <c r="AP70" s="194" t="s">
        <v>247</v>
      </c>
      <c r="AQ70" s="194" t="s">
        <v>278</v>
      </c>
      <c r="AR70" s="194" t="s">
        <v>279</v>
      </c>
      <c r="AS70" s="194">
        <f>INDEX('[1]Baseline values'!$A$1:$BF$195,MATCH($AQ70,'[1]Baseline values'!$A$1:$A$195,0),MATCH($E$5,'[1]Baseline values'!$A$1:$BF$1,0))</f>
        <v>15.08</v>
      </c>
      <c r="AT70" s="194">
        <f>IF([1]Reference!$V$5="HPOP",INDEX([1]hpop_regional_summary!$B$2:$AJ$198,MATCH($AR70,[1]hpop_regional_summary!$C$2:$C$198,0),MATCH($E$5,[1]hpop_regional_summary!$B$2:$AJ$2,0)),IF([1]Reference!$V$5="UHC",IF(OR($E$5="UHC Single Measure",$E$5="Financial Hardship",$E$5="Average Service Coverage"),INDEX([1]uhc_regional_summary!$B$5:$AO$198,MATCH($AR70,[1]uhc_regional_summary!$C$5:$C$198,0),MATCH($E$5,[1]uhc_regional_summary!$B$2:$AO$2,0)),INDEX([1]uhc_regional_summary!$B$5:$AO$198,MATCH($AR70,[1]uhc_regional_summary!$C$5:$C$198,0),MATCH($E$5,[1]uhc_regional_summary!$B$3:$AO$3,0))),IF([1]Reference!$V$5="HEP",IF(OR($E$5="HEP Index",$E$5="Prepare",$E$5="Prevent",$E$5="Detect and Respond"),INDEX([1]hep_regional_summary!$B$5:$AZ$198,MATCH($AR70,[1]hep_regional_summary!$C$5:$C$198,0),MATCH($E$5,[1]hep_regional_summary!$B$2:$AZ$2,0)),INDEX([1]hep_regional_summary!$B$5:$AZ$198,MATCH($AR70,[1]hep_regional_summary!$C$5:$C$198,0),MATCH($E$5,[1]hep_regional_summary!$B$3:$AZ$3,0))),"CHECK")))</f>
        <v>3</v>
      </c>
      <c r="AU70" s="194">
        <f>IF([1]Reference!$V$5="HPOP",INDEX([1]hpop_regional_summary!$B$2:$AJ$198,MATCH($AR70,[1]hpop_regional_summary!$C$2:$C$198,0),MATCH($E$5,[1]hpop_regional_summary!$B$2:$AJ$2,0)+1),IF([1]Reference!$V$5="UHC",IF(OR($E$5="UHC Single Measure",$E$5="Financial Hardship",$E$5="Average Service Coverage"),INDEX([1]uhc_regional_summary!$B$5:$AO$198,MATCH($AR70,[1]uhc_regional_summary!$C$5:$C$198,0),MATCH($E$5,[1]uhc_regional_summary!$B$2:$AO$2,0)+1),INDEX([1]uhc_regional_summary!$B$5:$AO$198,MATCH($AR70,[1]uhc_regional_summary!$C$5:$C$198,0),MATCH($E$5,[1]uhc_regional_summary!$B$3:$AO$3,0)+1)),IF([1]Reference!$V$5="HEP",IF(OR($E$5="HEP Index",$E$5="Prepare",$E$5="Prevent",$E$5="Detect and Respond"),INDEX([1]hep_regional_summary!$B$5:$AZ$198,MATCH($AR70,[1]hep_regional_summary!$C$5:$C$198,0),MATCH($E$5,[1]hep_regional_summary!$B$2:$AZ$2,0)+1),INDEX([1]hep_regional_summary!$B$5:$AZ$198,MATCH($AR70,[1]hep_regional_summary!$C$5:$C$198,0),MATCH($E$5,[1]hep_regional_summary!$B$3:$AZ$3,0)+1)),"CHECK")))</f>
        <v>-0.1</v>
      </c>
      <c r="AV70" s="194" t="str">
        <f t="shared" si="0"/>
        <v>Worst-Neg</v>
      </c>
      <c r="AW70" s="194">
        <f>COUNTIF(AV$18:AV70,AV70)</f>
        <v>2</v>
      </c>
      <c r="AX70" s="176">
        <f>IF(AND(AV70&lt;&gt;"NO DATA",AU70=""),"",(SUMPRODUCT((AV70=$AV$18:$AV$211)*(AU70&gt;$AU$18:$AU$211))+1)+(COUNTIFS($AV$18:AV70,AV70,$AU$18:AU70,AU70)-1))</f>
        <v>6</v>
      </c>
      <c r="AY70" s="31">
        <f>(SUMPRODUCT((AV70=$AV$18:$AV$211)*(AS70&gt;$AS$18:$AS$211))+1)+(COUNTIFS($AV$18:AV70,AV70,$AS$18:AS70,AS70)-1)</f>
        <v>1</v>
      </c>
    </row>
    <row r="71" spans="3:51" s="78" customFormat="1" ht="15.75" customHeight="1" x14ac:dyDescent="0.35">
      <c r="C71" s="18">
        <v>52</v>
      </c>
      <c r="D71" s="126" t="str">
        <f t="array" ref="D71">IFERROR(INDEX($AR$18:$AR$211,MATCH(1,IF($E$6="Country name",($AW$18:$AW$211=C71),IF($E$6="Projected progress (Ascending)",($AX$18:$AX$211=C71),IF($E$6="Baseline performance",($AY$18:$AY$211=C71),"")))*($AV$18:$AV$211="Worst-Neg"),0)),"")</f>
        <v/>
      </c>
      <c r="L71" s="126" t="str">
        <f t="array" ref="L71">IFERROR(INDEX($AR$18:$AR$211,MATCH(1,IF($E$6="Country name",($AW$18:$AW$211=C71),IF($E$6="Projected progress (Ascending)",($AX$18:$AX$211=C71),IF($E$6="Baseline performance",($AY$18:$AY$211=C71),"")))*($AV$18:$AV$211="Worst-Pos"),0)),"")</f>
        <v>Republic of Moldova</v>
      </c>
      <c r="T71" s="126" t="str">
        <f t="array" ref="T71">IFERROR(INDEX($AR$18:$AR$211,MATCH(1,IF($E$6="Country name",($AW$18:$AW$211=C71),IF($E$6="Projected progress (Ascending)",($AX$18:$AX$211=C71),IF($E$6="Baseline performance",($AY$18:$AY$211=C71),"")))*($AV$18:$AV$211="Best-Neg"),0)),"")</f>
        <v/>
      </c>
      <c r="AB71" s="126" t="str">
        <f t="array" ref="AB71">IFERROR(INDEX($AR$18:$AR$211,MATCH(1,IF($E$6="Country name",($AW$18:$AW$211=C71),IF($E$6="Projected progress (Ascending)",($AX$18:$AX$211=C71),IF($E$6="Baseline performance",($AY$18:$AY$211=C71),"")))*($AV$18:$AV$211="Best-Pos"),0)),"")</f>
        <v>Madagascar</v>
      </c>
      <c r="AH71" s="198"/>
      <c r="AJ71" s="126" t="str">
        <f t="array" ref="AJ71">IFERROR(INDEX($AR$18:$AR$211,MATCH(1,IF($E$6="Country name",($AW$18:$AW$211=C71),IF($E$6="Projected progress (Ascending)",($AX$18:$AX$211=C71),IF($E$6="Baseline performance",($AY$18:$AY$211=C71),"")))*($AV$18:$AV$211="NO DATA"),0)),"")</f>
        <v/>
      </c>
      <c r="AP71" s="194" t="s">
        <v>318</v>
      </c>
      <c r="AQ71" s="194" t="s">
        <v>347</v>
      </c>
      <c r="AR71" s="194" t="s">
        <v>348</v>
      </c>
      <c r="AS71" s="194">
        <f>INDEX('[1]Baseline values'!$A$1:$BF$195,MATCH($AQ71,'[1]Baseline values'!$A$1:$A$195,0),MATCH($E$5,'[1]Baseline values'!$A$1:$BF$1,0))</f>
        <v>22.25</v>
      </c>
      <c r="AT71" s="194">
        <f>IF([1]Reference!$V$5="HPOP",INDEX([1]hpop_regional_summary!$B$2:$AJ$198,MATCH($AR71,[1]hpop_regional_summary!$C$2:$C$198,0),MATCH($E$5,[1]hpop_regional_summary!$B$2:$AJ$2,0)),IF([1]Reference!$V$5="UHC",IF(OR($E$5="UHC Single Measure",$E$5="Financial Hardship",$E$5="Average Service Coverage"),INDEX([1]uhc_regional_summary!$B$5:$AO$198,MATCH($AR71,[1]uhc_regional_summary!$C$5:$C$198,0),MATCH($E$5,[1]uhc_regional_summary!$B$2:$AO$2,0)),INDEX([1]uhc_regional_summary!$B$5:$AO$198,MATCH($AR71,[1]uhc_regional_summary!$C$5:$C$198,0),MATCH($E$5,[1]uhc_regional_summary!$B$3:$AO$3,0))),IF([1]Reference!$V$5="HEP",IF(OR($E$5="HEP Index",$E$5="Prepare",$E$5="Prevent",$E$5="Detect and Respond"),INDEX([1]hep_regional_summary!$B$5:$AZ$198,MATCH($AR71,[1]hep_regional_summary!$C$5:$C$198,0),MATCH($E$5,[1]hep_regional_summary!$B$2:$AZ$2,0)),INDEX([1]hep_regional_summary!$B$5:$AZ$198,MATCH($AR71,[1]hep_regional_summary!$C$5:$C$198,0),MATCH($E$5,[1]hep_regional_summary!$B$3:$AZ$3,0))),"CHECK")))</f>
        <v>4</v>
      </c>
      <c r="AU71" s="194">
        <f>IF([1]Reference!$V$5="HPOP",INDEX([1]hpop_regional_summary!$B$2:$AJ$198,MATCH($AR71,[1]hpop_regional_summary!$C$2:$C$198,0),MATCH($E$5,[1]hpop_regional_summary!$B$2:$AJ$2,0)+1),IF([1]Reference!$V$5="UHC",IF(OR($E$5="UHC Single Measure",$E$5="Financial Hardship",$E$5="Average Service Coverage"),INDEX([1]uhc_regional_summary!$B$5:$AO$198,MATCH($AR71,[1]uhc_regional_summary!$C$5:$C$198,0),MATCH($E$5,[1]uhc_regional_summary!$B$2:$AO$2,0)+1),INDEX([1]uhc_regional_summary!$B$5:$AO$198,MATCH($AR71,[1]uhc_regional_summary!$C$5:$C$198,0),MATCH($E$5,[1]uhc_regional_summary!$B$3:$AO$3,0)+1)),IF([1]Reference!$V$5="HEP",IF(OR($E$5="HEP Index",$E$5="Prepare",$E$5="Prevent",$E$5="Detect and Respond"),INDEX([1]hep_regional_summary!$B$5:$AZ$198,MATCH($AR71,[1]hep_regional_summary!$C$5:$C$198,0),MATCH($E$5,[1]hep_regional_summary!$B$2:$AZ$2,0)+1),INDEX([1]hep_regional_summary!$B$5:$AZ$198,MATCH($AR71,[1]hep_regional_summary!$C$5:$C$198,0),MATCH($E$5,[1]hep_regional_summary!$B$3:$AZ$3,0)+1)),"CHECK")))</f>
        <v>1.9</v>
      </c>
      <c r="AV71" s="194" t="str">
        <f t="shared" si="0"/>
        <v>Worst-Pos</v>
      </c>
      <c r="AW71" s="194">
        <f>COUNTIF(AV$18:AV71,AV71)</f>
        <v>25</v>
      </c>
      <c r="AX71" s="176">
        <f>IF(AND(AV71&lt;&gt;"NO DATA",AU71=""),"",(SUMPRODUCT((AV71=$AV$18:$AV$211)*(AU71&gt;$AU$18:$AU$211))+1)+(COUNTIFS($AV$18:AV71,AV71,$AU$18:AU71,AU71)-1))</f>
        <v>61</v>
      </c>
      <c r="AY71" s="31">
        <f>(SUMPRODUCT((AV71=$AV$18:$AV$211)*(AS71&gt;$AS$18:$AS$211))+1)+(COUNTIFS($AV$18:AV71,AV71,$AS$18:AS71,AS71)-1)</f>
        <v>65</v>
      </c>
    </row>
    <row r="72" spans="3:51" s="78" customFormat="1" ht="15.75" customHeight="1" x14ac:dyDescent="0.35">
      <c r="C72" s="196">
        <v>53</v>
      </c>
      <c r="D72" s="126" t="str">
        <f t="array" ref="D72">IFERROR(INDEX($AR$18:$AR$211,MATCH(1,IF($E$6="Country name",($AW$18:$AW$211=C72),IF($E$6="Projected progress (Ascending)",($AX$18:$AX$211=C72),IF($E$6="Baseline performance",($AY$18:$AY$211=C72),"")))*($AV$18:$AV$211="Worst-Neg"),0)),"")</f>
        <v/>
      </c>
      <c r="L72" s="126" t="str">
        <f t="array" ref="L72">IFERROR(INDEX($AR$18:$AR$211,MATCH(1,IF($E$6="Country name",($AW$18:$AW$211=C72),IF($E$6="Projected progress (Ascending)",($AX$18:$AX$211=C72),IF($E$6="Baseline performance",($AY$18:$AY$211=C72),"")))*($AV$18:$AV$211="Worst-Pos"),0)),"")</f>
        <v>Uganda</v>
      </c>
      <c r="T72" s="126" t="str">
        <f t="array" ref="T72">IFERROR(INDEX($AR$18:$AR$211,MATCH(1,IF($E$6="Country name",($AW$18:$AW$211=C72),IF($E$6="Projected progress (Ascending)",($AX$18:$AX$211=C72),IF($E$6="Baseline performance",($AY$18:$AY$211=C72),"")))*($AV$18:$AV$211="Best-Neg"),0)),"")</f>
        <v/>
      </c>
      <c r="AB72" s="126" t="str">
        <f t="array" ref="AB72">IFERROR(INDEX($AR$18:$AR$211,MATCH(1,IF($E$6="Country name",($AW$18:$AW$211=C72),IF($E$6="Projected progress (Ascending)",($AX$18:$AX$211=C72),IF($E$6="Baseline performance",($AY$18:$AY$211=C72),"")))*($AV$18:$AV$211="Best-Pos"),0)),"")</f>
        <v>Malaysia</v>
      </c>
      <c r="AH72" s="198"/>
      <c r="AJ72" s="126" t="str">
        <f t="array" ref="AJ72">IFERROR(INDEX($AR$18:$AR$211,MATCH(1,IF($E$6="Country name",($AW$18:$AW$211=C72),IF($E$6="Projected progress (Ascending)",($AX$18:$AX$211=C72),IF($E$6="Baseline performance",($AY$18:$AY$211=C72),"")))*($AV$18:$AV$211="NO DATA"),0)),"")</f>
        <v/>
      </c>
      <c r="AP72" s="194" t="s">
        <v>247</v>
      </c>
      <c r="AQ72" s="194" t="s">
        <v>310</v>
      </c>
      <c r="AR72" s="194" t="s">
        <v>311</v>
      </c>
      <c r="AS72" s="194">
        <f>INDEX('[1]Baseline values'!$A$1:$BF$195,MATCH($AQ72,'[1]Baseline values'!$A$1:$A$195,0),MATCH($E$5,'[1]Baseline values'!$A$1:$BF$1,0))</f>
        <v>3.11</v>
      </c>
      <c r="AT72" s="194">
        <f>IF([1]Reference!$V$5="HPOP",INDEX([1]hpop_regional_summary!$B$2:$AJ$198,MATCH($AR72,[1]hpop_regional_summary!$C$2:$C$198,0),MATCH($E$5,[1]hpop_regional_summary!$B$2:$AJ$2,0)),IF([1]Reference!$V$5="UHC",IF(OR($E$5="UHC Single Measure",$E$5="Financial Hardship",$E$5="Average Service Coverage"),INDEX([1]uhc_regional_summary!$B$5:$AO$198,MATCH($AR72,[1]uhc_regional_summary!$C$5:$C$198,0),MATCH($E$5,[1]uhc_regional_summary!$B$2:$AO$2,0)),INDEX([1]uhc_regional_summary!$B$5:$AO$198,MATCH($AR72,[1]uhc_regional_summary!$C$5:$C$198,0),MATCH($E$5,[1]uhc_regional_summary!$B$3:$AO$3,0))),IF([1]Reference!$V$5="HEP",IF(OR($E$5="HEP Index",$E$5="Prepare",$E$5="Prevent",$E$5="Detect and Respond"),INDEX([1]hep_regional_summary!$B$5:$AZ$198,MATCH($AR72,[1]hep_regional_summary!$C$5:$C$198,0),MATCH($E$5,[1]hep_regional_summary!$B$2:$AZ$2,0)),INDEX([1]hep_regional_summary!$B$5:$AZ$198,MATCH($AR72,[1]hep_regional_summary!$C$5:$C$198,0),MATCH($E$5,[1]hep_regional_summary!$B$3:$AZ$3,0))),"CHECK")))</f>
        <v>1</v>
      </c>
      <c r="AU72" s="194">
        <f>IF([1]Reference!$V$5="HPOP",INDEX([1]hpop_regional_summary!$B$2:$AJ$198,MATCH($AR72,[1]hpop_regional_summary!$C$2:$C$198,0),MATCH($E$5,[1]hpop_regional_summary!$B$2:$AJ$2,0)+1),IF([1]Reference!$V$5="UHC",IF(OR($E$5="UHC Single Measure",$E$5="Financial Hardship",$E$5="Average Service Coverage"),INDEX([1]uhc_regional_summary!$B$5:$AO$198,MATCH($AR72,[1]uhc_regional_summary!$C$5:$C$198,0),MATCH($E$5,[1]uhc_regional_summary!$B$2:$AO$2,0)+1),INDEX([1]uhc_regional_summary!$B$5:$AO$198,MATCH($AR72,[1]uhc_regional_summary!$C$5:$C$198,0),MATCH($E$5,[1]uhc_regional_summary!$B$3:$AO$3,0)+1)),IF([1]Reference!$V$5="HEP",IF(OR($E$5="HEP Index",$E$5="Prepare",$E$5="Prevent",$E$5="Detect and Respond"),INDEX([1]hep_regional_summary!$B$5:$AZ$198,MATCH($AR72,[1]hep_regional_summary!$C$5:$C$198,0),MATCH($E$5,[1]hep_regional_summary!$B$2:$AZ$2,0)+1),INDEX([1]hep_regional_summary!$B$5:$AZ$198,MATCH($AR72,[1]hep_regional_summary!$C$5:$C$198,0),MATCH($E$5,[1]hep_regional_summary!$B$3:$AZ$3,0)+1)),"CHECK")))</f>
        <v>0.2</v>
      </c>
      <c r="AV72" s="194" t="str">
        <f t="shared" si="0"/>
        <v>Best-Pos</v>
      </c>
      <c r="AW72" s="194">
        <f>COUNTIF(AV$18:AV72,AV72)</f>
        <v>15</v>
      </c>
      <c r="AX72" s="176">
        <f>IF(AND(AV72&lt;&gt;"NO DATA",AU72=""),"",(SUMPRODUCT((AV72=$AV$18:$AV$211)*(AU72&gt;$AU$18:$AU$211))+1)+(COUNTIFS($AV$18:AV72,AV72,$AU$18:AU72,AU72)-1))</f>
        <v>12</v>
      </c>
      <c r="AY72" s="31">
        <f>(SUMPRODUCT((AV72=$AV$18:$AV$211)*(AS72&gt;$AS$18:$AS$211))+1)+(COUNTIFS($AV$18:AV72,AV72,$AS$18:AS72,AS72)-1)</f>
        <v>16</v>
      </c>
    </row>
    <row r="73" spans="3:51" s="78" customFormat="1" ht="15.75" customHeight="1" x14ac:dyDescent="0.35">
      <c r="C73" s="18">
        <v>54</v>
      </c>
      <c r="D73" s="126" t="str">
        <f t="array" ref="D73">IFERROR(INDEX($AR$18:$AR$211,MATCH(1,IF($E$6="Country name",($AW$18:$AW$211=C73),IF($E$6="Projected progress (Ascending)",($AX$18:$AX$211=C73),IF($E$6="Baseline performance",($AY$18:$AY$211=C73),"")))*($AV$18:$AV$211="Worst-Neg"),0)),"")</f>
        <v/>
      </c>
      <c r="L73" s="126" t="str">
        <f t="array" ref="L73">IFERROR(INDEX($AR$18:$AR$211,MATCH(1,IF($E$6="Country name",($AW$18:$AW$211=C73),IF($E$6="Projected progress (Ascending)",($AX$18:$AX$211=C73),IF($E$6="Baseline performance",($AY$18:$AY$211=C73),"")))*($AV$18:$AV$211="Worst-Pos"),0)),"")</f>
        <v>Georgia</v>
      </c>
      <c r="T73" s="126" t="str">
        <f t="array" ref="T73">IFERROR(INDEX($AR$18:$AR$211,MATCH(1,IF($E$6="Country name",($AW$18:$AW$211=C73),IF($E$6="Projected progress (Ascending)",($AX$18:$AX$211=C73),IF($E$6="Baseline performance",($AY$18:$AY$211=C73),"")))*($AV$18:$AV$211="Best-Neg"),0)),"")</f>
        <v/>
      </c>
      <c r="AB73" s="126" t="str">
        <f t="array" ref="AB73">IFERROR(INDEX($AR$18:$AR$211,MATCH(1,IF($E$6="Country name",($AW$18:$AW$211=C73),IF($E$6="Projected progress (Ascending)",($AX$18:$AX$211=C73),IF($E$6="Baseline performance",($AY$18:$AY$211=C73),"")))*($AV$18:$AV$211="Best-Pos"),0)),"")</f>
        <v>North Macedonia</v>
      </c>
      <c r="AH73" s="198"/>
      <c r="AJ73" s="126" t="str">
        <f t="array" ref="AJ73">IFERROR(INDEX($AR$18:$AR$211,MATCH(1,IF($E$6="Country name",($AW$18:$AW$211=C73),IF($E$6="Projected progress (Ascending)",($AX$18:$AX$211=C73),IF($E$6="Baseline performance",($AY$18:$AY$211=C73),"")))*($AV$18:$AV$211="NO DATA"),0)),"")</f>
        <v/>
      </c>
      <c r="AP73" s="194" t="s">
        <v>79</v>
      </c>
      <c r="AQ73" s="194" t="s">
        <v>164</v>
      </c>
      <c r="AR73" s="194" t="s">
        <v>165</v>
      </c>
      <c r="AS73" s="194">
        <f>INDEX('[1]Baseline values'!$A$1:$BF$195,MATCH($AQ73,'[1]Baseline values'!$A$1:$A$195,0),MATCH($E$5,'[1]Baseline values'!$A$1:$BF$1,0))</f>
        <v>6.64</v>
      </c>
      <c r="AT73" s="194">
        <f>IF([1]Reference!$V$5="HPOP",INDEX([1]hpop_regional_summary!$B$2:$AJ$198,MATCH($AR73,[1]hpop_regional_summary!$C$2:$C$198,0),MATCH($E$5,[1]hpop_regional_summary!$B$2:$AJ$2,0)),IF([1]Reference!$V$5="UHC",IF(OR($E$5="UHC Single Measure",$E$5="Financial Hardship",$E$5="Average Service Coverage"),INDEX([1]uhc_regional_summary!$B$5:$AO$198,MATCH($AR73,[1]uhc_regional_summary!$C$5:$C$198,0),MATCH($E$5,[1]uhc_regional_summary!$B$2:$AO$2,0)),INDEX([1]uhc_regional_summary!$B$5:$AO$198,MATCH($AR73,[1]uhc_regional_summary!$C$5:$C$198,0),MATCH($E$5,[1]uhc_regional_summary!$B$3:$AO$3,0))),IF([1]Reference!$V$5="HEP",IF(OR($E$5="HEP Index",$E$5="Prepare",$E$5="Prevent",$E$5="Detect and Respond"),INDEX([1]hep_regional_summary!$B$5:$AZ$198,MATCH($AR73,[1]hep_regional_summary!$C$5:$C$198,0),MATCH($E$5,[1]hep_regional_summary!$B$2:$AZ$2,0)),INDEX([1]hep_regional_summary!$B$5:$AZ$198,MATCH($AR73,[1]hep_regional_summary!$C$5:$C$198,0),MATCH($E$5,[1]hep_regional_summary!$B$3:$AZ$3,0))),"CHECK")))</f>
        <v>0</v>
      </c>
      <c r="AU73" s="194">
        <f>IF([1]Reference!$V$5="HPOP",INDEX([1]hpop_regional_summary!$B$2:$AJ$198,MATCH($AR73,[1]hpop_regional_summary!$C$2:$C$198,0),MATCH($E$5,[1]hpop_regional_summary!$B$2:$AJ$2,0)+1),IF([1]Reference!$V$5="UHC",IF(OR($E$5="UHC Single Measure",$E$5="Financial Hardship",$E$5="Average Service Coverage"),INDEX([1]uhc_regional_summary!$B$5:$AO$198,MATCH($AR73,[1]uhc_regional_summary!$C$5:$C$198,0),MATCH($E$5,[1]uhc_regional_summary!$B$2:$AO$2,0)+1),INDEX([1]uhc_regional_summary!$B$5:$AO$198,MATCH($AR73,[1]uhc_regional_summary!$C$5:$C$198,0),MATCH($E$5,[1]uhc_regional_summary!$B$3:$AO$3,0)+1)),IF([1]Reference!$V$5="HEP",IF(OR($E$5="HEP Index",$E$5="Prepare",$E$5="Prevent",$E$5="Detect and Respond"),INDEX([1]hep_regional_summary!$B$5:$AZ$198,MATCH($AR73,[1]hep_regional_summary!$C$5:$C$198,0),MATCH($E$5,[1]hep_regional_summary!$B$2:$AZ$2,0)+1),INDEX([1]hep_regional_summary!$B$5:$AZ$198,MATCH($AR73,[1]hep_regional_summary!$C$5:$C$198,0),MATCH($E$5,[1]hep_regional_summary!$B$3:$AZ$3,0)+1)),"CHECK")))</f>
        <v>0</v>
      </c>
      <c r="AV73" s="194" t="str">
        <f t="shared" si="0"/>
        <v>NO DATA</v>
      </c>
      <c r="AW73" s="194">
        <f>COUNTIF(AV$18:AV73,AV73)</f>
        <v>12</v>
      </c>
      <c r="AX73" s="176">
        <f>IF(AND(AV73&lt;&gt;"NO DATA",AU73=""),"",(SUMPRODUCT((AV73=$AV$18:$AV$211)*(AU73&gt;$AU$18:$AU$211))+1)+(COUNTIFS($AV$18:AV73,AV73,$AU$18:AU73,AU73)-1))</f>
        <v>12</v>
      </c>
      <c r="AY73" s="31">
        <f>(SUMPRODUCT((AV73=$AV$18:$AV$211)*(AS73&gt;$AS$18:$AS$211))+1)+(COUNTIFS($AV$18:AV73,AV73,$AS$18:AS73,AS73)-1)</f>
        <v>17</v>
      </c>
    </row>
    <row r="74" spans="3:51" s="78" customFormat="1" ht="15.75" customHeight="1" x14ac:dyDescent="0.35">
      <c r="C74" s="196">
        <v>55</v>
      </c>
      <c r="D74" s="126" t="str">
        <f t="array" ref="D74">IFERROR(INDEX($AR$18:$AR$211,MATCH(1,IF($E$6="Country name",($AW$18:$AW$211=C74),IF($E$6="Projected progress (Ascending)",($AX$18:$AX$211=C74),IF($E$6="Baseline performance",($AY$18:$AY$211=C74),"")))*($AV$18:$AV$211="Worst-Neg"),0)),"")</f>
        <v/>
      </c>
      <c r="L74" s="126" t="str">
        <f t="array" ref="L74">IFERROR(INDEX($AR$18:$AR$211,MATCH(1,IF($E$6="Country name",($AW$18:$AW$211=C74),IF($E$6="Projected progress (Ascending)",($AX$18:$AX$211=C74),IF($E$6="Baseline performance",($AY$18:$AY$211=C74),"")))*($AV$18:$AV$211="Worst-Pos"),0)),"")</f>
        <v>Viet Nam</v>
      </c>
      <c r="T74" s="126" t="str">
        <f t="array" ref="T74">IFERROR(INDEX($AR$18:$AR$211,MATCH(1,IF($E$6="Country name",($AW$18:$AW$211=C74),IF($E$6="Projected progress (Ascending)",($AX$18:$AX$211=C74),IF($E$6="Baseline performance",($AY$18:$AY$211=C74),"")))*($AV$18:$AV$211="Best-Neg"),0)),"")</f>
        <v/>
      </c>
      <c r="AB74" s="126" t="str">
        <f t="array" ref="AB74">IFERROR(INDEX($AR$18:$AR$211,MATCH(1,IF($E$6="Country name",($AW$18:$AW$211=C74),IF($E$6="Projected progress (Ascending)",($AX$18:$AX$211=C74),IF($E$6="Baseline performance",($AY$18:$AY$211=C74),"")))*($AV$18:$AV$211="Best-Pos"),0)),"")</f>
        <v>Sri Lanka</v>
      </c>
      <c r="AH74" s="198"/>
      <c r="AJ74" s="126" t="str">
        <f t="array" ref="AJ74">IFERROR(INDEX($AR$18:$AR$211,MATCH(1,IF($E$6="Country name",($AW$18:$AW$211=C74),IF($E$6="Projected progress (Ascending)",($AX$18:$AX$211=C74),IF($E$6="Baseline performance",($AY$18:$AY$211=C74),"")))*($AV$18:$AV$211="NO DATA"),0)),"")</f>
        <v/>
      </c>
      <c r="AP74" s="194" t="s">
        <v>79</v>
      </c>
      <c r="AQ74" s="194" t="s">
        <v>224</v>
      </c>
      <c r="AR74" s="194" t="s">
        <v>225</v>
      </c>
      <c r="AS74" s="194">
        <f>INDEX('[1]Baseline values'!$A$1:$BF$195,MATCH($AQ74,'[1]Baseline values'!$A$1:$A$195,0),MATCH($E$5,'[1]Baseline values'!$A$1:$BF$1,0))</f>
        <v>6.64</v>
      </c>
      <c r="AT74" s="194">
        <f>IF([1]Reference!$V$5="HPOP",INDEX([1]hpop_regional_summary!$B$2:$AJ$198,MATCH($AR74,[1]hpop_regional_summary!$C$2:$C$198,0),MATCH($E$5,[1]hpop_regional_summary!$B$2:$AJ$2,0)),IF([1]Reference!$V$5="UHC",IF(OR($E$5="UHC Single Measure",$E$5="Financial Hardship",$E$5="Average Service Coverage"),INDEX([1]uhc_regional_summary!$B$5:$AO$198,MATCH($AR74,[1]uhc_regional_summary!$C$5:$C$198,0),MATCH($E$5,[1]uhc_regional_summary!$B$2:$AO$2,0)),INDEX([1]uhc_regional_summary!$B$5:$AO$198,MATCH($AR74,[1]uhc_regional_summary!$C$5:$C$198,0),MATCH($E$5,[1]uhc_regional_summary!$B$3:$AO$3,0))),IF([1]Reference!$V$5="HEP",IF(OR($E$5="HEP Index",$E$5="Prepare",$E$5="Prevent",$E$5="Detect and Respond"),INDEX([1]hep_regional_summary!$B$5:$AZ$198,MATCH($AR74,[1]hep_regional_summary!$C$5:$C$198,0),MATCH($E$5,[1]hep_regional_summary!$B$2:$AZ$2,0)),INDEX([1]hep_regional_summary!$B$5:$AZ$198,MATCH($AR74,[1]hep_regional_summary!$C$5:$C$198,0),MATCH($E$5,[1]hep_regional_summary!$B$3:$AZ$3,0))),"CHECK")))</f>
        <v>0</v>
      </c>
      <c r="AU74" s="194">
        <f>IF([1]Reference!$V$5="HPOP",INDEX([1]hpop_regional_summary!$B$2:$AJ$198,MATCH($AR74,[1]hpop_regional_summary!$C$2:$C$198,0),MATCH($E$5,[1]hpop_regional_summary!$B$2:$AJ$2,0)+1),IF([1]Reference!$V$5="UHC",IF(OR($E$5="UHC Single Measure",$E$5="Financial Hardship",$E$5="Average Service Coverage"),INDEX([1]uhc_regional_summary!$B$5:$AO$198,MATCH($AR74,[1]uhc_regional_summary!$C$5:$C$198,0),MATCH($E$5,[1]uhc_regional_summary!$B$2:$AO$2,0)+1),INDEX([1]uhc_regional_summary!$B$5:$AO$198,MATCH($AR74,[1]uhc_regional_summary!$C$5:$C$198,0),MATCH($E$5,[1]uhc_regional_summary!$B$3:$AO$3,0)+1)),IF([1]Reference!$V$5="HEP",IF(OR($E$5="HEP Index",$E$5="Prepare",$E$5="Prevent",$E$5="Detect and Respond"),INDEX([1]hep_regional_summary!$B$5:$AZ$198,MATCH($AR74,[1]hep_regional_summary!$C$5:$C$198,0),MATCH($E$5,[1]hep_regional_summary!$B$2:$AZ$2,0)+1),INDEX([1]hep_regional_summary!$B$5:$AZ$198,MATCH($AR74,[1]hep_regional_summary!$C$5:$C$198,0),MATCH($E$5,[1]hep_regional_summary!$B$3:$AZ$3,0)+1)),"CHECK")))</f>
        <v>0</v>
      </c>
      <c r="AV74" s="194" t="str">
        <f t="shared" si="0"/>
        <v>NO DATA</v>
      </c>
      <c r="AW74" s="194">
        <f>COUNTIF(AV$18:AV74,AV74)</f>
        <v>13</v>
      </c>
      <c r="AX74" s="176">
        <f>IF(AND(AV74&lt;&gt;"NO DATA",AU74=""),"",(SUMPRODUCT((AV74=$AV$18:$AV$211)*(AU74&gt;$AU$18:$AU$211))+1)+(COUNTIFS($AV$18:AV74,AV74,$AU$18:AU74,AU74)-1))</f>
        <v>13</v>
      </c>
      <c r="AY74" s="31">
        <f>(SUMPRODUCT((AV74=$AV$18:$AV$211)*(AS74&gt;$AS$18:$AS$211))+1)+(COUNTIFS($AV$18:AV74,AV74,$AS$18:AS74,AS74)-1)</f>
        <v>18</v>
      </c>
    </row>
    <row r="75" spans="3:51" s="78" customFormat="1" ht="15.75" customHeight="1" x14ac:dyDescent="0.35">
      <c r="C75" s="18">
        <v>56</v>
      </c>
      <c r="D75" s="126" t="str">
        <f t="array" ref="D75">IFERROR(INDEX($AR$18:$AR$211,MATCH(1,IF($E$6="Country name",($AW$18:$AW$211=C75),IF($E$6="Projected progress (Ascending)",($AX$18:$AX$211=C75),IF($E$6="Baseline performance",($AY$18:$AY$211=C75),"")))*($AV$18:$AV$211="Worst-Neg"),0)),"")</f>
        <v/>
      </c>
      <c r="L75" s="126" t="str">
        <f t="array" ref="L75">IFERROR(INDEX($AR$18:$AR$211,MATCH(1,IF($E$6="Country name",($AW$18:$AW$211=C75),IF($E$6="Projected progress (Ascending)",($AX$18:$AX$211=C75),IF($E$6="Baseline performance",($AY$18:$AY$211=C75),"")))*($AV$18:$AV$211="Worst-Pos"),0)),"")</f>
        <v>Maldives</v>
      </c>
      <c r="T75" s="126" t="str">
        <f t="array" ref="T75">IFERROR(INDEX($AR$18:$AR$211,MATCH(1,IF($E$6="Country name",($AW$18:$AW$211=C75),IF($E$6="Projected progress (Ascending)",($AX$18:$AX$211=C75),IF($E$6="Baseline performance",($AY$18:$AY$211=C75),"")))*($AV$18:$AV$211="Best-Neg"),0)),"")</f>
        <v/>
      </c>
      <c r="AB75" s="126" t="str">
        <f t="array" ref="AB75">IFERROR(INDEX($AR$18:$AR$211,MATCH(1,IF($E$6="Country name",($AW$18:$AW$211=C75),IF($E$6="Projected progress (Ascending)",($AX$18:$AX$211=C75),IF($E$6="Baseline performance",($AY$18:$AY$211=C75),"")))*($AV$18:$AV$211="Best-Pos"),0)),"")</f>
        <v>Chad</v>
      </c>
      <c r="AH75" s="198"/>
      <c r="AJ75" s="126" t="str">
        <f t="array" ref="AJ75">IFERROR(INDEX($AR$18:$AR$211,MATCH(1,IF($E$6="Country name",($AW$18:$AW$211=C75),IF($E$6="Projected progress (Ascending)",($AX$18:$AX$211=C75),IF($E$6="Baseline performance",($AY$18:$AY$211=C75),"")))*($AV$18:$AV$211="NO DATA"),0)),"")</f>
        <v/>
      </c>
      <c r="AP75" s="194" t="s">
        <v>361</v>
      </c>
      <c r="AQ75" s="194" t="s">
        <v>378</v>
      </c>
      <c r="AR75" s="194" t="s">
        <v>379</v>
      </c>
      <c r="AS75" s="194">
        <f>INDEX('[1]Baseline values'!$A$1:$BF$195,MATCH($AQ75,'[1]Baseline values'!$A$1:$A$195,0),MATCH($E$5,'[1]Baseline values'!$A$1:$BF$1,0))</f>
        <v>10.47</v>
      </c>
      <c r="AT75" s="194">
        <f>IF([1]Reference!$V$5="HPOP",INDEX([1]hpop_regional_summary!$B$2:$AJ$198,MATCH($AR75,[1]hpop_regional_summary!$C$2:$C$198,0),MATCH($E$5,[1]hpop_regional_summary!$B$2:$AJ$2,0)),IF([1]Reference!$V$5="UHC",IF(OR($E$5="UHC Single Measure",$E$5="Financial Hardship",$E$5="Average Service Coverage"),INDEX([1]uhc_regional_summary!$B$5:$AO$198,MATCH($AR75,[1]uhc_regional_summary!$C$5:$C$198,0),MATCH($E$5,[1]uhc_regional_summary!$B$2:$AO$2,0)),INDEX([1]uhc_regional_summary!$B$5:$AO$198,MATCH($AR75,[1]uhc_regional_summary!$C$5:$C$198,0),MATCH($E$5,[1]uhc_regional_summary!$B$3:$AO$3,0))),IF([1]Reference!$V$5="HEP",IF(OR($E$5="HEP Index",$E$5="Prepare",$E$5="Prevent",$E$5="Detect and Respond"),INDEX([1]hep_regional_summary!$B$5:$AZ$198,MATCH($AR75,[1]hep_regional_summary!$C$5:$C$198,0),MATCH($E$5,[1]hep_regional_summary!$B$2:$AZ$2,0)),INDEX([1]hep_regional_summary!$B$5:$AZ$198,MATCH($AR75,[1]hep_regional_summary!$C$5:$C$198,0),MATCH($E$5,[1]hep_regional_summary!$B$3:$AZ$3,0))),"CHECK")))</f>
        <v>3</v>
      </c>
      <c r="AU75" s="194">
        <f>IF([1]Reference!$V$5="HPOP",INDEX([1]hpop_regional_summary!$B$2:$AJ$198,MATCH($AR75,[1]hpop_regional_summary!$C$2:$C$198,0),MATCH($E$5,[1]hpop_regional_summary!$B$2:$AJ$2,0)+1),IF([1]Reference!$V$5="UHC",IF(OR($E$5="UHC Single Measure",$E$5="Financial Hardship",$E$5="Average Service Coverage"),INDEX([1]uhc_regional_summary!$B$5:$AO$198,MATCH($AR75,[1]uhc_regional_summary!$C$5:$C$198,0),MATCH($E$5,[1]uhc_regional_summary!$B$2:$AO$2,0)+1),INDEX([1]uhc_regional_summary!$B$5:$AO$198,MATCH($AR75,[1]uhc_regional_summary!$C$5:$C$198,0),MATCH($E$5,[1]uhc_regional_summary!$B$3:$AO$3,0)+1)),IF([1]Reference!$V$5="HEP",IF(OR($E$5="HEP Index",$E$5="Prepare",$E$5="Prevent",$E$5="Detect and Respond"),INDEX([1]hep_regional_summary!$B$5:$AZ$198,MATCH($AR75,[1]hep_regional_summary!$C$5:$C$198,0),MATCH($E$5,[1]hep_regional_summary!$B$2:$AZ$2,0)+1),INDEX([1]hep_regional_summary!$B$5:$AZ$198,MATCH($AR75,[1]hep_regional_summary!$C$5:$C$198,0),MATCH($E$5,[1]hep_regional_summary!$B$3:$AZ$3,0)+1)),"CHECK")))</f>
        <v>0.5</v>
      </c>
      <c r="AV75" s="194" t="str">
        <f t="shared" si="0"/>
        <v>Worst-Pos</v>
      </c>
      <c r="AW75" s="194">
        <f>COUNTIF(AV$18:AV75,AV75)</f>
        <v>26</v>
      </c>
      <c r="AX75" s="176">
        <f>IF(AND(AV75&lt;&gt;"NO DATA",AU75=""),"",(SUMPRODUCT((AV75=$AV$18:$AV$211)*(AU75&gt;$AU$18:$AU$211))+1)+(COUNTIFS($AV$18:AV75,AV75,$AU$18:AU75,AU75)-1))</f>
        <v>21</v>
      </c>
      <c r="AY75" s="31">
        <f>(SUMPRODUCT((AV75=$AV$18:$AV$211)*(AS75&gt;$AS$18:$AS$211))+1)+(COUNTIFS($AV$18:AV75,AV75,$AS$18:AS75,AS75)-1)</f>
        <v>20</v>
      </c>
    </row>
    <row r="76" spans="3:51" s="78" customFormat="1" ht="15.75" customHeight="1" x14ac:dyDescent="0.35">
      <c r="C76" s="196">
        <v>57</v>
      </c>
      <c r="D76" s="126" t="str">
        <f t="array" ref="D76">IFERROR(INDEX($AR$18:$AR$211,MATCH(1,IF($E$6="Country name",($AW$18:$AW$211=C76),IF($E$6="Projected progress (Ascending)",($AX$18:$AX$211=C76),IF($E$6="Baseline performance",($AY$18:$AY$211=C76),"")))*($AV$18:$AV$211="Worst-Neg"),0)),"")</f>
        <v/>
      </c>
      <c r="L76" s="126" t="str">
        <f t="array" ref="L76">IFERROR(INDEX($AR$18:$AR$211,MATCH(1,IF($E$6="Country name",($AW$18:$AW$211=C76),IF($E$6="Projected progress (Ascending)",($AX$18:$AX$211=C76),IF($E$6="Baseline performance",($AY$18:$AY$211=C76),"")))*($AV$18:$AV$211="Worst-Pos"),0)),"")</f>
        <v>Mauritania</v>
      </c>
      <c r="T76" s="126" t="str">
        <f t="array" ref="T76">IFERROR(INDEX($AR$18:$AR$211,MATCH(1,IF($E$6="Country name",($AW$18:$AW$211=C76),IF($E$6="Projected progress (Ascending)",($AX$18:$AX$211=C76),IF($E$6="Baseline performance",($AY$18:$AY$211=C76),"")))*($AV$18:$AV$211="Best-Neg"),0)),"")</f>
        <v/>
      </c>
      <c r="AB76" s="126" t="str">
        <f t="array" ref="AB76">IFERROR(INDEX($AR$18:$AR$211,MATCH(1,IF($E$6="Country name",($AW$18:$AW$211=C76),IF($E$6="Projected progress (Ascending)",($AX$18:$AX$211=C76),IF($E$6="Baseline performance",($AY$18:$AY$211=C76),"")))*($AV$18:$AV$211="Best-Pos"),0)),"")</f>
        <v>Ethiopia</v>
      </c>
      <c r="AH76" s="198"/>
      <c r="AJ76" s="126" t="str">
        <f t="array" ref="AJ76">IFERROR(INDEX($AR$18:$AR$211,MATCH(1,IF($E$6="Country name",($AW$18:$AW$211=C76),IF($E$6="Projected progress (Ascending)",($AX$18:$AX$211=C76),IF($E$6="Baseline performance",($AY$18:$AY$211=C76),"")))*($AV$18:$AV$211="NO DATA"),0)),"")</f>
        <v/>
      </c>
      <c r="AP76" s="194" t="s">
        <v>79</v>
      </c>
      <c r="AQ76" s="194" t="s">
        <v>180</v>
      </c>
      <c r="AR76" s="194" t="s">
        <v>181</v>
      </c>
      <c r="AS76" s="194">
        <f>INDEX('[1]Baseline values'!$A$1:$BF$195,MATCH($AQ76,'[1]Baseline values'!$A$1:$A$195,0),MATCH($E$5,'[1]Baseline values'!$A$1:$BF$1,0))</f>
        <v>11.53</v>
      </c>
      <c r="AT76" s="194">
        <f>IF([1]Reference!$V$5="HPOP",INDEX([1]hpop_regional_summary!$B$2:$AJ$198,MATCH($AR76,[1]hpop_regional_summary!$C$2:$C$198,0),MATCH($E$5,[1]hpop_regional_summary!$B$2:$AJ$2,0)),IF([1]Reference!$V$5="UHC",IF(OR($E$5="UHC Single Measure",$E$5="Financial Hardship",$E$5="Average Service Coverage"),INDEX([1]uhc_regional_summary!$B$5:$AO$198,MATCH($AR76,[1]uhc_regional_summary!$C$5:$C$198,0),MATCH($E$5,[1]uhc_regional_summary!$B$2:$AO$2,0)),INDEX([1]uhc_regional_summary!$B$5:$AO$198,MATCH($AR76,[1]uhc_regional_summary!$C$5:$C$198,0),MATCH($E$5,[1]uhc_regional_summary!$B$3:$AO$3,0))),IF([1]Reference!$V$5="HEP",IF(OR($E$5="HEP Index",$E$5="Prepare",$E$5="Prevent",$E$5="Detect and Respond"),INDEX([1]hep_regional_summary!$B$5:$AZ$198,MATCH($AR76,[1]hep_regional_summary!$C$5:$C$198,0),MATCH($E$5,[1]hep_regional_summary!$B$2:$AZ$2,0)),INDEX([1]hep_regional_summary!$B$5:$AZ$198,MATCH($AR76,[1]hep_regional_summary!$C$5:$C$198,0),MATCH($E$5,[1]hep_regional_summary!$B$3:$AZ$3,0))),"CHECK")))</f>
        <v>4</v>
      </c>
      <c r="AU76" s="194">
        <f>IF([1]Reference!$V$5="HPOP",INDEX([1]hpop_regional_summary!$B$2:$AJ$198,MATCH($AR76,[1]hpop_regional_summary!$C$2:$C$198,0),MATCH($E$5,[1]hpop_regional_summary!$B$2:$AJ$2,0)+1),IF([1]Reference!$V$5="UHC",IF(OR($E$5="UHC Single Measure",$E$5="Financial Hardship",$E$5="Average Service Coverage"),INDEX([1]uhc_regional_summary!$B$5:$AO$198,MATCH($AR76,[1]uhc_regional_summary!$C$5:$C$198,0),MATCH($E$5,[1]uhc_regional_summary!$B$2:$AO$2,0)+1),INDEX([1]uhc_regional_summary!$B$5:$AO$198,MATCH($AR76,[1]uhc_regional_summary!$C$5:$C$198,0),MATCH($E$5,[1]uhc_regional_summary!$B$3:$AO$3,0)+1)),IF([1]Reference!$V$5="HEP",IF(OR($E$5="HEP Index",$E$5="Prepare",$E$5="Prevent",$E$5="Detect and Respond"),INDEX([1]hep_regional_summary!$B$5:$AZ$198,MATCH($AR76,[1]hep_regional_summary!$C$5:$C$198,0),MATCH($E$5,[1]hep_regional_summary!$B$2:$AZ$2,0)+1),INDEX([1]hep_regional_summary!$B$5:$AZ$198,MATCH($AR76,[1]hep_regional_summary!$C$5:$C$198,0),MATCH($E$5,[1]hep_regional_summary!$B$3:$AZ$3,0)+1)),"CHECK")))</f>
        <v>0</v>
      </c>
      <c r="AV76" s="194" t="str">
        <f t="shared" si="0"/>
        <v>Worst-Pos</v>
      </c>
      <c r="AW76" s="194">
        <f>COUNTIF(AV$18:AV76,AV76)</f>
        <v>27</v>
      </c>
      <c r="AX76" s="176">
        <f>IF(AND(AV76&lt;&gt;"NO DATA",AU76=""),"",(SUMPRODUCT((AV76=$AV$18:$AV$211)*(AU76&gt;$AU$18:$AU$211))+1)+(COUNTIFS($AV$18:AV76,AV76,$AU$18:AU76,AU76)-1))</f>
        <v>1</v>
      </c>
      <c r="AY76" s="31">
        <f>(SUMPRODUCT((AV76=$AV$18:$AV$211)*(AS76&gt;$AS$18:$AS$211))+1)+(COUNTIFS($AV$18:AV76,AV76,$AS$18:AS76,AS76)-1)</f>
        <v>27</v>
      </c>
    </row>
    <row r="77" spans="3:51" s="78" customFormat="1" ht="15.75" customHeight="1" x14ac:dyDescent="0.35">
      <c r="C77" s="18">
        <v>58</v>
      </c>
      <c r="D77" s="126" t="str">
        <f t="array" ref="D77">IFERROR(INDEX($AR$18:$AR$211,MATCH(1,IF($E$6="Country name",($AW$18:$AW$211=C77),IF($E$6="Projected progress (Ascending)",($AX$18:$AX$211=C77),IF($E$6="Baseline performance",($AY$18:$AY$211=C77),"")))*($AV$18:$AV$211="Worst-Neg"),0)),"")</f>
        <v/>
      </c>
      <c r="L77" s="126" t="str">
        <f t="array" ref="L77">IFERROR(INDEX($AR$18:$AR$211,MATCH(1,IF($E$6="Country name",($AW$18:$AW$211=C77),IF($E$6="Projected progress (Ascending)",($AX$18:$AX$211=C77),IF($E$6="Baseline performance",($AY$18:$AY$211=C77),"")))*($AV$18:$AV$211="Worst-Pos"),0)),"")</f>
        <v>Serbia</v>
      </c>
      <c r="T77" s="126" t="str">
        <f t="array" ref="T77">IFERROR(INDEX($AR$18:$AR$211,MATCH(1,IF($E$6="Country name",($AW$18:$AW$211=C77),IF($E$6="Projected progress (Ascending)",($AX$18:$AX$211=C77),IF($E$6="Baseline performance",($AY$18:$AY$211=C77),"")))*($AV$18:$AV$211="Best-Neg"),0)),"")</f>
        <v/>
      </c>
      <c r="AB77" s="126" t="str">
        <f t="array" ref="AB77">IFERROR(INDEX($AR$18:$AR$211,MATCH(1,IF($E$6="Country name",($AW$18:$AW$211=C77),IF($E$6="Projected progress (Ascending)",($AX$18:$AX$211=C77),IF($E$6="Baseline performance",($AY$18:$AY$211=C77),"")))*($AV$18:$AV$211="Best-Pos"),0)),"")</f>
        <v>Malawi</v>
      </c>
      <c r="AH77" s="198"/>
      <c r="AJ77" s="126" t="str">
        <f t="array" ref="AJ77">IFERROR(INDEX($AR$18:$AR$211,MATCH(1,IF($E$6="Country name",($AW$18:$AW$211=C77),IF($E$6="Projected progress (Ascending)",($AX$18:$AX$211=C77),IF($E$6="Baseline performance",($AY$18:$AY$211=C77),"")))*($AV$18:$AV$211="NO DATA"),0)),"")</f>
        <v/>
      </c>
      <c r="AP77" s="194" t="s">
        <v>79</v>
      </c>
      <c r="AQ77" s="194" t="s">
        <v>220</v>
      </c>
      <c r="AR77" s="194" t="s">
        <v>221</v>
      </c>
      <c r="AS77" s="194">
        <f>INDEX('[1]Baseline values'!$A$1:$BF$195,MATCH($AQ77,'[1]Baseline values'!$A$1:$A$195,0),MATCH($E$5,'[1]Baseline values'!$A$1:$BF$1,0))</f>
        <v>3.01</v>
      </c>
      <c r="AT77" s="194">
        <f>IF([1]Reference!$V$5="HPOP",INDEX([1]hpop_regional_summary!$B$2:$AJ$198,MATCH($AR77,[1]hpop_regional_summary!$C$2:$C$198,0),MATCH($E$5,[1]hpop_regional_summary!$B$2:$AJ$2,0)),IF([1]Reference!$V$5="UHC",IF(OR($E$5="UHC Single Measure",$E$5="Financial Hardship",$E$5="Average Service Coverage"),INDEX([1]uhc_regional_summary!$B$5:$AO$198,MATCH($AR77,[1]uhc_regional_summary!$C$5:$C$198,0),MATCH($E$5,[1]uhc_regional_summary!$B$2:$AO$2,0)),INDEX([1]uhc_regional_summary!$B$5:$AO$198,MATCH($AR77,[1]uhc_regional_summary!$C$5:$C$198,0),MATCH($E$5,[1]uhc_regional_summary!$B$3:$AO$3,0))),IF([1]Reference!$V$5="HEP",IF(OR($E$5="HEP Index",$E$5="Prepare",$E$5="Prevent",$E$5="Detect and Respond"),INDEX([1]hep_regional_summary!$B$5:$AZ$198,MATCH($AR77,[1]hep_regional_summary!$C$5:$C$198,0),MATCH($E$5,[1]hep_regional_summary!$B$2:$AZ$2,0)),INDEX([1]hep_regional_summary!$B$5:$AZ$198,MATCH($AR77,[1]hep_regional_summary!$C$5:$C$198,0),MATCH($E$5,[1]hep_regional_summary!$B$3:$AZ$3,0))),"CHECK")))</f>
        <v>2</v>
      </c>
      <c r="AU77" s="194">
        <f>IF([1]Reference!$V$5="HPOP",INDEX([1]hpop_regional_summary!$B$2:$AJ$198,MATCH($AR77,[1]hpop_regional_summary!$C$2:$C$198,0),MATCH($E$5,[1]hpop_regional_summary!$B$2:$AJ$2,0)+1),IF([1]Reference!$V$5="UHC",IF(OR($E$5="UHC Single Measure",$E$5="Financial Hardship",$E$5="Average Service Coverage"),INDEX([1]uhc_regional_summary!$B$5:$AO$198,MATCH($AR77,[1]uhc_regional_summary!$C$5:$C$198,0),MATCH($E$5,[1]uhc_regional_summary!$B$2:$AO$2,0)+1),INDEX([1]uhc_regional_summary!$B$5:$AO$198,MATCH($AR77,[1]uhc_regional_summary!$C$5:$C$198,0),MATCH($E$5,[1]uhc_regional_summary!$B$3:$AO$3,0)+1)),IF([1]Reference!$V$5="HEP",IF(OR($E$5="HEP Index",$E$5="Prepare",$E$5="Prevent",$E$5="Detect and Respond"),INDEX([1]hep_regional_summary!$B$5:$AZ$198,MATCH($AR77,[1]hep_regional_summary!$C$5:$C$198,0),MATCH($E$5,[1]hep_regional_summary!$B$2:$AZ$2,0)+1),INDEX([1]hep_regional_summary!$B$5:$AZ$198,MATCH($AR77,[1]hep_regional_summary!$C$5:$C$198,0),MATCH($E$5,[1]hep_regional_summary!$B$3:$AZ$3,0)+1)),"CHECK")))</f>
        <v>0.8</v>
      </c>
      <c r="AV77" s="194" t="str">
        <f t="shared" si="0"/>
        <v>Best-Pos</v>
      </c>
      <c r="AW77" s="194">
        <f>COUNTIF(AV$18:AV77,AV77)</f>
        <v>16</v>
      </c>
      <c r="AX77" s="176">
        <f>IF(AND(AV77&lt;&gt;"NO DATA",AU77=""),"",(SUMPRODUCT((AV77=$AV$18:$AV$211)*(AU77&gt;$AU$18:$AU$211))+1)+(COUNTIFS($AV$18:AV77,AV77,$AU$18:AU77,AU77)-1))</f>
        <v>57</v>
      </c>
      <c r="AY77" s="31">
        <f>(SUMPRODUCT((AV77=$AV$18:$AV$211)*(AS77&gt;$AS$18:$AS$211))+1)+(COUNTIFS($AV$18:AV77,AV77,$AS$18:AS77,AS77)-1)</f>
        <v>13</v>
      </c>
    </row>
    <row r="78" spans="3:51" s="78" customFormat="1" ht="15.75" customHeight="1" x14ac:dyDescent="0.35">
      <c r="C78" s="196">
        <v>59</v>
      </c>
      <c r="D78" s="126" t="str">
        <f t="array" ref="D78">IFERROR(INDEX($AR$18:$AR$211,MATCH(1,IF($E$6="Country name",($AW$18:$AW$211=C78),IF($E$6="Projected progress (Ascending)",($AX$18:$AX$211=C78),IF($E$6="Baseline performance",($AY$18:$AY$211=C78),"")))*($AV$18:$AV$211="Worst-Neg"),0)),"")</f>
        <v/>
      </c>
      <c r="L78" s="126" t="str">
        <f t="array" ref="L78">IFERROR(INDEX($AR$18:$AR$211,MATCH(1,IF($E$6="Country name",($AW$18:$AW$211=C78),IF($E$6="Projected progress (Ascending)",($AX$18:$AX$211=C78),IF($E$6="Baseline performance",($AY$18:$AY$211=C78),"")))*($AV$18:$AV$211="Worst-Pos"),0)),"")</f>
        <v>Nepal</v>
      </c>
      <c r="T78" s="126" t="str">
        <f t="array" ref="T78">IFERROR(INDEX($AR$18:$AR$211,MATCH(1,IF($E$6="Country name",($AW$18:$AW$211=C78),IF($E$6="Projected progress (Ascending)",($AX$18:$AX$211=C78),IF($E$6="Baseline performance",($AY$18:$AY$211=C78),"")))*($AV$18:$AV$211="Best-Neg"),0)),"")</f>
        <v/>
      </c>
      <c r="AB78" s="126" t="str">
        <f t="array" ref="AB78">IFERROR(INDEX($AR$18:$AR$211,MATCH(1,IF($E$6="Country name",($AW$18:$AW$211=C78),IF($E$6="Projected progress (Ascending)",($AX$18:$AX$211=C78),IF($E$6="Baseline performance",($AY$18:$AY$211=C78),"")))*($AV$18:$AV$211="Best-Pos"),0)),"")</f>
        <v>Mongolia</v>
      </c>
      <c r="AH78" s="198"/>
      <c r="AJ78" s="126" t="str">
        <f t="array" ref="AJ78">IFERROR(INDEX($AR$18:$AR$211,MATCH(1,IF($E$6="Country name",($AW$18:$AW$211=C78),IF($E$6="Projected progress (Ascending)",($AX$18:$AX$211=C78),IF($E$6="Baseline performance",($AY$18:$AY$211=C78),"")))*($AV$18:$AV$211="NO DATA"),0)),"")</f>
        <v/>
      </c>
      <c r="AP78" s="194" t="s">
        <v>491</v>
      </c>
      <c r="AQ78" s="194" t="s">
        <v>518</v>
      </c>
      <c r="AR78" s="194" t="s">
        <v>519</v>
      </c>
      <c r="AS78" s="194">
        <f>INDEX('[1]Baseline values'!$A$1:$BF$195,MATCH($AQ78,'[1]Baseline values'!$A$1:$A$195,0),MATCH($E$5,'[1]Baseline values'!$A$1:$BF$1,0))</f>
        <v>3.25</v>
      </c>
      <c r="AT78" s="194">
        <f>IF([1]Reference!$V$5="HPOP",INDEX([1]hpop_regional_summary!$B$2:$AJ$198,MATCH($AR78,[1]hpop_regional_summary!$C$2:$C$198,0),MATCH($E$5,[1]hpop_regional_summary!$B$2:$AJ$2,0)),IF([1]Reference!$V$5="UHC",IF(OR($E$5="UHC Single Measure",$E$5="Financial Hardship",$E$5="Average Service Coverage"),INDEX([1]uhc_regional_summary!$B$5:$AO$198,MATCH($AR78,[1]uhc_regional_summary!$C$5:$C$198,0),MATCH($E$5,[1]uhc_regional_summary!$B$2:$AO$2,0)),INDEX([1]uhc_regional_summary!$B$5:$AO$198,MATCH($AR78,[1]uhc_regional_summary!$C$5:$C$198,0),MATCH($E$5,[1]uhc_regional_summary!$B$3:$AO$3,0))),IF([1]Reference!$V$5="HEP",IF(OR($E$5="HEP Index",$E$5="Prepare",$E$5="Prevent",$E$5="Detect and Respond"),INDEX([1]hep_regional_summary!$B$5:$AZ$198,MATCH($AR78,[1]hep_regional_summary!$C$5:$C$198,0),MATCH($E$5,[1]hep_regional_summary!$B$2:$AZ$2,0)),INDEX([1]hep_regional_summary!$B$5:$AZ$198,MATCH($AR78,[1]hep_regional_summary!$C$5:$C$198,0),MATCH($E$5,[1]hep_regional_summary!$B$3:$AZ$3,0))),"CHECK")))</f>
        <v>1</v>
      </c>
      <c r="AU78" s="194">
        <f>IF([1]Reference!$V$5="HPOP",INDEX([1]hpop_regional_summary!$B$2:$AJ$198,MATCH($AR78,[1]hpop_regional_summary!$C$2:$C$198,0),MATCH($E$5,[1]hpop_regional_summary!$B$2:$AJ$2,0)+1),IF([1]Reference!$V$5="UHC",IF(OR($E$5="UHC Single Measure",$E$5="Financial Hardship",$E$5="Average Service Coverage"),INDEX([1]uhc_regional_summary!$B$5:$AO$198,MATCH($AR78,[1]uhc_regional_summary!$C$5:$C$198,0),MATCH($E$5,[1]uhc_regional_summary!$B$2:$AO$2,0)+1),INDEX([1]uhc_regional_summary!$B$5:$AO$198,MATCH($AR78,[1]uhc_regional_summary!$C$5:$C$198,0),MATCH($E$5,[1]uhc_regional_summary!$B$3:$AO$3,0)+1)),IF([1]Reference!$V$5="HEP",IF(OR($E$5="HEP Index",$E$5="Prepare",$E$5="Prevent",$E$5="Detect and Respond"),INDEX([1]hep_regional_summary!$B$5:$AZ$198,MATCH($AR78,[1]hep_regional_summary!$C$5:$C$198,0),MATCH($E$5,[1]hep_regional_summary!$B$2:$AZ$2,0)+1),INDEX([1]hep_regional_summary!$B$5:$AZ$198,MATCH($AR78,[1]hep_regional_summary!$C$5:$C$198,0),MATCH($E$5,[1]hep_regional_summary!$B$3:$AZ$3,0)+1)),"CHECK")))</f>
        <v>0.2</v>
      </c>
      <c r="AV78" s="194" t="str">
        <f t="shared" si="0"/>
        <v>Best-Pos</v>
      </c>
      <c r="AW78" s="194">
        <f>COUNTIF(AV$18:AV78,AV78)</f>
        <v>17</v>
      </c>
      <c r="AX78" s="176">
        <f>IF(AND(AV78&lt;&gt;"NO DATA",AU78=""),"",(SUMPRODUCT((AV78=$AV$18:$AV$211)*(AU78&gt;$AU$18:$AU$211))+1)+(COUNTIFS($AV$18:AV78,AV78,$AU$18:AU78,AU78)-1))</f>
        <v>13</v>
      </c>
      <c r="AY78" s="31">
        <f>(SUMPRODUCT((AV78=$AV$18:$AV$211)*(AS78&gt;$AS$18:$AS$211))+1)+(COUNTIFS($AV$18:AV78,AV78,$AS$18:AS78,AS78)-1)</f>
        <v>19</v>
      </c>
    </row>
    <row r="79" spans="3:51" s="78" customFormat="1" ht="15.75" customHeight="1" x14ac:dyDescent="0.35">
      <c r="C79" s="18">
        <v>60</v>
      </c>
      <c r="D79" s="126" t="str">
        <f t="array" ref="D79">IFERROR(INDEX($AR$18:$AR$211,MATCH(1,IF($E$6="Country name",($AW$18:$AW$211=C79),IF($E$6="Projected progress (Ascending)",($AX$18:$AX$211=C79),IF($E$6="Baseline performance",($AY$18:$AY$211=C79),"")))*($AV$18:$AV$211="Worst-Neg"),0)),"")</f>
        <v/>
      </c>
      <c r="L79" s="126" t="str">
        <f t="array" ref="L79">IFERROR(INDEX($AR$18:$AR$211,MATCH(1,IF($E$6="Country name",($AW$18:$AW$211=C79),IF($E$6="Projected progress (Ascending)",($AX$18:$AX$211=C79),IF($E$6="Baseline performance",($AY$18:$AY$211=C79),"")))*($AV$18:$AV$211="Worst-Pos"),0)),"")</f>
        <v>Brazil</v>
      </c>
      <c r="T79" s="126" t="str">
        <f t="array" ref="T79">IFERROR(INDEX($AR$18:$AR$211,MATCH(1,IF($E$6="Country name",($AW$18:$AW$211=C79),IF($E$6="Projected progress (Ascending)",($AX$18:$AX$211=C79),IF($E$6="Baseline performance",($AY$18:$AY$211=C79),"")))*($AV$18:$AV$211="Best-Neg"),0)),"")</f>
        <v/>
      </c>
      <c r="AB79" s="126" t="str">
        <f t="array" ref="AB79">IFERROR(INDEX($AR$18:$AR$211,MATCH(1,IF($E$6="Country name",($AW$18:$AW$211=C79),IF($E$6="Projected progress (Ascending)",($AX$18:$AX$211=C79),IF($E$6="Baseline performance",($AY$18:$AY$211=C79),"")))*($AV$18:$AV$211="Best-Pos"),0)),"")</f>
        <v>Panama</v>
      </c>
      <c r="AH79" s="198"/>
      <c r="AJ79" s="126" t="str">
        <f t="array" ref="AJ79">IFERROR(INDEX($AR$18:$AR$211,MATCH(1,IF($E$6="Country name",($AW$18:$AW$211=C79),IF($E$6="Projected progress (Ascending)",($AX$18:$AX$211=C79),IF($E$6="Baseline performance",($AY$18:$AY$211=C79),"")))*($AV$18:$AV$211="NO DATA"),0)),"")</f>
        <v/>
      </c>
      <c r="AP79" s="194" t="s">
        <v>361</v>
      </c>
      <c r="AQ79" s="194" t="s">
        <v>460</v>
      </c>
      <c r="AR79" s="194" t="s">
        <v>461</v>
      </c>
      <c r="AS79" s="194">
        <f>INDEX('[1]Baseline values'!$A$1:$BF$195,MATCH($AQ79,'[1]Baseline values'!$A$1:$A$195,0),MATCH($E$5,'[1]Baseline values'!$A$1:$BF$1,0))</f>
        <v>7.78</v>
      </c>
      <c r="AT79" s="194">
        <f>IF([1]Reference!$V$5="HPOP",INDEX([1]hpop_regional_summary!$B$2:$AJ$198,MATCH($AR79,[1]hpop_regional_summary!$C$2:$C$198,0),MATCH($E$5,[1]hpop_regional_summary!$B$2:$AJ$2,0)),IF([1]Reference!$V$5="UHC",IF(OR($E$5="UHC Single Measure",$E$5="Financial Hardship",$E$5="Average Service Coverage"),INDEX([1]uhc_regional_summary!$B$5:$AO$198,MATCH($AR79,[1]uhc_regional_summary!$C$5:$C$198,0),MATCH($E$5,[1]uhc_regional_summary!$B$2:$AO$2,0)),INDEX([1]uhc_regional_summary!$B$5:$AO$198,MATCH($AR79,[1]uhc_regional_summary!$C$5:$C$198,0),MATCH($E$5,[1]uhc_regional_summary!$B$3:$AO$3,0))),IF([1]Reference!$V$5="HEP",IF(OR($E$5="HEP Index",$E$5="Prepare",$E$5="Prevent",$E$5="Detect and Respond"),INDEX([1]hep_regional_summary!$B$5:$AZ$198,MATCH($AR79,[1]hep_regional_summary!$C$5:$C$198,0),MATCH($E$5,[1]hep_regional_summary!$B$2:$AZ$2,0)),INDEX([1]hep_regional_summary!$B$5:$AZ$198,MATCH($AR79,[1]hep_regional_summary!$C$5:$C$198,0),MATCH($E$5,[1]hep_regional_summary!$B$3:$AZ$3,0))),"CHECK")))</f>
        <v>2</v>
      </c>
      <c r="AU79" s="194">
        <f>IF([1]Reference!$V$5="HPOP",INDEX([1]hpop_regional_summary!$B$2:$AJ$198,MATCH($AR79,[1]hpop_regional_summary!$C$2:$C$198,0),MATCH($E$5,[1]hpop_regional_summary!$B$2:$AJ$2,0)+1),IF([1]Reference!$V$5="UHC",IF(OR($E$5="UHC Single Measure",$E$5="Financial Hardship",$E$5="Average Service Coverage"),INDEX([1]uhc_regional_summary!$B$5:$AO$198,MATCH($AR79,[1]uhc_regional_summary!$C$5:$C$198,0),MATCH($E$5,[1]uhc_regional_summary!$B$2:$AO$2,0)+1),INDEX([1]uhc_regional_summary!$B$5:$AO$198,MATCH($AR79,[1]uhc_regional_summary!$C$5:$C$198,0),MATCH($E$5,[1]uhc_regional_summary!$B$3:$AO$3,0)+1)),IF([1]Reference!$V$5="HEP",IF(OR($E$5="HEP Index",$E$5="Prepare",$E$5="Prevent",$E$5="Detect and Respond"),INDEX([1]hep_regional_summary!$B$5:$AZ$198,MATCH($AR79,[1]hep_regional_summary!$C$5:$C$198,0),MATCH($E$5,[1]hep_regional_summary!$B$2:$AZ$2,0)+1),INDEX([1]hep_regional_summary!$B$5:$AZ$198,MATCH($AR79,[1]hep_regional_summary!$C$5:$C$198,0),MATCH($E$5,[1]hep_regional_summary!$B$3:$AZ$3,0)+1)),"CHECK")))</f>
        <v>0.4</v>
      </c>
      <c r="AV79" s="194" t="str">
        <f t="shared" si="0"/>
        <v>Best-Pos</v>
      </c>
      <c r="AW79" s="194">
        <f>COUNTIF(AV$18:AV79,AV79)</f>
        <v>18</v>
      </c>
      <c r="AX79" s="176">
        <f>IF(AND(AV79&lt;&gt;"NO DATA",AU79=""),"",(SUMPRODUCT((AV79=$AV$18:$AV$211)*(AU79&gt;$AU$18:$AU$211))+1)+(COUNTIFS($AV$18:AV79,AV79,$AU$18:AU79,AU79)-1))</f>
        <v>32</v>
      </c>
      <c r="AY79" s="31">
        <f>(SUMPRODUCT((AV79=$AV$18:$AV$211)*(AS79&gt;$AS$18:$AS$211))+1)+(COUNTIFS($AV$18:AV79,AV79,$AS$18:AS79,AS79)-1)</f>
        <v>65</v>
      </c>
    </row>
    <row r="80" spans="3:51" s="78" customFormat="1" ht="15.75" customHeight="1" x14ac:dyDescent="0.35">
      <c r="C80" s="196">
        <v>61</v>
      </c>
      <c r="D80" s="126" t="str">
        <f t="array" ref="D80">IFERROR(INDEX($AR$18:$AR$211,MATCH(1,IF($E$6="Country name",($AW$18:$AW$211=C80),IF($E$6="Projected progress (Ascending)",($AX$18:$AX$211=C80),IF($E$6="Baseline performance",($AY$18:$AY$211=C80),"")))*($AV$18:$AV$211="Worst-Neg"),0)),"")</f>
        <v/>
      </c>
      <c r="L80" s="126" t="str">
        <f t="array" ref="L80">IFERROR(INDEX($AR$18:$AR$211,MATCH(1,IF($E$6="Country name",($AW$18:$AW$211=C80),IF($E$6="Projected progress (Ascending)",($AX$18:$AX$211=C80),IF($E$6="Baseline performance",($AY$18:$AY$211=C80),"")))*($AV$18:$AV$211="Worst-Pos"),0)),"")</f>
        <v>Egypt</v>
      </c>
      <c r="T80" s="126" t="str">
        <f t="array" ref="T80">IFERROR(INDEX($AR$18:$AR$211,MATCH(1,IF($E$6="Country name",($AW$18:$AW$211=C80),IF($E$6="Projected progress (Ascending)",($AX$18:$AX$211=C80),IF($E$6="Baseline performance",($AY$18:$AY$211=C80),"")))*($AV$18:$AV$211="Best-Neg"),0)),"")</f>
        <v/>
      </c>
      <c r="AB80" s="126" t="str">
        <f t="array" ref="AB80">IFERROR(INDEX($AR$18:$AR$211,MATCH(1,IF($E$6="Country name",($AW$18:$AW$211=C80),IF($E$6="Projected progress (Ascending)",($AX$18:$AX$211=C80),IF($E$6="Baseline performance",($AY$18:$AY$211=C80),"")))*($AV$18:$AV$211="Best-Pos"),0)),"")</f>
        <v>Philippines</v>
      </c>
      <c r="AH80" s="198"/>
      <c r="AJ80" s="126" t="str">
        <f t="array" ref="AJ80">IFERROR(INDEX($AR$18:$AR$211,MATCH(1,IF($E$6="Country name",($AW$18:$AW$211=C80),IF($E$6="Projected progress (Ascending)",($AX$18:$AX$211=C80),IF($E$6="Baseline performance",($AY$18:$AY$211=C80),"")))*($AV$18:$AV$211="NO DATA"),0)),"")</f>
        <v/>
      </c>
      <c r="AP80" s="194" t="s">
        <v>361</v>
      </c>
      <c r="AQ80" s="194" t="s">
        <v>384</v>
      </c>
      <c r="AR80" s="194" t="s">
        <v>385</v>
      </c>
      <c r="AS80" s="194">
        <f>INDEX('[1]Baseline values'!$A$1:$BF$195,MATCH($AQ80,'[1]Baseline values'!$A$1:$A$195,0),MATCH($E$5,'[1]Baseline values'!$A$1:$BF$1,0))</f>
        <v>3.01</v>
      </c>
      <c r="AT80" s="194">
        <f>IF([1]Reference!$V$5="HPOP",INDEX([1]hpop_regional_summary!$B$2:$AJ$198,MATCH($AR80,[1]hpop_regional_summary!$C$2:$C$198,0),MATCH($E$5,[1]hpop_regional_summary!$B$2:$AJ$2,0)),IF([1]Reference!$V$5="UHC",IF(OR($E$5="UHC Single Measure",$E$5="Financial Hardship",$E$5="Average Service Coverage"),INDEX([1]uhc_regional_summary!$B$5:$AO$198,MATCH($AR80,[1]uhc_regional_summary!$C$5:$C$198,0),MATCH($E$5,[1]uhc_regional_summary!$B$2:$AO$2,0)),INDEX([1]uhc_regional_summary!$B$5:$AO$198,MATCH($AR80,[1]uhc_regional_summary!$C$5:$C$198,0),MATCH($E$5,[1]uhc_regional_summary!$B$3:$AO$3,0))),IF([1]Reference!$V$5="HEP",IF(OR($E$5="HEP Index",$E$5="Prepare",$E$5="Prevent",$E$5="Detect and Respond"),INDEX([1]hep_regional_summary!$B$5:$AZ$198,MATCH($AR80,[1]hep_regional_summary!$C$5:$C$198,0),MATCH($E$5,[1]hep_regional_summary!$B$2:$AZ$2,0)),INDEX([1]hep_regional_summary!$B$5:$AZ$198,MATCH($AR80,[1]hep_regional_summary!$C$5:$C$198,0),MATCH($E$5,[1]hep_regional_summary!$B$3:$AZ$3,0))),"CHECK")))</f>
        <v>1</v>
      </c>
      <c r="AU80" s="194">
        <f>IF([1]Reference!$V$5="HPOP",INDEX([1]hpop_regional_summary!$B$2:$AJ$198,MATCH($AR80,[1]hpop_regional_summary!$C$2:$C$198,0),MATCH($E$5,[1]hpop_regional_summary!$B$2:$AJ$2,0)+1),IF([1]Reference!$V$5="UHC",IF(OR($E$5="UHC Single Measure",$E$5="Financial Hardship",$E$5="Average Service Coverage"),INDEX([1]uhc_regional_summary!$B$5:$AO$198,MATCH($AR80,[1]uhc_regional_summary!$C$5:$C$198,0),MATCH($E$5,[1]uhc_regional_summary!$B$2:$AO$2,0)+1),INDEX([1]uhc_regional_summary!$B$5:$AO$198,MATCH($AR80,[1]uhc_regional_summary!$C$5:$C$198,0),MATCH($E$5,[1]uhc_regional_summary!$B$3:$AO$3,0)+1)),IF([1]Reference!$V$5="HEP",IF(OR($E$5="HEP Index",$E$5="Prepare",$E$5="Prevent",$E$5="Detect and Respond"),INDEX([1]hep_regional_summary!$B$5:$AZ$198,MATCH($AR80,[1]hep_regional_summary!$C$5:$C$198,0),MATCH($E$5,[1]hep_regional_summary!$B$2:$AZ$2,0)+1),INDEX([1]hep_regional_summary!$B$5:$AZ$198,MATCH($AR80,[1]hep_regional_summary!$C$5:$C$198,0),MATCH($E$5,[1]hep_regional_summary!$B$3:$AZ$3,0)+1)),"CHECK")))</f>
        <v>0.2</v>
      </c>
      <c r="AV80" s="194" t="str">
        <f t="shared" si="0"/>
        <v>Best-Pos</v>
      </c>
      <c r="AW80" s="194">
        <f>COUNTIF(AV$18:AV80,AV80)</f>
        <v>19</v>
      </c>
      <c r="AX80" s="176">
        <f>IF(AND(AV80&lt;&gt;"NO DATA",AU80=""),"",(SUMPRODUCT((AV80=$AV$18:$AV$211)*(AU80&gt;$AU$18:$AU$211))+1)+(COUNTIFS($AV$18:AV80,AV80,$AU$18:AU80,AU80)-1))</f>
        <v>14</v>
      </c>
      <c r="AY80" s="31">
        <f>(SUMPRODUCT((AV80=$AV$18:$AV$211)*(AS80&gt;$AS$18:$AS$211))+1)+(COUNTIFS($AV$18:AV80,AV80,$AS$18:AS80,AS80)-1)</f>
        <v>14</v>
      </c>
    </row>
    <row r="81" spans="3:51" s="78" customFormat="1" ht="15.75" customHeight="1" x14ac:dyDescent="0.35">
      <c r="C81" s="18">
        <v>62</v>
      </c>
      <c r="D81" s="126" t="str">
        <f t="array" ref="D81">IFERROR(INDEX($AR$18:$AR$211,MATCH(1,IF($E$6="Country name",($AW$18:$AW$211=C81),IF($E$6="Projected progress (Ascending)",($AX$18:$AX$211=C81),IF($E$6="Baseline performance",($AY$18:$AY$211=C81),"")))*($AV$18:$AV$211="Worst-Neg"),0)),"")</f>
        <v/>
      </c>
      <c r="L81" s="126" t="str">
        <f t="array" ref="L81">IFERROR(INDEX($AR$18:$AR$211,MATCH(1,IF($E$6="Country name",($AW$18:$AW$211=C81),IF($E$6="Projected progress (Ascending)",($AX$18:$AX$211=C81),IF($E$6="Baseline performance",($AY$18:$AY$211=C81),"")))*($AV$18:$AV$211="Worst-Pos"),0)),"")</f>
        <v>Myanmar</v>
      </c>
      <c r="T81" s="126" t="str">
        <f t="array" ref="T81">IFERROR(INDEX($AR$18:$AR$211,MATCH(1,IF($E$6="Country name",($AW$18:$AW$211=C81),IF($E$6="Projected progress (Ascending)",($AX$18:$AX$211=C81),IF($E$6="Baseline performance",($AY$18:$AY$211=C81),"")))*($AV$18:$AV$211="Best-Neg"),0)),"")</f>
        <v/>
      </c>
      <c r="AB81" s="126" t="str">
        <f t="array" ref="AB81">IFERROR(INDEX($AR$18:$AR$211,MATCH(1,IF($E$6="Country name",($AW$18:$AW$211=C81),IF($E$6="Projected progress (Ascending)",($AX$18:$AX$211=C81),IF($E$6="Baseline performance",($AY$18:$AY$211=C81),"")))*($AV$18:$AV$211="Best-Pos"),0)),"")</f>
        <v>Suriname</v>
      </c>
      <c r="AH81" s="198"/>
      <c r="AJ81" s="126" t="str">
        <f t="array" ref="AJ81">IFERROR(INDEX($AR$18:$AR$211,MATCH(1,IF($E$6="Country name",($AW$18:$AW$211=C81),IF($E$6="Projected progress (Ascending)",($AX$18:$AX$211=C81),IF($E$6="Baseline performance",($AY$18:$AY$211=C81),"")))*($AV$18:$AV$211="NO DATA"),0)),"")</f>
        <v/>
      </c>
      <c r="AP81" s="194" t="s">
        <v>79</v>
      </c>
      <c r="AQ81" s="194" t="s">
        <v>149</v>
      </c>
      <c r="AR81" s="194" t="s">
        <v>150</v>
      </c>
      <c r="AS81" s="194">
        <f>INDEX('[1]Baseline values'!$A$1:$BF$195,MATCH($AQ81,'[1]Baseline values'!$A$1:$A$195,0),MATCH($E$5,'[1]Baseline values'!$A$1:$BF$1,0))</f>
        <v>4.76</v>
      </c>
      <c r="AT81" s="194">
        <f>IF([1]Reference!$V$5="HPOP",INDEX([1]hpop_regional_summary!$B$2:$AJ$198,MATCH($AR81,[1]hpop_regional_summary!$C$2:$C$198,0),MATCH($E$5,[1]hpop_regional_summary!$B$2:$AJ$2,0)),IF([1]Reference!$V$5="UHC",IF(OR($E$5="UHC Single Measure",$E$5="Financial Hardship",$E$5="Average Service Coverage"),INDEX([1]uhc_regional_summary!$B$5:$AO$198,MATCH($AR81,[1]uhc_regional_summary!$C$5:$C$198,0),MATCH($E$5,[1]uhc_regional_summary!$B$2:$AO$2,0)),INDEX([1]uhc_regional_summary!$B$5:$AO$198,MATCH($AR81,[1]uhc_regional_summary!$C$5:$C$198,0),MATCH($E$5,[1]uhc_regional_summary!$B$3:$AO$3,0))),IF([1]Reference!$V$5="HEP",IF(OR($E$5="HEP Index",$E$5="Prepare",$E$5="Prevent",$E$5="Detect and Respond"),INDEX([1]hep_regional_summary!$B$5:$AZ$198,MATCH($AR81,[1]hep_regional_summary!$C$5:$C$198,0),MATCH($E$5,[1]hep_regional_summary!$B$2:$AZ$2,0)),INDEX([1]hep_regional_summary!$B$5:$AZ$198,MATCH($AR81,[1]hep_regional_summary!$C$5:$C$198,0),MATCH($E$5,[1]hep_regional_summary!$B$3:$AZ$3,0))),"CHECK")))</f>
        <v>2</v>
      </c>
      <c r="AU81" s="194">
        <f>IF([1]Reference!$V$5="HPOP",INDEX([1]hpop_regional_summary!$B$2:$AJ$198,MATCH($AR81,[1]hpop_regional_summary!$C$2:$C$198,0),MATCH($E$5,[1]hpop_regional_summary!$B$2:$AJ$2,0)+1),IF([1]Reference!$V$5="UHC",IF(OR($E$5="UHC Single Measure",$E$5="Financial Hardship",$E$5="Average Service Coverage"),INDEX([1]uhc_regional_summary!$B$5:$AO$198,MATCH($AR81,[1]uhc_regional_summary!$C$5:$C$198,0),MATCH($E$5,[1]uhc_regional_summary!$B$2:$AO$2,0)+1),INDEX([1]uhc_regional_summary!$B$5:$AO$198,MATCH($AR81,[1]uhc_regional_summary!$C$5:$C$198,0),MATCH($E$5,[1]uhc_regional_summary!$B$3:$AO$3,0)+1)),IF([1]Reference!$V$5="HEP",IF(OR($E$5="HEP Index",$E$5="Prepare",$E$5="Prevent",$E$5="Detect and Respond"),INDEX([1]hep_regional_summary!$B$5:$AZ$198,MATCH($AR81,[1]hep_regional_summary!$C$5:$C$198,0),MATCH($E$5,[1]hep_regional_summary!$B$2:$AZ$2,0)+1),INDEX([1]hep_regional_summary!$B$5:$AZ$198,MATCH($AR81,[1]hep_regional_summary!$C$5:$C$198,0),MATCH($E$5,[1]hep_regional_summary!$B$3:$AZ$3,0)+1)),"CHECK")))</f>
        <v>0.5</v>
      </c>
      <c r="AV81" s="194" t="str">
        <f t="shared" si="0"/>
        <v>Best-Pos</v>
      </c>
      <c r="AW81" s="194">
        <f>COUNTIF(AV$18:AV81,AV81)</f>
        <v>20</v>
      </c>
      <c r="AX81" s="176">
        <f>IF(AND(AV81&lt;&gt;"NO DATA",AU81=""),"",(SUMPRODUCT((AV81=$AV$18:$AV$211)*(AU81&gt;$AU$18:$AU$211))+1)+(COUNTIFS($AV$18:AV81,AV81,$AU$18:AU81,AU81)-1))</f>
        <v>43</v>
      </c>
      <c r="AY81" s="31">
        <f>(SUMPRODUCT((AV81=$AV$18:$AV$211)*(AS81&gt;$AS$18:$AS$211))+1)+(COUNTIFS($AV$18:AV81,AV81,$AS$18:AS81,AS81)-1)</f>
        <v>40</v>
      </c>
    </row>
    <row r="82" spans="3:51" s="78" customFormat="1" ht="15.75" customHeight="1" x14ac:dyDescent="0.35">
      <c r="C82" s="196">
        <v>63</v>
      </c>
      <c r="D82" s="126" t="str">
        <f t="array" ref="D82">IFERROR(INDEX($AR$18:$AR$211,MATCH(1,IF($E$6="Country name",($AW$18:$AW$211=C82),IF($E$6="Projected progress (Ascending)",($AX$18:$AX$211=C82),IF($E$6="Baseline performance",($AY$18:$AY$211=C82),"")))*($AV$18:$AV$211="Worst-Neg"),0)),"")</f>
        <v/>
      </c>
      <c r="L82" s="126" t="str">
        <f t="array" ref="L82">IFERROR(INDEX($AR$18:$AR$211,MATCH(1,IF($E$6="Country name",($AW$18:$AW$211=C82),IF($E$6="Projected progress (Ascending)",($AX$18:$AX$211=C82),IF($E$6="Baseline performance",($AY$18:$AY$211=C82),"")))*($AV$18:$AV$211="Worst-Pos"),0)),"")</f>
        <v>Afghanistan</v>
      </c>
      <c r="T82" s="126" t="str">
        <f t="array" ref="T82">IFERROR(INDEX($AR$18:$AR$211,MATCH(1,IF($E$6="Country name",($AW$18:$AW$211=C82),IF($E$6="Projected progress (Ascending)",($AX$18:$AX$211=C82),IF($E$6="Baseline performance",($AY$18:$AY$211=C82),"")))*($AV$18:$AV$211="Best-Neg"),0)),"")</f>
        <v/>
      </c>
      <c r="AB82" s="126" t="str">
        <f t="array" ref="AB82">IFERROR(INDEX($AR$18:$AR$211,MATCH(1,IF($E$6="Country name",($AW$18:$AW$211=C82),IF($E$6="Projected progress (Ascending)",($AX$18:$AX$211=C82),IF($E$6="Baseline performance",($AY$18:$AY$211=C82),"")))*($AV$18:$AV$211="Best-Pos"),0)),"")</f>
        <v>Honduras</v>
      </c>
      <c r="AH82" s="198"/>
      <c r="AJ82" s="126" t="str">
        <f t="array" ref="AJ82">IFERROR(INDEX($AR$18:$AR$211,MATCH(1,IF($E$6="Country name",($AW$18:$AW$211=C82),IF($E$6="Projected progress (Ascending)",($AX$18:$AX$211=C82),IF($E$6="Baseline performance",($AY$18:$AY$211=C82),"")))*($AV$18:$AV$211="NO DATA"),0)),"")</f>
        <v/>
      </c>
      <c r="AP82" s="194" t="s">
        <v>79</v>
      </c>
      <c r="AQ82" s="194" t="s">
        <v>152</v>
      </c>
      <c r="AR82" s="194" t="s">
        <v>153</v>
      </c>
      <c r="AS82" s="194">
        <f>INDEX('[1]Baseline values'!$A$1:$BF$195,MATCH($AQ82,'[1]Baseline values'!$A$1:$A$195,0),MATCH($E$5,'[1]Baseline values'!$A$1:$BF$1,0))</f>
        <v>2.42</v>
      </c>
      <c r="AT82" s="194">
        <f>IF([1]Reference!$V$5="HPOP",INDEX([1]hpop_regional_summary!$B$2:$AJ$198,MATCH($AR82,[1]hpop_regional_summary!$C$2:$C$198,0),MATCH($E$5,[1]hpop_regional_summary!$B$2:$AJ$2,0)),IF([1]Reference!$V$5="UHC",IF(OR($E$5="UHC Single Measure",$E$5="Financial Hardship",$E$5="Average Service Coverage"),INDEX([1]uhc_regional_summary!$B$5:$AO$198,MATCH($AR82,[1]uhc_regional_summary!$C$5:$C$198,0),MATCH($E$5,[1]uhc_regional_summary!$B$2:$AO$2,0)),INDEX([1]uhc_regional_summary!$B$5:$AO$198,MATCH($AR82,[1]uhc_regional_summary!$C$5:$C$198,0),MATCH($E$5,[1]uhc_regional_summary!$B$3:$AO$3,0))),IF([1]Reference!$V$5="HEP",IF(OR($E$5="HEP Index",$E$5="Prepare",$E$5="Prevent",$E$5="Detect and Respond"),INDEX([1]hep_regional_summary!$B$5:$AZ$198,MATCH($AR82,[1]hep_regional_summary!$C$5:$C$198,0),MATCH($E$5,[1]hep_regional_summary!$B$2:$AZ$2,0)),INDEX([1]hep_regional_summary!$B$5:$AZ$198,MATCH($AR82,[1]hep_regional_summary!$C$5:$C$198,0),MATCH($E$5,[1]hep_regional_summary!$B$3:$AZ$3,0))),"CHECK")))</f>
        <v>1</v>
      </c>
      <c r="AU82" s="194">
        <f>IF([1]Reference!$V$5="HPOP",INDEX([1]hpop_regional_summary!$B$2:$AJ$198,MATCH($AR82,[1]hpop_regional_summary!$C$2:$C$198,0),MATCH($E$5,[1]hpop_regional_summary!$B$2:$AJ$2,0)+1),IF([1]Reference!$V$5="UHC",IF(OR($E$5="UHC Single Measure",$E$5="Financial Hardship",$E$5="Average Service Coverage"),INDEX([1]uhc_regional_summary!$B$5:$AO$198,MATCH($AR82,[1]uhc_regional_summary!$C$5:$C$198,0),MATCH($E$5,[1]uhc_regional_summary!$B$2:$AO$2,0)+1),INDEX([1]uhc_regional_summary!$B$5:$AO$198,MATCH($AR82,[1]uhc_regional_summary!$C$5:$C$198,0),MATCH($E$5,[1]uhc_regional_summary!$B$3:$AO$3,0)+1)),IF([1]Reference!$V$5="HEP",IF(OR($E$5="HEP Index",$E$5="Prepare",$E$5="Prevent",$E$5="Detect and Respond"),INDEX([1]hep_regional_summary!$B$5:$AZ$198,MATCH($AR82,[1]hep_regional_summary!$C$5:$C$198,0),MATCH($E$5,[1]hep_regional_summary!$B$2:$AZ$2,0)+1),INDEX([1]hep_regional_summary!$B$5:$AZ$198,MATCH($AR82,[1]hep_regional_summary!$C$5:$C$198,0),MATCH($E$5,[1]hep_regional_summary!$B$3:$AZ$3,0)+1)),"CHECK")))</f>
        <v>0.3</v>
      </c>
      <c r="AV82" s="194" t="str">
        <f t="shared" ref="AV82:AV145" si="1">IF(OR($E$3=AP82,$E$3="All"),IF(AND(OR(AT82=4,AT82=3),AU82&lt;0),"Worst-Neg",IF(AND(OR(AT82=2,AT82=1),AU82&lt;0),"Best-Neg",IF(AND(OR(AT82=3,AT82=4),AU82&gt;=0),"Worst-Pos",IF(AND(OR(AT82=1,AT82=2),AU82&gt;=0),"Best-Pos","NO DATA")))),"")</f>
        <v>Best-Pos</v>
      </c>
      <c r="AW82" s="194">
        <f>COUNTIF(AV$18:AV82,AV82)</f>
        <v>21</v>
      </c>
      <c r="AX82" s="176">
        <f>IF(AND(AV82&lt;&gt;"NO DATA",AU82=""),"",(SUMPRODUCT((AV82=$AV$18:$AV$211)*(AU82&gt;$AU$18:$AU$211))+1)+(COUNTIFS($AV$18:AV82,AV82,$AU$18:AU82,AU82)-1))</f>
        <v>24</v>
      </c>
      <c r="AY82" s="31">
        <f>(SUMPRODUCT((AV82=$AV$18:$AV$211)*(AS82&gt;$AS$18:$AS$211))+1)+(COUNTIFS($AV$18:AV82,AV82,$AS$18:AS82,AS82)-1)</f>
        <v>7</v>
      </c>
    </row>
    <row r="83" spans="3:51" s="78" customFormat="1" ht="15.75" customHeight="1" x14ac:dyDescent="0.35">
      <c r="C83" s="18">
        <v>64</v>
      </c>
      <c r="D83" s="126" t="str">
        <f t="array" ref="D83">IFERROR(INDEX($AR$18:$AR$211,MATCH(1,IF($E$6="Country name",($AW$18:$AW$211=C83),IF($E$6="Projected progress (Ascending)",($AX$18:$AX$211=C83),IF($E$6="Baseline performance",($AY$18:$AY$211=C83),"")))*($AV$18:$AV$211="Worst-Neg"),0)),"")</f>
        <v/>
      </c>
      <c r="L83" s="126" t="str">
        <f t="array" ref="L83">IFERROR(INDEX($AR$18:$AR$211,MATCH(1,IF($E$6="Country name",($AW$18:$AW$211=C83),IF($E$6="Projected progress (Ascending)",($AX$18:$AX$211=C83),IF($E$6="Baseline performance",($AY$18:$AY$211=C83),"")))*($AV$18:$AV$211="Worst-Pos"),0)),"")</f>
        <v>Armenia</v>
      </c>
      <c r="T83" s="126" t="str">
        <f t="array" ref="T83">IFERROR(INDEX($AR$18:$AR$211,MATCH(1,IF($E$6="Country name",($AW$18:$AW$211=C83),IF($E$6="Projected progress (Ascending)",($AX$18:$AX$211=C83),IF($E$6="Baseline performance",($AY$18:$AY$211=C83),"")))*($AV$18:$AV$211="Best-Neg"),0)),"")</f>
        <v/>
      </c>
      <c r="AB83" s="126" t="str">
        <f t="array" ref="AB83">IFERROR(INDEX($AR$18:$AR$211,MATCH(1,IF($E$6="Country name",($AW$18:$AW$211=C83),IF($E$6="Projected progress (Ascending)",($AX$18:$AX$211=C83),IF($E$6="Baseline performance",($AY$18:$AY$211=C83),"")))*($AV$18:$AV$211="Best-Pos"),0)),"")</f>
        <v>Russian Federation</v>
      </c>
      <c r="AH83" s="198"/>
      <c r="AJ83" s="126" t="str">
        <f t="array" ref="AJ83">IFERROR(INDEX($AR$18:$AR$211,MATCH(1,IF($E$6="Country name",($AW$18:$AW$211=C83),IF($E$6="Projected progress (Ascending)",($AX$18:$AX$211=C83),IF($E$6="Baseline performance",($AY$18:$AY$211=C83),"")))*($AV$18:$AV$211="NO DATA"),0)),"")</f>
        <v/>
      </c>
      <c r="AP83" s="194" t="s">
        <v>361</v>
      </c>
      <c r="AQ83" s="194" t="s">
        <v>364</v>
      </c>
      <c r="AR83" s="194" t="s">
        <v>365</v>
      </c>
      <c r="AS83" s="194">
        <f>INDEX('[1]Baseline values'!$A$1:$BF$195,MATCH($AQ83,'[1]Baseline values'!$A$1:$A$195,0),MATCH($E$5,'[1]Baseline values'!$A$1:$BF$1,0))</f>
        <v>16.239999999999998</v>
      </c>
      <c r="AT83" s="194">
        <f>IF([1]Reference!$V$5="HPOP",INDEX([1]hpop_regional_summary!$B$2:$AJ$198,MATCH($AR83,[1]hpop_regional_summary!$C$2:$C$198,0),MATCH($E$5,[1]hpop_regional_summary!$B$2:$AJ$2,0)),IF([1]Reference!$V$5="UHC",IF(OR($E$5="UHC Single Measure",$E$5="Financial Hardship",$E$5="Average Service Coverage"),INDEX([1]uhc_regional_summary!$B$5:$AO$198,MATCH($AR83,[1]uhc_regional_summary!$C$5:$C$198,0),MATCH($E$5,[1]uhc_regional_summary!$B$2:$AO$2,0)),INDEX([1]uhc_regional_summary!$B$5:$AO$198,MATCH($AR83,[1]uhc_regional_summary!$C$5:$C$198,0),MATCH($E$5,[1]uhc_regional_summary!$B$3:$AO$3,0))),IF([1]Reference!$V$5="HEP",IF(OR($E$5="HEP Index",$E$5="Prepare",$E$5="Prevent",$E$5="Detect and Respond"),INDEX([1]hep_regional_summary!$B$5:$AZ$198,MATCH($AR83,[1]hep_regional_summary!$C$5:$C$198,0),MATCH($E$5,[1]hep_regional_summary!$B$2:$AZ$2,0)),INDEX([1]hep_regional_summary!$B$5:$AZ$198,MATCH($AR83,[1]hep_regional_summary!$C$5:$C$198,0),MATCH($E$5,[1]hep_regional_summary!$B$3:$AZ$3,0))),"CHECK")))</f>
        <v>4</v>
      </c>
      <c r="AU83" s="194">
        <f>IF([1]Reference!$V$5="HPOP",INDEX([1]hpop_regional_summary!$B$2:$AJ$198,MATCH($AR83,[1]hpop_regional_summary!$C$2:$C$198,0),MATCH($E$5,[1]hpop_regional_summary!$B$2:$AJ$2,0)+1),IF([1]Reference!$V$5="UHC",IF(OR($E$5="UHC Single Measure",$E$5="Financial Hardship",$E$5="Average Service Coverage"),INDEX([1]uhc_regional_summary!$B$5:$AO$198,MATCH($AR83,[1]uhc_regional_summary!$C$5:$C$198,0),MATCH($E$5,[1]uhc_regional_summary!$B$2:$AO$2,0)+1),INDEX([1]uhc_regional_summary!$B$5:$AO$198,MATCH($AR83,[1]uhc_regional_summary!$C$5:$C$198,0),MATCH($E$5,[1]uhc_regional_summary!$B$3:$AO$3,0)+1)),IF([1]Reference!$V$5="HEP",IF(OR($E$5="HEP Index",$E$5="Prepare",$E$5="Prevent",$E$5="Detect and Respond"),INDEX([1]hep_regional_summary!$B$5:$AZ$198,MATCH($AR83,[1]hep_regional_summary!$C$5:$C$198,0),MATCH($E$5,[1]hep_regional_summary!$B$2:$AZ$2,0)+1),INDEX([1]hep_regional_summary!$B$5:$AZ$198,MATCH($AR83,[1]hep_regional_summary!$C$5:$C$198,0),MATCH($E$5,[1]hep_regional_summary!$B$3:$AZ$3,0)+1)),"CHECK")))</f>
        <v>1.4</v>
      </c>
      <c r="AV83" s="194" t="str">
        <f t="shared" si="1"/>
        <v>Worst-Pos</v>
      </c>
      <c r="AW83" s="194">
        <f>COUNTIF(AV$18:AV83,AV83)</f>
        <v>28</v>
      </c>
      <c r="AX83" s="176">
        <f>IF(AND(AV83&lt;&gt;"NO DATA",AU83=""),"",(SUMPRODUCT((AV83=$AV$18:$AV$211)*(AU83&gt;$AU$18:$AU$211))+1)+(COUNTIFS($AV$18:AV83,AV83,$AU$18:AU83,AU83)-1))</f>
        <v>54</v>
      </c>
      <c r="AY83" s="31">
        <f>(SUMPRODUCT((AV83=$AV$18:$AV$211)*(AS83&gt;$AS$18:$AS$211))+1)+(COUNTIFS($AV$18:AV83,AV83,$AS$18:AS83,AS83)-1)</f>
        <v>54</v>
      </c>
    </row>
    <row r="84" spans="3:51" s="78" customFormat="1" ht="15.75" customHeight="1" x14ac:dyDescent="0.35">
      <c r="C84" s="196">
        <v>65</v>
      </c>
      <c r="D84" s="126" t="str">
        <f t="array" ref="D84">IFERROR(INDEX($AR$18:$AR$211,MATCH(1,IF($E$6="Country name",($AW$18:$AW$211=C84),IF($E$6="Projected progress (Ascending)",($AX$18:$AX$211=C84),IF($E$6="Baseline performance",($AY$18:$AY$211=C84),"")))*($AV$18:$AV$211="Worst-Neg"),0)),"")</f>
        <v/>
      </c>
      <c r="L84" s="126" t="str">
        <f t="array" ref="L84">IFERROR(INDEX($AR$18:$AR$211,MATCH(1,IF($E$6="Country name",($AW$18:$AW$211=C84),IF($E$6="Projected progress (Ascending)",($AX$18:$AX$211=C84),IF($E$6="Baseline performance",($AY$18:$AY$211=C84),"")))*($AV$18:$AV$211="Worst-Pos"),0)),"")</f>
        <v>Belarus</v>
      </c>
      <c r="T84" s="126" t="str">
        <f t="array" ref="T84">IFERROR(INDEX($AR$18:$AR$211,MATCH(1,IF($E$6="Country name",($AW$18:$AW$211=C84),IF($E$6="Projected progress (Ascending)",($AX$18:$AX$211=C84),IF($E$6="Baseline performance",($AY$18:$AY$211=C84),"")))*($AV$18:$AV$211="Best-Neg"),0)),"")</f>
        <v/>
      </c>
      <c r="AB84" s="126" t="str">
        <f t="array" ref="AB84">IFERROR(INDEX($AR$18:$AR$211,MATCH(1,IF($E$6="Country name",($AW$18:$AW$211=C84),IF($E$6="Projected progress (Ascending)",($AX$18:$AX$211=C84),IF($E$6="Baseline performance",($AY$18:$AY$211=C84),"")))*($AV$18:$AV$211="Best-Pos"),0)),"")</f>
        <v>Kyrgyzstan</v>
      </c>
      <c r="AH84" s="198"/>
      <c r="AJ84" s="126" t="str">
        <f t="array" ref="AJ84">IFERROR(INDEX($AR$18:$AR$211,MATCH(1,IF($E$6="Country name",($AW$18:$AW$211=C84),IF($E$6="Projected progress (Ascending)",($AX$18:$AX$211=C84),IF($E$6="Baseline performance",($AY$18:$AY$211=C84),"")))*($AV$18:$AV$211="NO DATA"),0)),"")</f>
        <v/>
      </c>
      <c r="AP84" s="194" t="s">
        <v>361</v>
      </c>
      <c r="AQ84" s="194" t="s">
        <v>380</v>
      </c>
      <c r="AR84" s="194" t="s">
        <v>381</v>
      </c>
      <c r="AS84" s="194">
        <f>INDEX('[1]Baseline values'!$A$1:$BF$195,MATCH($AQ84,'[1]Baseline values'!$A$1:$A$195,0),MATCH($E$5,'[1]Baseline values'!$A$1:$BF$1,0))</f>
        <v>10.210000000000001</v>
      </c>
      <c r="AT84" s="194">
        <f>IF([1]Reference!$V$5="HPOP",INDEX([1]hpop_regional_summary!$B$2:$AJ$198,MATCH($AR84,[1]hpop_regional_summary!$C$2:$C$198,0),MATCH($E$5,[1]hpop_regional_summary!$B$2:$AJ$2,0)),IF([1]Reference!$V$5="UHC",IF(OR($E$5="UHC Single Measure",$E$5="Financial Hardship",$E$5="Average Service Coverage"),INDEX([1]uhc_regional_summary!$B$5:$AO$198,MATCH($AR84,[1]uhc_regional_summary!$C$5:$C$198,0),MATCH($E$5,[1]uhc_regional_summary!$B$2:$AO$2,0)),INDEX([1]uhc_regional_summary!$B$5:$AO$198,MATCH($AR84,[1]uhc_regional_summary!$C$5:$C$198,0),MATCH($E$5,[1]uhc_regional_summary!$B$3:$AO$3,0))),IF([1]Reference!$V$5="HEP",IF(OR($E$5="HEP Index",$E$5="Prepare",$E$5="Prevent",$E$5="Detect and Respond"),INDEX([1]hep_regional_summary!$B$5:$AZ$198,MATCH($AR84,[1]hep_regional_summary!$C$5:$C$198,0),MATCH($E$5,[1]hep_regional_summary!$B$2:$AZ$2,0)),INDEX([1]hep_regional_summary!$B$5:$AZ$198,MATCH($AR84,[1]hep_regional_summary!$C$5:$C$198,0),MATCH($E$5,[1]hep_regional_summary!$B$3:$AZ$3,0))),"CHECK")))</f>
        <v>1</v>
      </c>
      <c r="AU84" s="194">
        <f>IF([1]Reference!$V$5="HPOP",INDEX([1]hpop_regional_summary!$B$2:$AJ$198,MATCH($AR84,[1]hpop_regional_summary!$C$2:$C$198,0),MATCH($E$5,[1]hpop_regional_summary!$B$2:$AJ$2,0)+1),IF([1]Reference!$V$5="UHC",IF(OR($E$5="UHC Single Measure",$E$5="Financial Hardship",$E$5="Average Service Coverage"),INDEX([1]uhc_regional_summary!$B$5:$AO$198,MATCH($AR84,[1]uhc_regional_summary!$C$5:$C$198,0),MATCH($E$5,[1]uhc_regional_summary!$B$2:$AO$2,0)+1),INDEX([1]uhc_regional_summary!$B$5:$AO$198,MATCH($AR84,[1]uhc_regional_summary!$C$5:$C$198,0),MATCH($E$5,[1]uhc_regional_summary!$B$3:$AO$3,0)+1)),IF([1]Reference!$V$5="HEP",IF(OR($E$5="HEP Index",$E$5="Prepare",$E$5="Prevent",$E$5="Detect and Respond"),INDEX([1]hep_regional_summary!$B$5:$AZ$198,MATCH($AR84,[1]hep_regional_summary!$C$5:$C$198,0),MATCH($E$5,[1]hep_regional_summary!$B$2:$AZ$2,0)+1),INDEX([1]hep_regional_summary!$B$5:$AZ$198,MATCH($AR84,[1]hep_regional_summary!$C$5:$C$198,0),MATCH($E$5,[1]hep_regional_summary!$B$3:$AZ$3,0)+1)),"CHECK")))</f>
        <v>0.4</v>
      </c>
      <c r="AV84" s="194" t="str">
        <f t="shared" si="1"/>
        <v>Best-Pos</v>
      </c>
      <c r="AW84" s="194">
        <f>COUNTIF(AV$18:AV84,AV84)</f>
        <v>22</v>
      </c>
      <c r="AX84" s="176">
        <f>IF(AND(AV84&lt;&gt;"NO DATA",AU84=""),"",(SUMPRODUCT((AV84=$AV$18:$AV$211)*(AU84&gt;$AU$18:$AU$211))+1)+(COUNTIFS($AV$18:AV84,AV84,$AU$18:AU84,AU84)-1))</f>
        <v>33</v>
      </c>
      <c r="AY84" s="31">
        <f>(SUMPRODUCT((AV84=$AV$18:$AV$211)*(AS84&gt;$AS$18:$AS$211))+1)+(COUNTIFS($AV$18:AV84,AV84,$AS$18:AS84,AS84)-1)</f>
        <v>67</v>
      </c>
    </row>
    <row r="85" spans="3:51" s="78" customFormat="1" ht="15.75" customHeight="1" x14ac:dyDescent="0.35">
      <c r="C85" s="18">
        <v>66</v>
      </c>
      <c r="D85" s="126" t="str">
        <f t="array" ref="D85">IFERROR(INDEX($AR$18:$AR$211,MATCH(1,IF($E$6="Country name",($AW$18:$AW$211=C85),IF($E$6="Projected progress (Ascending)",($AX$18:$AX$211=C85),IF($E$6="Baseline performance",($AY$18:$AY$211=C85),"")))*($AV$18:$AV$211="Worst-Neg"),0)),"")</f>
        <v/>
      </c>
      <c r="L85" s="126" t="str">
        <f t="array" ref="L85">IFERROR(INDEX($AR$18:$AR$211,MATCH(1,IF($E$6="Country name",($AW$18:$AW$211=C85),IF($E$6="Projected progress (Ascending)",($AX$18:$AX$211=C85),IF($E$6="Baseline performance",($AY$18:$AY$211=C85),"")))*($AV$18:$AV$211="Worst-Pos"),0)),"")</f>
        <v>Sierra Leone</v>
      </c>
      <c r="T85" s="126" t="str">
        <f t="array" ref="T85">IFERROR(INDEX($AR$18:$AR$211,MATCH(1,IF($E$6="Country name",($AW$18:$AW$211=C85),IF($E$6="Projected progress (Ascending)",($AX$18:$AX$211=C85),IF($E$6="Baseline performance",($AY$18:$AY$211=C85),"")))*($AV$18:$AV$211="Best-Neg"),0)),"")</f>
        <v/>
      </c>
      <c r="AB85" s="126" t="str">
        <f t="array" ref="AB85">IFERROR(INDEX($AR$18:$AR$211,MATCH(1,IF($E$6="Country name",($AW$18:$AW$211=C85),IF($E$6="Projected progress (Ascending)",($AX$18:$AX$211=C85),IF($E$6="Baseline performance",($AY$18:$AY$211=C85),"")))*($AV$18:$AV$211="Best-Pos"),0)),"")</f>
        <v>Ghana</v>
      </c>
      <c r="AH85" s="198"/>
      <c r="AJ85" s="126" t="str">
        <f t="array" ref="AJ85">IFERROR(INDEX($AR$18:$AR$211,MATCH(1,IF($E$6="Country name",($AW$18:$AW$211=C85),IF($E$6="Projected progress (Ascending)",($AX$18:$AX$211=C85),IF($E$6="Baseline performance",($AY$18:$AY$211=C85),"")))*($AV$18:$AV$211="NO DATA"),0)),"")</f>
        <v/>
      </c>
      <c r="AP85" s="194" t="s">
        <v>79</v>
      </c>
      <c r="AQ85" s="194" t="s">
        <v>192</v>
      </c>
      <c r="AR85" s="194" t="s">
        <v>193</v>
      </c>
      <c r="AS85" s="194">
        <f>INDEX('[1]Baseline values'!$A$1:$BF$195,MATCH($AQ85,'[1]Baseline values'!$A$1:$A$195,0),MATCH($E$5,'[1]Baseline values'!$A$1:$BF$1,0))</f>
        <v>5.82</v>
      </c>
      <c r="AT85" s="194">
        <f>IF([1]Reference!$V$5="HPOP",INDEX([1]hpop_regional_summary!$B$2:$AJ$198,MATCH($AR85,[1]hpop_regional_summary!$C$2:$C$198,0),MATCH($E$5,[1]hpop_regional_summary!$B$2:$AJ$2,0)),IF([1]Reference!$V$5="UHC",IF(OR($E$5="UHC Single Measure",$E$5="Financial Hardship",$E$5="Average Service Coverage"),INDEX([1]uhc_regional_summary!$B$5:$AO$198,MATCH($AR85,[1]uhc_regional_summary!$C$5:$C$198,0),MATCH($E$5,[1]uhc_regional_summary!$B$2:$AO$2,0)),INDEX([1]uhc_regional_summary!$B$5:$AO$198,MATCH($AR85,[1]uhc_regional_summary!$C$5:$C$198,0),MATCH($E$5,[1]uhc_regional_summary!$B$3:$AO$3,0))),IF([1]Reference!$V$5="HEP",IF(OR($E$5="HEP Index",$E$5="Prepare",$E$5="Prevent",$E$5="Detect and Respond"),INDEX([1]hep_regional_summary!$B$5:$AZ$198,MATCH($AR85,[1]hep_regional_summary!$C$5:$C$198,0),MATCH($E$5,[1]hep_regional_summary!$B$2:$AZ$2,0)),INDEX([1]hep_regional_summary!$B$5:$AZ$198,MATCH($AR85,[1]hep_regional_summary!$C$5:$C$198,0),MATCH($E$5,[1]hep_regional_summary!$B$3:$AZ$3,0))),"CHECK")))</f>
        <v>1</v>
      </c>
      <c r="AU85" s="194">
        <f>IF([1]Reference!$V$5="HPOP",INDEX([1]hpop_regional_summary!$B$2:$AJ$198,MATCH($AR85,[1]hpop_regional_summary!$C$2:$C$198,0),MATCH($E$5,[1]hpop_regional_summary!$B$2:$AJ$2,0)+1),IF([1]Reference!$V$5="UHC",IF(OR($E$5="UHC Single Measure",$E$5="Financial Hardship",$E$5="Average Service Coverage"),INDEX([1]uhc_regional_summary!$B$5:$AO$198,MATCH($AR85,[1]uhc_regional_summary!$C$5:$C$198,0),MATCH($E$5,[1]uhc_regional_summary!$B$2:$AO$2,0)+1),INDEX([1]uhc_regional_summary!$B$5:$AO$198,MATCH($AR85,[1]uhc_regional_summary!$C$5:$C$198,0),MATCH($E$5,[1]uhc_regional_summary!$B$3:$AO$3,0)+1)),IF([1]Reference!$V$5="HEP",IF(OR($E$5="HEP Index",$E$5="Prepare",$E$5="Prevent",$E$5="Detect and Respond"),INDEX([1]hep_regional_summary!$B$5:$AZ$198,MATCH($AR85,[1]hep_regional_summary!$C$5:$C$198,0),MATCH($E$5,[1]hep_regional_summary!$B$2:$AZ$2,0)+1),INDEX([1]hep_regional_summary!$B$5:$AZ$198,MATCH($AR85,[1]hep_regional_summary!$C$5:$C$198,0),MATCH($E$5,[1]hep_regional_summary!$B$3:$AZ$3,0)+1)),"CHECK")))</f>
        <v>1.2</v>
      </c>
      <c r="AV85" s="194" t="str">
        <f t="shared" si="1"/>
        <v>Best-Pos</v>
      </c>
      <c r="AW85" s="194">
        <f>COUNTIF(AV$18:AV85,AV85)</f>
        <v>23</v>
      </c>
      <c r="AX85" s="176">
        <f>IF(AND(AV85&lt;&gt;"NO DATA",AU85=""),"",(SUMPRODUCT((AV85=$AV$18:$AV$211)*(AU85&gt;$AU$18:$AU$211))+1)+(COUNTIFS($AV$18:AV85,AV85,$AU$18:AU85,AU85)-1))</f>
        <v>66</v>
      </c>
      <c r="AY85" s="31">
        <f>(SUMPRODUCT((AV85=$AV$18:$AV$211)*(AS85&gt;$AS$18:$AS$211))+1)+(COUNTIFS($AV$18:AV85,AV85,$AS$18:AS85,AS85)-1)</f>
        <v>49</v>
      </c>
    </row>
    <row r="86" spans="3:51" s="78" customFormat="1" ht="15.75" customHeight="1" x14ac:dyDescent="0.35">
      <c r="C86" s="196">
        <v>67</v>
      </c>
      <c r="D86" s="126" t="str">
        <f t="array" ref="D86">IFERROR(INDEX($AR$18:$AR$211,MATCH(1,IF($E$6="Country name",($AW$18:$AW$211=C86),IF($E$6="Projected progress (Ascending)",($AX$18:$AX$211=C86),IF($E$6="Baseline performance",($AY$18:$AY$211=C86),"")))*($AV$18:$AV$211="Worst-Neg"),0)),"")</f>
        <v/>
      </c>
      <c r="L86" s="126" t="str">
        <f t="array" ref="L86">IFERROR(INDEX($AR$18:$AR$211,MATCH(1,IF($E$6="Country name",($AW$18:$AW$211=C86),IF($E$6="Projected progress (Ascending)",($AX$18:$AX$211=C86),IF($E$6="Baseline performance",($AY$18:$AY$211=C86),"")))*($AV$18:$AV$211="Worst-Pos"),0)),"")</f>
        <v>Ukraine</v>
      </c>
      <c r="T86" s="126" t="str">
        <f t="array" ref="T86">IFERROR(INDEX($AR$18:$AR$211,MATCH(1,IF($E$6="Country name",($AW$18:$AW$211=C86),IF($E$6="Projected progress (Ascending)",($AX$18:$AX$211=C86),IF($E$6="Baseline performance",($AY$18:$AY$211=C86),"")))*($AV$18:$AV$211="Best-Neg"),0)),"")</f>
        <v/>
      </c>
      <c r="AB86" s="126" t="str">
        <f t="array" ref="AB86">IFERROR(INDEX($AR$18:$AR$211,MATCH(1,IF($E$6="Country name",($AW$18:$AW$211=C86),IF($E$6="Projected progress (Ascending)",($AX$18:$AX$211=C86),IF($E$6="Baseline performance",($AY$18:$AY$211=C86),"")))*($AV$18:$AV$211="Best-Pos"),0)),"")</f>
        <v>Niger</v>
      </c>
      <c r="AH86" s="198"/>
      <c r="AJ86" s="126" t="str">
        <f t="array" ref="AJ86">IFERROR(INDEX($AR$18:$AR$211,MATCH(1,IF($E$6="Country name",($AW$18:$AW$211=C86),IF($E$6="Projected progress (Ascending)",($AX$18:$AX$211=C86),IF($E$6="Baseline performance",($AY$18:$AY$211=C86),"")))*($AV$18:$AV$211="NO DATA"),0)),"")</f>
        <v/>
      </c>
      <c r="AP86" s="194" t="s">
        <v>361</v>
      </c>
      <c r="AQ86" s="194" t="s">
        <v>444</v>
      </c>
      <c r="AR86" s="194" t="s">
        <v>445</v>
      </c>
      <c r="AS86" s="194">
        <f>INDEX('[1]Baseline values'!$A$1:$BF$195,MATCH($AQ86,'[1]Baseline values'!$A$1:$A$195,0),MATCH($E$5,'[1]Baseline values'!$A$1:$BF$1,0))</f>
        <v>15.75</v>
      </c>
      <c r="AT86" s="194">
        <f>IF([1]Reference!$V$5="HPOP",INDEX([1]hpop_regional_summary!$B$2:$AJ$198,MATCH($AR86,[1]hpop_regional_summary!$C$2:$C$198,0),MATCH($E$5,[1]hpop_regional_summary!$B$2:$AJ$2,0)),IF([1]Reference!$V$5="UHC",IF(OR($E$5="UHC Single Measure",$E$5="Financial Hardship",$E$5="Average Service Coverage"),INDEX([1]uhc_regional_summary!$B$5:$AO$198,MATCH($AR86,[1]uhc_regional_summary!$C$5:$C$198,0),MATCH($E$5,[1]uhc_regional_summary!$B$2:$AO$2,0)),INDEX([1]uhc_regional_summary!$B$5:$AO$198,MATCH($AR86,[1]uhc_regional_summary!$C$5:$C$198,0),MATCH($E$5,[1]uhc_regional_summary!$B$3:$AO$3,0))),IF([1]Reference!$V$5="HEP",IF(OR($E$5="HEP Index",$E$5="Prepare",$E$5="Prevent",$E$5="Detect and Respond"),INDEX([1]hep_regional_summary!$B$5:$AZ$198,MATCH($AR86,[1]hep_regional_summary!$C$5:$C$198,0),MATCH($E$5,[1]hep_regional_summary!$B$2:$AZ$2,0)),INDEX([1]hep_regional_summary!$B$5:$AZ$198,MATCH($AR86,[1]hep_regional_summary!$C$5:$C$198,0),MATCH($E$5,[1]hep_regional_summary!$B$3:$AZ$3,0))),"CHECK")))</f>
        <v>4</v>
      </c>
      <c r="AU86" s="194">
        <f>IF([1]Reference!$V$5="HPOP",INDEX([1]hpop_regional_summary!$B$2:$AJ$198,MATCH($AR86,[1]hpop_regional_summary!$C$2:$C$198,0),MATCH($E$5,[1]hpop_regional_summary!$B$2:$AJ$2,0)+1),IF([1]Reference!$V$5="UHC",IF(OR($E$5="UHC Single Measure",$E$5="Financial Hardship",$E$5="Average Service Coverage"),INDEX([1]uhc_regional_summary!$B$5:$AO$198,MATCH($AR86,[1]uhc_regional_summary!$C$5:$C$198,0),MATCH($E$5,[1]uhc_regional_summary!$B$2:$AO$2,0)+1),INDEX([1]uhc_regional_summary!$B$5:$AO$198,MATCH($AR86,[1]uhc_regional_summary!$C$5:$C$198,0),MATCH($E$5,[1]uhc_regional_summary!$B$3:$AO$3,0)+1)),IF([1]Reference!$V$5="HEP",IF(OR($E$5="HEP Index",$E$5="Prepare",$E$5="Prevent",$E$5="Detect and Respond"),INDEX([1]hep_regional_summary!$B$5:$AZ$198,MATCH($AR86,[1]hep_regional_summary!$C$5:$C$198,0),MATCH($E$5,[1]hep_regional_summary!$B$2:$AZ$2,0)+1),INDEX([1]hep_regional_summary!$B$5:$AZ$198,MATCH($AR86,[1]hep_regional_summary!$C$5:$C$198,0),MATCH($E$5,[1]hep_regional_summary!$B$3:$AZ$3,0)+1)),"CHECK")))</f>
        <v>0.8</v>
      </c>
      <c r="AV86" s="194" t="str">
        <f t="shared" si="1"/>
        <v>Worst-Pos</v>
      </c>
      <c r="AW86" s="194">
        <f>COUNTIF(AV$18:AV86,AV86)</f>
        <v>29</v>
      </c>
      <c r="AX86" s="176">
        <f>IF(AND(AV86&lt;&gt;"NO DATA",AU86=""),"",(SUMPRODUCT((AV86=$AV$18:$AV$211)*(AU86&gt;$AU$18:$AU$211))+1)+(COUNTIFS($AV$18:AV86,AV86,$AU$18:AU86,AU86)-1))</f>
        <v>30</v>
      </c>
      <c r="AY86" s="31">
        <f>(SUMPRODUCT((AV86=$AV$18:$AV$211)*(AS86&gt;$AS$18:$AS$211))+1)+(COUNTIFS($AV$18:AV86,AV86,$AS$18:AS86,AS86)-1)</f>
        <v>51</v>
      </c>
    </row>
    <row r="87" spans="3:51" s="78" customFormat="1" ht="15.75" customHeight="1" x14ac:dyDescent="0.35">
      <c r="C87" s="18">
        <v>68</v>
      </c>
      <c r="D87" s="126" t="str">
        <f t="array" ref="D87">IFERROR(INDEX($AR$18:$AR$211,MATCH(1,IF($E$6="Country name",($AW$18:$AW$211=C87),IF($E$6="Projected progress (Ascending)",($AX$18:$AX$211=C87),IF($E$6="Baseline performance",($AY$18:$AY$211=C87),"")))*($AV$18:$AV$211="Worst-Neg"),0)),"")</f>
        <v/>
      </c>
      <c r="L87" s="126" t="str">
        <f t="array" ref="L87">IFERROR(INDEX($AR$18:$AR$211,MATCH(1,IF($E$6="Country name",($AW$18:$AW$211=C87),IF($E$6="Projected progress (Ascending)",($AX$18:$AX$211=C87),IF($E$6="Baseline performance",($AY$18:$AY$211=C87),"")))*($AV$18:$AV$211="Worst-Pos"),0)),"")</f>
        <v/>
      </c>
      <c r="T87" s="126" t="str">
        <f t="array" ref="T87">IFERROR(INDEX($AR$18:$AR$211,MATCH(1,IF($E$6="Country name",($AW$18:$AW$211=C87),IF($E$6="Projected progress (Ascending)",($AX$18:$AX$211=C87),IF($E$6="Baseline performance",($AY$18:$AY$211=C87),"")))*($AV$18:$AV$211="Best-Neg"),0)),"")</f>
        <v/>
      </c>
      <c r="AB87" s="126" t="str">
        <f t="array" ref="AB87">IFERROR(INDEX($AR$18:$AR$211,MATCH(1,IF($E$6="Country name",($AW$18:$AW$211=C87),IF($E$6="Projected progress (Ascending)",($AX$18:$AX$211=C87),IF($E$6="Baseline performance",($AY$18:$AY$211=C87),"")))*($AV$18:$AV$211="Best-Pos"),0)),"")</f>
        <v>Senegal</v>
      </c>
      <c r="AH87" s="198"/>
      <c r="AJ87" s="126" t="str">
        <f t="array" ref="AJ87">IFERROR(INDEX($AR$18:$AR$211,MATCH(1,IF($E$6="Country name",($AW$18:$AW$211=C87),IF($E$6="Projected progress (Ascending)",($AX$18:$AX$211=C87),IF($E$6="Baseline performance",($AY$18:$AY$211=C87),"")))*($AV$18:$AV$211="NO DATA"),0)),"")</f>
        <v/>
      </c>
      <c r="AP87" s="194" t="s">
        <v>247</v>
      </c>
      <c r="AQ87" s="194" t="s">
        <v>254</v>
      </c>
      <c r="AR87" s="194" t="s">
        <v>255</v>
      </c>
      <c r="AS87" s="194">
        <f>INDEX('[1]Baseline values'!$A$1:$BF$195,MATCH($AQ87,'[1]Baseline values'!$A$1:$A$195,0),MATCH($E$5,'[1]Baseline values'!$A$1:$BF$1,0))</f>
        <v>9.4499999999999993</v>
      </c>
      <c r="AT87" s="194">
        <f>IF([1]Reference!$V$5="HPOP",INDEX([1]hpop_regional_summary!$B$2:$AJ$198,MATCH($AR87,[1]hpop_regional_summary!$C$2:$C$198,0),MATCH($E$5,[1]hpop_regional_summary!$B$2:$AJ$2,0)),IF([1]Reference!$V$5="UHC",IF(OR($E$5="UHC Single Measure",$E$5="Financial Hardship",$E$5="Average Service Coverage"),INDEX([1]uhc_regional_summary!$B$5:$AO$198,MATCH($AR87,[1]uhc_regional_summary!$C$5:$C$198,0),MATCH($E$5,[1]uhc_regional_summary!$B$2:$AO$2,0)),INDEX([1]uhc_regional_summary!$B$5:$AO$198,MATCH($AR87,[1]uhc_regional_summary!$C$5:$C$198,0),MATCH($E$5,[1]uhc_regional_summary!$B$3:$AO$3,0))),IF([1]Reference!$V$5="HEP",IF(OR($E$5="HEP Index",$E$5="Prepare",$E$5="Prevent",$E$5="Detect and Respond"),INDEX([1]hep_regional_summary!$B$5:$AZ$198,MATCH($AR87,[1]hep_regional_summary!$C$5:$C$198,0),MATCH($E$5,[1]hep_regional_summary!$B$2:$AZ$2,0)),INDEX([1]hep_regional_summary!$B$5:$AZ$198,MATCH($AR87,[1]hep_regional_summary!$C$5:$C$198,0),MATCH($E$5,[1]hep_regional_summary!$B$3:$AZ$3,0))),"CHECK")))</f>
        <v>0</v>
      </c>
      <c r="AU87" s="194">
        <f>IF([1]Reference!$V$5="HPOP",INDEX([1]hpop_regional_summary!$B$2:$AJ$198,MATCH($AR87,[1]hpop_regional_summary!$C$2:$C$198,0),MATCH($E$5,[1]hpop_regional_summary!$B$2:$AJ$2,0)+1),IF([1]Reference!$V$5="UHC",IF(OR($E$5="UHC Single Measure",$E$5="Financial Hardship",$E$5="Average Service Coverage"),INDEX([1]uhc_regional_summary!$B$5:$AO$198,MATCH($AR87,[1]uhc_regional_summary!$C$5:$C$198,0),MATCH($E$5,[1]uhc_regional_summary!$B$2:$AO$2,0)+1),INDEX([1]uhc_regional_summary!$B$5:$AO$198,MATCH($AR87,[1]uhc_regional_summary!$C$5:$C$198,0),MATCH($E$5,[1]uhc_regional_summary!$B$3:$AO$3,0)+1)),IF([1]Reference!$V$5="HEP",IF(OR($E$5="HEP Index",$E$5="Prepare",$E$5="Prevent",$E$5="Detect and Respond"),INDEX([1]hep_regional_summary!$B$5:$AZ$198,MATCH($AR87,[1]hep_regional_summary!$C$5:$C$198,0),MATCH($E$5,[1]hep_regional_summary!$B$2:$AZ$2,0)+1),INDEX([1]hep_regional_summary!$B$5:$AZ$198,MATCH($AR87,[1]hep_regional_summary!$C$5:$C$198,0),MATCH($E$5,[1]hep_regional_summary!$B$3:$AZ$3,0)+1)),"CHECK")))</f>
        <v>0</v>
      </c>
      <c r="AV87" s="194" t="str">
        <f t="shared" si="1"/>
        <v>NO DATA</v>
      </c>
      <c r="AW87" s="194">
        <f>COUNTIF(AV$18:AV87,AV87)</f>
        <v>14</v>
      </c>
      <c r="AX87" s="176">
        <f>IF(AND(AV87&lt;&gt;"NO DATA",AU87=""),"",(SUMPRODUCT((AV87=$AV$18:$AV$211)*(AU87&gt;$AU$18:$AU$211))+1)+(COUNTIFS($AV$18:AV87,AV87,$AU$18:AU87,AU87)-1))</f>
        <v>14</v>
      </c>
      <c r="AY87" s="31">
        <f>(SUMPRODUCT((AV87=$AV$18:$AV$211)*(AS87&gt;$AS$18:$AS$211))+1)+(COUNTIFS($AV$18:AV87,AV87,$AS$18:AS87,AS87)-1)</f>
        <v>25</v>
      </c>
    </row>
    <row r="88" spans="3:51" s="78" customFormat="1" ht="15.75" customHeight="1" x14ac:dyDescent="0.35">
      <c r="C88" s="196">
        <v>69</v>
      </c>
      <c r="D88" s="126" t="str">
        <f t="array" ref="D88">IFERROR(INDEX($AR$18:$AR$211,MATCH(1,IF($E$6="Country name",($AW$18:$AW$211=C88),IF($E$6="Projected progress (Ascending)",($AX$18:$AX$211=C88),IF($E$6="Baseline performance",($AY$18:$AY$211=C88),"")))*($AV$18:$AV$211="Worst-Neg"),0)),"")</f>
        <v/>
      </c>
      <c r="L88" s="126" t="str">
        <f t="array" ref="L88">IFERROR(INDEX($AR$18:$AR$211,MATCH(1,IF($E$6="Country name",($AW$18:$AW$211=C88),IF($E$6="Projected progress (Ascending)",($AX$18:$AX$211=C88),IF($E$6="Baseline performance",($AY$18:$AY$211=C88),"")))*($AV$18:$AV$211="Worst-Pos"),0)),"")</f>
        <v/>
      </c>
      <c r="T88" s="126" t="str">
        <f t="array" ref="T88">IFERROR(INDEX($AR$18:$AR$211,MATCH(1,IF($E$6="Country name",($AW$18:$AW$211=C88),IF($E$6="Projected progress (Ascending)",($AX$18:$AX$211=C88),IF($E$6="Baseline performance",($AY$18:$AY$211=C88),"")))*($AV$18:$AV$211="Best-Neg"),0)),"")</f>
        <v/>
      </c>
      <c r="AB88" s="126" t="str">
        <f t="array" ref="AB88">IFERROR(INDEX($AR$18:$AR$211,MATCH(1,IF($E$6="Country name",($AW$18:$AW$211=C88),IF($E$6="Projected progress (Ascending)",($AX$18:$AX$211=C88),IF($E$6="Baseline performance",($AY$18:$AY$211=C88),"")))*($AV$18:$AV$211="Best-Pos"),0)),"")</f>
        <v>Uzbekistan</v>
      </c>
      <c r="AH88" s="198"/>
      <c r="AJ88" s="126" t="str">
        <f t="array" ref="AJ88">IFERROR(INDEX($AR$18:$AR$211,MATCH(1,IF($E$6="Country name",($AW$18:$AW$211=C88),IF($E$6="Projected progress (Ascending)",($AX$18:$AX$211=C88),IF($E$6="Baseline performance",($AY$18:$AY$211=C88),"")))*($AV$18:$AV$211="NO DATA"),0)),"")</f>
        <v/>
      </c>
      <c r="AP88" s="194" t="s">
        <v>247</v>
      </c>
      <c r="AQ88" s="194" t="s">
        <v>262</v>
      </c>
      <c r="AR88" s="194" t="s">
        <v>263</v>
      </c>
      <c r="AS88" s="194">
        <f>INDEX('[1]Baseline values'!$A$1:$BF$195,MATCH($AQ88,'[1]Baseline values'!$A$1:$A$195,0),MATCH($E$5,'[1]Baseline values'!$A$1:$BF$1,0))</f>
        <v>6.73</v>
      </c>
      <c r="AT88" s="194">
        <f>IF([1]Reference!$V$5="HPOP",INDEX([1]hpop_regional_summary!$B$2:$AJ$198,MATCH($AR88,[1]hpop_regional_summary!$C$2:$C$198,0),MATCH($E$5,[1]hpop_regional_summary!$B$2:$AJ$2,0)),IF([1]Reference!$V$5="UHC",IF(OR($E$5="UHC Single Measure",$E$5="Financial Hardship",$E$5="Average Service Coverage"),INDEX([1]uhc_regional_summary!$B$5:$AO$198,MATCH($AR88,[1]uhc_regional_summary!$C$5:$C$198,0),MATCH($E$5,[1]uhc_regional_summary!$B$2:$AO$2,0)),INDEX([1]uhc_regional_summary!$B$5:$AO$198,MATCH($AR88,[1]uhc_regional_summary!$C$5:$C$198,0),MATCH($E$5,[1]uhc_regional_summary!$B$3:$AO$3,0))),IF([1]Reference!$V$5="HEP",IF(OR($E$5="HEP Index",$E$5="Prepare",$E$5="Prevent",$E$5="Detect and Respond"),INDEX([1]hep_regional_summary!$B$5:$AZ$198,MATCH($AR88,[1]hep_regional_summary!$C$5:$C$198,0),MATCH($E$5,[1]hep_regional_summary!$B$2:$AZ$2,0)),INDEX([1]hep_regional_summary!$B$5:$AZ$198,MATCH($AR88,[1]hep_regional_summary!$C$5:$C$198,0),MATCH($E$5,[1]hep_regional_summary!$B$3:$AZ$3,0))),"CHECK")))</f>
        <v>1</v>
      </c>
      <c r="AU88" s="194">
        <f>IF([1]Reference!$V$5="HPOP",INDEX([1]hpop_regional_summary!$B$2:$AJ$198,MATCH($AR88,[1]hpop_regional_summary!$C$2:$C$198,0),MATCH($E$5,[1]hpop_regional_summary!$B$2:$AJ$2,0)+1),IF([1]Reference!$V$5="UHC",IF(OR($E$5="UHC Single Measure",$E$5="Financial Hardship",$E$5="Average Service Coverage"),INDEX([1]uhc_regional_summary!$B$5:$AO$198,MATCH($AR88,[1]uhc_regional_summary!$C$5:$C$198,0),MATCH($E$5,[1]uhc_regional_summary!$B$2:$AO$2,0)+1),INDEX([1]uhc_regional_summary!$B$5:$AO$198,MATCH($AR88,[1]uhc_regional_summary!$C$5:$C$198,0),MATCH($E$5,[1]uhc_regional_summary!$B$3:$AO$3,0)+1)),IF([1]Reference!$V$5="HEP",IF(OR($E$5="HEP Index",$E$5="Prepare",$E$5="Prevent",$E$5="Detect and Respond"),INDEX([1]hep_regional_summary!$B$5:$AZ$198,MATCH($AR88,[1]hep_regional_summary!$C$5:$C$198,0),MATCH($E$5,[1]hep_regional_summary!$B$2:$AZ$2,0)+1),INDEX([1]hep_regional_summary!$B$5:$AZ$198,MATCH($AR88,[1]hep_regional_summary!$C$5:$C$198,0),MATCH($E$5,[1]hep_regional_summary!$B$3:$AZ$3,0)+1)),"CHECK")))</f>
        <v>0.6</v>
      </c>
      <c r="AV88" s="194" t="str">
        <f t="shared" si="1"/>
        <v>Best-Pos</v>
      </c>
      <c r="AW88" s="194">
        <f>COUNTIF(AV$18:AV88,AV88)</f>
        <v>24</v>
      </c>
      <c r="AX88" s="176">
        <f>IF(AND(AV88&lt;&gt;"NO DATA",AU88=""),"",(SUMPRODUCT((AV88=$AV$18:$AV$211)*(AU88&gt;$AU$18:$AU$211))+1)+(COUNTIFS($AV$18:AV88,AV88,$AU$18:AU88,AU88)-1))</f>
        <v>48</v>
      </c>
      <c r="AY88" s="31">
        <f>(SUMPRODUCT((AV88=$AV$18:$AV$211)*(AS88&gt;$AS$18:$AS$211))+1)+(COUNTIFS($AV$18:AV88,AV88,$AS$18:AS88,AS88)-1)</f>
        <v>57</v>
      </c>
    </row>
    <row r="89" spans="3:51" s="78" customFormat="1" ht="15.75" customHeight="1" x14ac:dyDescent="0.35">
      <c r="C89" s="18">
        <v>70</v>
      </c>
      <c r="D89" s="126" t="str">
        <f t="array" ref="D89">IFERROR(INDEX($AR$18:$AR$211,MATCH(1,IF($E$6="Country name",($AW$18:$AW$211=C89),IF($E$6="Projected progress (Ascending)",($AX$18:$AX$211=C89),IF($E$6="Baseline performance",($AY$18:$AY$211=C89),"")))*($AV$18:$AV$211="Worst-Neg"),0)),"")</f>
        <v/>
      </c>
      <c r="L89" s="126" t="str">
        <f t="array" ref="L89">IFERROR(INDEX($AR$18:$AR$211,MATCH(1,IF($E$6="Country name",($AW$18:$AW$211=C89),IF($E$6="Projected progress (Ascending)",($AX$18:$AX$211=C89),IF($E$6="Baseline performance",($AY$18:$AY$211=C89),"")))*($AV$18:$AV$211="Worst-Pos"),0)),"")</f>
        <v/>
      </c>
      <c r="T89" s="126" t="str">
        <f t="array" ref="T89">IFERROR(INDEX($AR$18:$AR$211,MATCH(1,IF($E$6="Country name",($AW$18:$AW$211=C89),IF($E$6="Projected progress (Ascending)",($AX$18:$AX$211=C89),IF($E$6="Baseline performance",($AY$18:$AY$211=C89),"")))*($AV$18:$AV$211="Best-Neg"),0)),"")</f>
        <v/>
      </c>
      <c r="AB89" s="126" t="str">
        <f t="array" ref="AB89">IFERROR(INDEX($AR$18:$AR$211,MATCH(1,IF($E$6="Country name",($AW$18:$AW$211=C89),IF($E$6="Projected progress (Ascending)",($AX$18:$AX$211=C89),IF($E$6="Baseline performance",($AY$18:$AY$211=C89),"")))*($AV$18:$AV$211="Best-Pos"),0)),"")</f>
        <v/>
      </c>
      <c r="AH89" s="198"/>
      <c r="AJ89" s="126" t="str">
        <f t="array" ref="AJ89">IFERROR(INDEX($AR$18:$AR$211,MATCH(1,IF($E$6="Country name",($AW$18:$AW$211=C89),IF($E$6="Projected progress (Ascending)",($AX$18:$AX$211=C89),IF($E$6="Baseline performance",($AY$18:$AY$211=C89),"")))*($AV$18:$AV$211="NO DATA"),0)),"")</f>
        <v/>
      </c>
      <c r="AP89" s="194" t="s">
        <v>79</v>
      </c>
      <c r="AQ89" s="194" t="s">
        <v>204</v>
      </c>
      <c r="AR89" s="194" t="s">
        <v>205</v>
      </c>
      <c r="AS89" s="194">
        <f>INDEX('[1]Baseline values'!$A$1:$BF$195,MATCH($AQ89,'[1]Baseline values'!$A$1:$A$195,0),MATCH($E$5,'[1]Baseline values'!$A$1:$BF$1,0))</f>
        <v>10.84</v>
      </c>
      <c r="AT89" s="194">
        <f>IF([1]Reference!$V$5="HPOP",INDEX([1]hpop_regional_summary!$B$2:$AJ$198,MATCH($AR89,[1]hpop_regional_summary!$C$2:$C$198,0),MATCH($E$5,[1]hpop_regional_summary!$B$2:$AJ$2,0)),IF([1]Reference!$V$5="UHC",IF(OR($E$5="UHC Single Measure",$E$5="Financial Hardship",$E$5="Average Service Coverage"),INDEX([1]uhc_regional_summary!$B$5:$AO$198,MATCH($AR89,[1]uhc_regional_summary!$C$5:$C$198,0),MATCH($E$5,[1]uhc_regional_summary!$B$2:$AO$2,0)),INDEX([1]uhc_regional_summary!$B$5:$AO$198,MATCH($AR89,[1]uhc_regional_summary!$C$5:$C$198,0),MATCH($E$5,[1]uhc_regional_summary!$B$3:$AO$3,0))),IF([1]Reference!$V$5="HEP",IF(OR($E$5="HEP Index",$E$5="Prepare",$E$5="Prevent",$E$5="Detect and Respond"),INDEX([1]hep_regional_summary!$B$5:$AZ$198,MATCH($AR89,[1]hep_regional_summary!$C$5:$C$198,0),MATCH($E$5,[1]hep_regional_summary!$B$2:$AZ$2,0)),INDEX([1]hep_regional_summary!$B$5:$AZ$198,MATCH($AR89,[1]hep_regional_summary!$C$5:$C$198,0),MATCH($E$5,[1]hep_regional_summary!$B$3:$AZ$3,0))),"CHECK")))</f>
        <v>3</v>
      </c>
      <c r="AU89" s="194">
        <f>IF([1]Reference!$V$5="HPOP",INDEX([1]hpop_regional_summary!$B$2:$AJ$198,MATCH($AR89,[1]hpop_regional_summary!$C$2:$C$198,0),MATCH($E$5,[1]hpop_regional_summary!$B$2:$AJ$2,0)+1),IF([1]Reference!$V$5="UHC",IF(OR($E$5="UHC Single Measure",$E$5="Financial Hardship",$E$5="Average Service Coverage"),INDEX([1]uhc_regional_summary!$B$5:$AO$198,MATCH($AR89,[1]uhc_regional_summary!$C$5:$C$198,0),MATCH($E$5,[1]uhc_regional_summary!$B$2:$AO$2,0)+1),INDEX([1]uhc_regional_summary!$B$5:$AO$198,MATCH($AR89,[1]uhc_regional_summary!$C$5:$C$198,0),MATCH($E$5,[1]uhc_regional_summary!$B$3:$AO$3,0)+1)),IF([1]Reference!$V$5="HEP",IF(OR($E$5="HEP Index",$E$5="Prepare",$E$5="Prevent",$E$5="Detect and Respond"),INDEX([1]hep_regional_summary!$B$5:$AZ$198,MATCH($AR89,[1]hep_regional_summary!$C$5:$C$198,0),MATCH($E$5,[1]hep_regional_summary!$B$2:$AZ$2,0)+1),INDEX([1]hep_regional_summary!$B$5:$AZ$198,MATCH($AR89,[1]hep_regional_summary!$C$5:$C$198,0),MATCH($E$5,[1]hep_regional_summary!$B$3:$AZ$3,0)+1)),"CHECK")))</f>
        <v>1.2</v>
      </c>
      <c r="AV89" s="194" t="str">
        <f t="shared" si="1"/>
        <v>Worst-Pos</v>
      </c>
      <c r="AW89" s="194">
        <f>COUNTIF(AV$18:AV89,AV89)</f>
        <v>30</v>
      </c>
      <c r="AX89" s="176">
        <f>IF(AND(AV89&lt;&gt;"NO DATA",AU89=""),"",(SUMPRODUCT((AV89=$AV$18:$AV$211)*(AU89&gt;$AU$18:$AU$211))+1)+(COUNTIFS($AV$18:AV89,AV89,$AU$18:AU89,AU89)-1))</f>
        <v>49</v>
      </c>
      <c r="AY89" s="31">
        <f>(SUMPRODUCT((AV89=$AV$18:$AV$211)*(AS89&gt;$AS$18:$AS$211))+1)+(COUNTIFS($AV$18:AV89,AV89,$AS$18:AS89,AS89)-1)</f>
        <v>23</v>
      </c>
    </row>
    <row r="90" spans="3:51" s="78" customFormat="1" ht="15.75" customHeight="1" x14ac:dyDescent="0.35">
      <c r="C90" s="196">
        <v>71</v>
      </c>
      <c r="D90" s="126" t="str">
        <f t="array" ref="D90">IFERROR(INDEX($AR$18:$AR$211,MATCH(1,IF($E$6="Country name",($AW$18:$AW$211=C90),IF($E$6="Projected progress (Ascending)",($AX$18:$AX$211=C90),IF($E$6="Baseline performance",($AY$18:$AY$211=C90),"")))*($AV$18:$AV$211="Worst-Neg"),0)),"")</f>
        <v/>
      </c>
      <c r="L90" s="126" t="str">
        <f t="array" ref="L90">IFERROR(INDEX($AR$18:$AR$211,MATCH(1,IF($E$6="Country name",($AW$18:$AW$211=C90),IF($E$6="Projected progress (Ascending)",($AX$18:$AX$211=C90),IF($E$6="Baseline performance",($AY$18:$AY$211=C90),"")))*($AV$18:$AV$211="Worst-Pos"),0)),"")</f>
        <v/>
      </c>
      <c r="T90" s="126" t="str">
        <f t="array" ref="T90">IFERROR(INDEX($AR$18:$AR$211,MATCH(1,IF($E$6="Country name",($AW$18:$AW$211=C90),IF($E$6="Projected progress (Ascending)",($AX$18:$AX$211=C90),IF($E$6="Baseline performance",($AY$18:$AY$211=C90),"")))*($AV$18:$AV$211="Best-Neg"),0)),"")</f>
        <v/>
      </c>
      <c r="AB90" s="126" t="str">
        <f t="array" ref="AB90">IFERROR(INDEX($AR$18:$AR$211,MATCH(1,IF($E$6="Country name",($AW$18:$AW$211=C90),IF($E$6="Projected progress (Ascending)",($AX$18:$AX$211=C90),IF($E$6="Baseline performance",($AY$18:$AY$211=C90),"")))*($AV$18:$AV$211="Best-Pos"),0)),"")</f>
        <v/>
      </c>
      <c r="AH90" s="198"/>
      <c r="AJ90" s="126" t="str">
        <f t="array" ref="AJ90">IFERROR(INDEX($AR$18:$AR$211,MATCH(1,IF($E$6="Country name",($AW$18:$AW$211=C90),IF($E$6="Projected progress (Ascending)",($AX$18:$AX$211=C90),IF($E$6="Baseline performance",($AY$18:$AY$211=C90),"")))*($AV$18:$AV$211="NO DATA"),0)),"")</f>
        <v/>
      </c>
      <c r="AP90" s="194" t="s">
        <v>79</v>
      </c>
      <c r="AQ90" s="194" t="s">
        <v>168</v>
      </c>
      <c r="AR90" s="194" t="s">
        <v>169</v>
      </c>
      <c r="AS90" s="194">
        <f>INDEX('[1]Baseline values'!$A$1:$BF$195,MATCH($AQ90,'[1]Baseline values'!$A$1:$A$195,0),MATCH($E$5,'[1]Baseline values'!$A$1:$BF$1,0))</f>
        <v>6.39</v>
      </c>
      <c r="AT90" s="194">
        <f>IF([1]Reference!$V$5="HPOP",INDEX([1]hpop_regional_summary!$B$2:$AJ$198,MATCH($AR90,[1]hpop_regional_summary!$C$2:$C$198,0),MATCH($E$5,[1]hpop_regional_summary!$B$2:$AJ$2,0)),IF([1]Reference!$V$5="UHC",IF(OR($E$5="UHC Single Measure",$E$5="Financial Hardship",$E$5="Average Service Coverage"),INDEX([1]uhc_regional_summary!$B$5:$AO$198,MATCH($AR90,[1]uhc_regional_summary!$C$5:$C$198,0),MATCH($E$5,[1]uhc_regional_summary!$B$2:$AO$2,0)),INDEX([1]uhc_regional_summary!$B$5:$AO$198,MATCH($AR90,[1]uhc_regional_summary!$C$5:$C$198,0),MATCH($E$5,[1]uhc_regional_summary!$B$3:$AO$3,0))),IF([1]Reference!$V$5="HEP",IF(OR($E$5="HEP Index",$E$5="Prepare",$E$5="Prevent",$E$5="Detect and Respond"),INDEX([1]hep_regional_summary!$B$5:$AZ$198,MATCH($AR90,[1]hep_regional_summary!$C$5:$C$198,0),MATCH($E$5,[1]hep_regional_summary!$B$2:$AZ$2,0)),INDEX([1]hep_regional_summary!$B$5:$AZ$198,MATCH($AR90,[1]hep_regional_summary!$C$5:$C$198,0),MATCH($E$5,[1]hep_regional_summary!$B$3:$AZ$3,0))),"CHECK")))</f>
        <v>2</v>
      </c>
      <c r="AU90" s="194">
        <f>IF([1]Reference!$V$5="HPOP",INDEX([1]hpop_regional_summary!$B$2:$AJ$198,MATCH($AR90,[1]hpop_regional_summary!$C$2:$C$198,0),MATCH($E$5,[1]hpop_regional_summary!$B$2:$AJ$2,0)+1),IF([1]Reference!$V$5="UHC",IF(OR($E$5="UHC Single Measure",$E$5="Financial Hardship",$E$5="Average Service Coverage"),INDEX([1]uhc_regional_summary!$B$5:$AO$198,MATCH($AR90,[1]uhc_regional_summary!$C$5:$C$198,0),MATCH($E$5,[1]uhc_regional_summary!$B$2:$AO$2,0)+1),INDEX([1]uhc_regional_summary!$B$5:$AO$198,MATCH($AR90,[1]uhc_regional_summary!$C$5:$C$198,0),MATCH($E$5,[1]uhc_regional_summary!$B$3:$AO$3,0)+1)),IF([1]Reference!$V$5="HEP",IF(OR($E$5="HEP Index",$E$5="Prepare",$E$5="Prevent",$E$5="Detect and Respond"),INDEX([1]hep_regional_summary!$B$5:$AZ$198,MATCH($AR90,[1]hep_regional_summary!$C$5:$C$198,0),MATCH($E$5,[1]hep_regional_summary!$B$2:$AZ$2,0)+1),INDEX([1]hep_regional_summary!$B$5:$AZ$198,MATCH($AR90,[1]hep_regional_summary!$C$5:$C$198,0),MATCH($E$5,[1]hep_regional_summary!$B$3:$AZ$3,0)+1)),"CHECK")))</f>
        <v>0.6</v>
      </c>
      <c r="AV90" s="194" t="str">
        <f t="shared" si="1"/>
        <v>Best-Pos</v>
      </c>
      <c r="AW90" s="194">
        <f>COUNTIF(AV$18:AV90,AV90)</f>
        <v>25</v>
      </c>
      <c r="AX90" s="176">
        <f>IF(AND(AV90&lt;&gt;"NO DATA",AU90=""),"",(SUMPRODUCT((AV90=$AV$18:$AV$211)*(AU90&gt;$AU$18:$AU$211))+1)+(COUNTIFS($AV$18:AV90,AV90,$AU$18:AU90,AU90)-1))</f>
        <v>49</v>
      </c>
      <c r="AY90" s="31">
        <f>(SUMPRODUCT((AV90=$AV$18:$AV$211)*(AS90&gt;$AS$18:$AS$211))+1)+(COUNTIFS($AV$18:AV90,AV90,$AS$18:AS90,AS90)-1)</f>
        <v>55</v>
      </c>
    </row>
    <row r="91" spans="3:51" s="78" customFormat="1" ht="15.75" customHeight="1" x14ac:dyDescent="0.35">
      <c r="C91" s="18">
        <v>72</v>
      </c>
      <c r="D91" s="126" t="str">
        <f t="array" ref="D91">IFERROR(INDEX($AR$18:$AR$211,MATCH(1,IF($E$6="Country name",($AW$18:$AW$211=C91),IF($E$6="Projected progress (Ascending)",($AX$18:$AX$211=C91),IF($E$6="Baseline performance",($AY$18:$AY$211=C91),"")))*($AV$18:$AV$211="Worst-Neg"),0)),"")</f>
        <v/>
      </c>
      <c r="L91" s="126" t="str">
        <f t="array" ref="L91">IFERROR(INDEX($AR$18:$AR$211,MATCH(1,IF($E$6="Country name",($AW$18:$AW$211=C91),IF($E$6="Projected progress (Ascending)",($AX$18:$AX$211=C91),IF($E$6="Baseline performance",($AY$18:$AY$211=C91),"")))*($AV$18:$AV$211="Worst-Pos"),0)),"")</f>
        <v/>
      </c>
      <c r="T91" s="126" t="str">
        <f t="array" ref="T91">IFERROR(INDEX($AR$18:$AR$211,MATCH(1,IF($E$6="Country name",($AW$18:$AW$211=C91),IF($E$6="Projected progress (Ascending)",($AX$18:$AX$211=C91),IF($E$6="Baseline performance",($AY$18:$AY$211=C91),"")))*($AV$18:$AV$211="Best-Neg"),0)),"")</f>
        <v/>
      </c>
      <c r="AB91" s="126" t="str">
        <f t="array" ref="AB91">IFERROR(INDEX($AR$18:$AR$211,MATCH(1,IF($E$6="Country name",($AW$18:$AW$211=C91),IF($E$6="Projected progress (Ascending)",($AX$18:$AX$211=C91),IF($E$6="Baseline performance",($AY$18:$AY$211=C91),"")))*($AV$18:$AV$211="Best-Pos"),0)),"")</f>
        <v/>
      </c>
      <c r="AH91" s="198"/>
      <c r="AJ91" s="126" t="str">
        <f t="array" ref="AJ91">IFERROR(INDEX($AR$18:$AR$211,MATCH(1,IF($E$6="Country name",($AW$18:$AW$211=C91),IF($E$6="Projected progress (Ascending)",($AX$18:$AX$211=C91),IF($E$6="Baseline performance",($AY$18:$AY$211=C91),"")))*($AV$18:$AV$211="NO DATA"),0)),"")</f>
        <v/>
      </c>
      <c r="AP91" s="194" t="s">
        <v>247</v>
      </c>
      <c r="AQ91" s="194" t="s">
        <v>314</v>
      </c>
      <c r="AR91" s="194" t="s">
        <v>315</v>
      </c>
      <c r="AS91" s="194">
        <f>INDEX('[1]Baseline values'!$A$1:$BF$195,MATCH($AQ91,'[1]Baseline values'!$A$1:$A$195,0),MATCH($E$5,'[1]Baseline values'!$A$1:$BF$1,0))</f>
        <v>9.4499999999999993</v>
      </c>
      <c r="AT91" s="194">
        <f>IF([1]Reference!$V$5="HPOP",INDEX([1]hpop_regional_summary!$B$2:$AJ$198,MATCH($AR91,[1]hpop_regional_summary!$C$2:$C$198,0),MATCH($E$5,[1]hpop_regional_summary!$B$2:$AJ$2,0)),IF([1]Reference!$V$5="UHC",IF(OR($E$5="UHC Single Measure",$E$5="Financial Hardship",$E$5="Average Service Coverage"),INDEX([1]uhc_regional_summary!$B$5:$AO$198,MATCH($AR91,[1]uhc_regional_summary!$C$5:$C$198,0),MATCH($E$5,[1]uhc_regional_summary!$B$2:$AO$2,0)),INDEX([1]uhc_regional_summary!$B$5:$AO$198,MATCH($AR91,[1]uhc_regional_summary!$C$5:$C$198,0),MATCH($E$5,[1]uhc_regional_summary!$B$3:$AO$3,0))),IF([1]Reference!$V$5="HEP",IF(OR($E$5="HEP Index",$E$5="Prepare",$E$5="Prevent",$E$5="Detect and Respond"),INDEX([1]hep_regional_summary!$B$5:$AZ$198,MATCH($AR91,[1]hep_regional_summary!$C$5:$C$198,0),MATCH($E$5,[1]hep_regional_summary!$B$2:$AZ$2,0)),INDEX([1]hep_regional_summary!$B$5:$AZ$198,MATCH($AR91,[1]hep_regional_summary!$C$5:$C$198,0),MATCH($E$5,[1]hep_regional_summary!$B$3:$AZ$3,0))),"CHECK")))</f>
        <v>0</v>
      </c>
      <c r="AU91" s="194">
        <f>IF([1]Reference!$V$5="HPOP",INDEX([1]hpop_regional_summary!$B$2:$AJ$198,MATCH($AR91,[1]hpop_regional_summary!$C$2:$C$198,0),MATCH($E$5,[1]hpop_regional_summary!$B$2:$AJ$2,0)+1),IF([1]Reference!$V$5="UHC",IF(OR($E$5="UHC Single Measure",$E$5="Financial Hardship",$E$5="Average Service Coverage"),INDEX([1]uhc_regional_summary!$B$5:$AO$198,MATCH($AR91,[1]uhc_regional_summary!$C$5:$C$198,0),MATCH($E$5,[1]uhc_regional_summary!$B$2:$AO$2,0)+1),INDEX([1]uhc_regional_summary!$B$5:$AO$198,MATCH($AR91,[1]uhc_regional_summary!$C$5:$C$198,0),MATCH($E$5,[1]uhc_regional_summary!$B$3:$AO$3,0)+1)),IF([1]Reference!$V$5="HEP",IF(OR($E$5="HEP Index",$E$5="Prepare",$E$5="Prevent",$E$5="Detect and Respond"),INDEX([1]hep_regional_summary!$B$5:$AZ$198,MATCH($AR91,[1]hep_regional_summary!$C$5:$C$198,0),MATCH($E$5,[1]hep_regional_summary!$B$2:$AZ$2,0)+1),INDEX([1]hep_regional_summary!$B$5:$AZ$198,MATCH($AR91,[1]hep_regional_summary!$C$5:$C$198,0),MATCH($E$5,[1]hep_regional_summary!$B$3:$AZ$3,0)+1)),"CHECK")))</f>
        <v>0</v>
      </c>
      <c r="AV91" s="194" t="str">
        <f t="shared" si="1"/>
        <v>NO DATA</v>
      </c>
      <c r="AW91" s="194">
        <f>COUNTIF(AV$18:AV91,AV91)</f>
        <v>15</v>
      </c>
      <c r="AX91" s="176">
        <f>IF(AND(AV91&lt;&gt;"NO DATA",AU91=""),"",(SUMPRODUCT((AV91=$AV$18:$AV$211)*(AU91&gt;$AU$18:$AU$211))+1)+(COUNTIFS($AV$18:AV91,AV91,$AU$18:AU91,AU91)-1))</f>
        <v>15</v>
      </c>
      <c r="AY91" s="31">
        <f>(SUMPRODUCT((AV91=$AV$18:$AV$211)*(AS91&gt;$AS$18:$AS$211))+1)+(COUNTIFS($AV$18:AV91,AV91,$AS$18:AS91,AS91)-1)</f>
        <v>26</v>
      </c>
    </row>
    <row r="92" spans="3:51" s="78" customFormat="1" ht="15.75" customHeight="1" x14ac:dyDescent="0.35">
      <c r="C92" s="196">
        <v>73</v>
      </c>
      <c r="D92" s="126" t="str">
        <f t="array" ref="D92">IFERROR(INDEX($AR$18:$AR$211,MATCH(1,IF($E$6="Country name",($AW$18:$AW$211=C92),IF($E$6="Projected progress (Ascending)",($AX$18:$AX$211=C92),IF($E$6="Baseline performance",($AY$18:$AY$211=C92),"")))*($AV$18:$AV$211="Worst-Neg"),0)),"")</f>
        <v/>
      </c>
      <c r="L92" s="126" t="str">
        <f t="array" ref="L92">IFERROR(INDEX($AR$18:$AR$211,MATCH(1,IF($E$6="Country name",($AW$18:$AW$211=C92),IF($E$6="Projected progress (Ascending)",($AX$18:$AX$211=C92),IF($E$6="Baseline performance",($AY$18:$AY$211=C92),"")))*($AV$18:$AV$211="Worst-Pos"),0)),"")</f>
        <v/>
      </c>
      <c r="T92" s="126" t="str">
        <f t="array" ref="T92">IFERROR(INDEX($AR$18:$AR$211,MATCH(1,IF($E$6="Country name",($AW$18:$AW$211=C92),IF($E$6="Projected progress (Ascending)",($AX$18:$AX$211=C92),IF($E$6="Baseline performance",($AY$18:$AY$211=C92),"")))*($AV$18:$AV$211="Best-Neg"),0)),"")</f>
        <v/>
      </c>
      <c r="AB92" s="126" t="str">
        <f t="array" ref="AB92">IFERROR(INDEX($AR$18:$AR$211,MATCH(1,IF($E$6="Country name",($AW$18:$AW$211=C92),IF($E$6="Projected progress (Ascending)",($AX$18:$AX$211=C92),IF($E$6="Baseline performance",($AY$18:$AY$211=C92),"")))*($AV$18:$AV$211="Best-Pos"),0)),"")</f>
        <v/>
      </c>
      <c r="AH92" s="198"/>
      <c r="AJ92" s="126" t="str">
        <f t="array" ref="AJ92">IFERROR(INDEX($AR$18:$AR$211,MATCH(1,IF($E$6="Country name",($AW$18:$AW$211=C92),IF($E$6="Projected progress (Ascending)",($AX$18:$AX$211=C92),IF($E$6="Baseline performance",($AY$18:$AY$211=C92),"")))*($AV$18:$AV$211="NO DATA"),0)),"")</f>
        <v/>
      </c>
      <c r="AP92" s="194" t="s">
        <v>247</v>
      </c>
      <c r="AQ92" s="194" t="s">
        <v>272</v>
      </c>
      <c r="AR92" s="194" t="s">
        <v>273</v>
      </c>
      <c r="AS92" s="194">
        <f>INDEX('[1]Baseline values'!$A$1:$BF$195,MATCH($AQ92,'[1]Baseline values'!$A$1:$A$195,0),MATCH($E$5,'[1]Baseline values'!$A$1:$BF$1,0))</f>
        <v>12.7</v>
      </c>
      <c r="AT92" s="194">
        <f>IF([1]Reference!$V$5="HPOP",INDEX([1]hpop_regional_summary!$B$2:$AJ$198,MATCH($AR92,[1]hpop_regional_summary!$C$2:$C$198,0),MATCH($E$5,[1]hpop_regional_summary!$B$2:$AJ$2,0)),IF([1]Reference!$V$5="UHC",IF(OR($E$5="UHC Single Measure",$E$5="Financial Hardship",$E$5="Average Service Coverage"),INDEX([1]uhc_regional_summary!$B$5:$AO$198,MATCH($AR92,[1]uhc_regional_summary!$C$5:$C$198,0),MATCH($E$5,[1]uhc_regional_summary!$B$2:$AO$2,0)),INDEX([1]uhc_regional_summary!$B$5:$AO$198,MATCH($AR92,[1]uhc_regional_summary!$C$5:$C$198,0),MATCH($E$5,[1]uhc_regional_summary!$B$3:$AO$3,0))),IF([1]Reference!$V$5="HEP",IF(OR($E$5="HEP Index",$E$5="Prepare",$E$5="Prevent",$E$5="Detect and Respond"),INDEX([1]hep_regional_summary!$B$5:$AZ$198,MATCH($AR92,[1]hep_regional_summary!$C$5:$C$198,0),MATCH($E$5,[1]hep_regional_summary!$B$2:$AZ$2,0)),INDEX([1]hep_regional_summary!$B$5:$AZ$198,MATCH($AR92,[1]hep_regional_summary!$C$5:$C$198,0),MATCH($E$5,[1]hep_regional_summary!$B$3:$AZ$3,0))),"CHECK")))</f>
        <v>3</v>
      </c>
      <c r="AU92" s="194">
        <f>IF([1]Reference!$V$5="HPOP",INDEX([1]hpop_regional_summary!$B$2:$AJ$198,MATCH($AR92,[1]hpop_regional_summary!$C$2:$C$198,0),MATCH($E$5,[1]hpop_regional_summary!$B$2:$AJ$2,0)+1),IF([1]Reference!$V$5="UHC",IF(OR($E$5="UHC Single Measure",$E$5="Financial Hardship",$E$5="Average Service Coverage"),INDEX([1]uhc_regional_summary!$B$5:$AO$198,MATCH($AR92,[1]uhc_regional_summary!$C$5:$C$198,0),MATCH($E$5,[1]uhc_regional_summary!$B$2:$AO$2,0)+1),INDEX([1]uhc_regional_summary!$B$5:$AO$198,MATCH($AR92,[1]uhc_regional_summary!$C$5:$C$198,0),MATCH($E$5,[1]uhc_regional_summary!$B$3:$AO$3,0)+1)),IF([1]Reference!$V$5="HEP",IF(OR($E$5="HEP Index",$E$5="Prepare",$E$5="Prevent",$E$5="Detect and Respond"),INDEX([1]hep_regional_summary!$B$5:$AZ$198,MATCH($AR92,[1]hep_regional_summary!$C$5:$C$198,0),MATCH($E$5,[1]hep_regional_summary!$B$2:$AZ$2,0)+1),INDEX([1]hep_regional_summary!$B$5:$AZ$198,MATCH($AR92,[1]hep_regional_summary!$C$5:$C$198,0),MATCH($E$5,[1]hep_regional_summary!$B$3:$AZ$3,0)+1)),"CHECK")))</f>
        <v>0.1</v>
      </c>
      <c r="AV92" s="194" t="str">
        <f t="shared" si="1"/>
        <v>Worst-Pos</v>
      </c>
      <c r="AW92" s="194">
        <f>COUNTIF(AV$18:AV92,AV92)</f>
        <v>31</v>
      </c>
      <c r="AX92" s="176">
        <f>IF(AND(AV92&lt;&gt;"NO DATA",AU92=""),"",(SUMPRODUCT((AV92=$AV$18:$AV$211)*(AU92&gt;$AU$18:$AU$211))+1)+(COUNTIFS($AV$18:AV92,AV92,$AU$18:AU92,AU92)-1))</f>
        <v>4</v>
      </c>
      <c r="AY92" s="31">
        <f>(SUMPRODUCT((AV92=$AV$18:$AV$211)*(AS92&gt;$AS$18:$AS$211))+1)+(COUNTIFS($AV$18:AV92,AV92,$AS$18:AS92,AS92)-1)</f>
        <v>35</v>
      </c>
    </row>
    <row r="93" spans="3:51" s="78" customFormat="1" ht="15.75" customHeight="1" x14ac:dyDescent="0.35">
      <c r="C93" s="18">
        <v>74</v>
      </c>
      <c r="D93" s="126" t="str">
        <f t="array" ref="D93">IFERROR(INDEX($AR$18:$AR$211,MATCH(1,IF($E$6="Country name",($AW$18:$AW$211=C93),IF($E$6="Projected progress (Ascending)",($AX$18:$AX$211=C93),IF($E$6="Baseline performance",($AY$18:$AY$211=C93),"")))*($AV$18:$AV$211="Worst-Neg"),0)),"")</f>
        <v/>
      </c>
      <c r="L93" s="126" t="str">
        <f t="array" ref="L93">IFERROR(INDEX($AR$18:$AR$211,MATCH(1,IF($E$6="Country name",($AW$18:$AW$211=C93),IF($E$6="Projected progress (Ascending)",($AX$18:$AX$211=C93),IF($E$6="Baseline performance",($AY$18:$AY$211=C93),"")))*($AV$18:$AV$211="Worst-Pos"),0)),"")</f>
        <v/>
      </c>
      <c r="T93" s="126" t="str">
        <f t="array" ref="T93">IFERROR(INDEX($AR$18:$AR$211,MATCH(1,IF($E$6="Country name",($AW$18:$AW$211=C93),IF($E$6="Projected progress (Ascending)",($AX$18:$AX$211=C93),IF($E$6="Baseline performance",($AY$18:$AY$211=C93),"")))*($AV$18:$AV$211="Best-Neg"),0)),"")</f>
        <v/>
      </c>
      <c r="AB93" s="126" t="str">
        <f t="array" ref="AB93">IFERROR(INDEX($AR$18:$AR$211,MATCH(1,IF($E$6="Country name",($AW$18:$AW$211=C93),IF($E$6="Projected progress (Ascending)",($AX$18:$AX$211=C93),IF($E$6="Baseline performance",($AY$18:$AY$211=C93),"")))*($AV$18:$AV$211="Best-Pos"),0)),"")</f>
        <v/>
      </c>
      <c r="AH93" s="198"/>
      <c r="AJ93" s="126" t="str">
        <f t="array" ref="AJ93">IFERROR(INDEX($AR$18:$AR$211,MATCH(1,IF($E$6="Country name",($AW$18:$AW$211=C93),IF($E$6="Projected progress (Ascending)",($AX$18:$AX$211=C93),IF($E$6="Baseline performance",($AY$18:$AY$211=C93),"")))*($AV$18:$AV$211="NO DATA"),0)),"")</f>
        <v/>
      </c>
      <c r="AP93" s="194" t="s">
        <v>247</v>
      </c>
      <c r="AQ93" s="194" t="s">
        <v>312</v>
      </c>
      <c r="AR93" s="194" t="s">
        <v>313</v>
      </c>
      <c r="AS93" s="194">
        <f>INDEX('[1]Baseline values'!$A$1:$BF$195,MATCH($AQ93,'[1]Baseline values'!$A$1:$A$195,0),MATCH($E$5,'[1]Baseline values'!$A$1:$BF$1,0))</f>
        <v>6.24</v>
      </c>
      <c r="AT93" s="194">
        <f>IF([1]Reference!$V$5="HPOP",INDEX([1]hpop_regional_summary!$B$2:$AJ$198,MATCH($AR93,[1]hpop_regional_summary!$C$2:$C$198,0),MATCH($E$5,[1]hpop_regional_summary!$B$2:$AJ$2,0)),IF([1]Reference!$V$5="UHC",IF(OR($E$5="UHC Single Measure",$E$5="Financial Hardship",$E$5="Average Service Coverage"),INDEX([1]uhc_regional_summary!$B$5:$AO$198,MATCH($AR93,[1]uhc_regional_summary!$C$5:$C$198,0),MATCH($E$5,[1]uhc_regional_summary!$B$2:$AO$2,0)),INDEX([1]uhc_regional_summary!$B$5:$AO$198,MATCH($AR93,[1]uhc_regional_summary!$C$5:$C$198,0),MATCH($E$5,[1]uhc_regional_summary!$B$3:$AO$3,0))),IF([1]Reference!$V$5="HEP",IF(OR($E$5="HEP Index",$E$5="Prepare",$E$5="Prevent",$E$5="Detect and Respond"),INDEX([1]hep_regional_summary!$B$5:$AZ$198,MATCH($AR93,[1]hep_regional_summary!$C$5:$C$198,0),MATCH($E$5,[1]hep_regional_summary!$B$2:$AZ$2,0)),INDEX([1]hep_regional_summary!$B$5:$AZ$198,MATCH($AR93,[1]hep_regional_summary!$C$5:$C$198,0),MATCH($E$5,[1]hep_regional_summary!$B$3:$AZ$3,0))),"CHECK")))</f>
        <v>1</v>
      </c>
      <c r="AU93" s="194">
        <f>IF([1]Reference!$V$5="HPOP",INDEX([1]hpop_regional_summary!$B$2:$AJ$198,MATCH($AR93,[1]hpop_regional_summary!$C$2:$C$198,0),MATCH($E$5,[1]hpop_regional_summary!$B$2:$AJ$2,0)+1),IF([1]Reference!$V$5="UHC",IF(OR($E$5="UHC Single Measure",$E$5="Financial Hardship",$E$5="Average Service Coverage"),INDEX([1]uhc_regional_summary!$B$5:$AO$198,MATCH($AR93,[1]uhc_regional_summary!$C$5:$C$198,0),MATCH($E$5,[1]uhc_regional_summary!$B$2:$AO$2,0)+1),INDEX([1]uhc_regional_summary!$B$5:$AO$198,MATCH($AR93,[1]uhc_regional_summary!$C$5:$C$198,0),MATCH($E$5,[1]uhc_regional_summary!$B$3:$AO$3,0)+1)),IF([1]Reference!$V$5="HEP",IF(OR($E$5="HEP Index",$E$5="Prepare",$E$5="Prevent",$E$5="Detect and Respond"),INDEX([1]hep_regional_summary!$B$5:$AZ$198,MATCH($AR93,[1]hep_regional_summary!$C$5:$C$198,0),MATCH($E$5,[1]hep_regional_summary!$B$2:$AZ$2,0)+1),INDEX([1]hep_regional_summary!$B$5:$AZ$198,MATCH($AR93,[1]hep_regional_summary!$C$5:$C$198,0),MATCH($E$5,[1]hep_regional_summary!$B$3:$AZ$3,0)+1)),"CHECK")))</f>
        <v>0.9</v>
      </c>
      <c r="AV93" s="194" t="str">
        <f t="shared" si="1"/>
        <v>Best-Pos</v>
      </c>
      <c r="AW93" s="194">
        <f>COUNTIF(AV$18:AV93,AV93)</f>
        <v>26</v>
      </c>
      <c r="AX93" s="176">
        <f>IF(AND(AV93&lt;&gt;"NO DATA",AU93=""),"",(SUMPRODUCT((AV93=$AV$18:$AV$211)*(AU93&gt;$AU$18:$AU$211))+1)+(COUNTIFS($AV$18:AV93,AV93,$AU$18:AU93,AU93)-1))</f>
        <v>63</v>
      </c>
      <c r="AY93" s="31">
        <f>(SUMPRODUCT((AV93=$AV$18:$AV$211)*(AS93&gt;$AS$18:$AS$211))+1)+(COUNTIFS($AV$18:AV93,AV93,$AS$18:AS93,AS93)-1)</f>
        <v>54</v>
      </c>
    </row>
    <row r="94" spans="3:51" s="78" customFormat="1" ht="15.75" customHeight="1" x14ac:dyDescent="0.35">
      <c r="C94" s="196">
        <v>75</v>
      </c>
      <c r="D94" s="126" t="str">
        <f t="array" ref="D94">IFERROR(INDEX($AR$18:$AR$211,MATCH(1,IF($E$6="Country name",($AW$18:$AW$211=C94),IF($E$6="Projected progress (Ascending)",($AX$18:$AX$211=C94),IF($E$6="Baseline performance",($AY$18:$AY$211=C94),"")))*($AV$18:$AV$211="Worst-Neg"),0)),"")</f>
        <v/>
      </c>
      <c r="L94" s="126" t="str">
        <f t="array" ref="L94">IFERROR(INDEX($AR$18:$AR$211,MATCH(1,IF($E$6="Country name",($AW$18:$AW$211=C94),IF($E$6="Projected progress (Ascending)",($AX$18:$AX$211=C94),IF($E$6="Baseline performance",($AY$18:$AY$211=C94),"")))*($AV$18:$AV$211="Worst-Pos"),0)),"")</f>
        <v/>
      </c>
      <c r="T94" s="126" t="str">
        <f t="array" ref="T94">IFERROR(INDEX($AR$18:$AR$211,MATCH(1,IF($E$6="Country name",($AW$18:$AW$211=C94),IF($E$6="Projected progress (Ascending)",($AX$18:$AX$211=C94),IF($E$6="Baseline performance",($AY$18:$AY$211=C94),"")))*($AV$18:$AV$211="Best-Neg"),0)),"")</f>
        <v/>
      </c>
      <c r="AB94" s="126" t="str">
        <f t="array" ref="AB94">IFERROR(INDEX($AR$18:$AR$211,MATCH(1,IF($E$6="Country name",($AW$18:$AW$211=C94),IF($E$6="Projected progress (Ascending)",($AX$18:$AX$211=C94),IF($E$6="Baseline performance",($AY$18:$AY$211=C94),"")))*($AV$18:$AV$211="Best-Pos"),0)),"")</f>
        <v/>
      </c>
      <c r="AH94" s="198"/>
      <c r="AJ94" s="126" t="str">
        <f t="array" ref="AJ94">IFERROR(INDEX($AR$18:$AR$211,MATCH(1,IF($E$6="Country name",($AW$18:$AW$211=C94),IF($E$6="Projected progress (Ascending)",($AX$18:$AX$211=C94),IF($E$6="Baseline performance",($AY$18:$AY$211=C94),"")))*($AV$18:$AV$211="NO DATA"),0)),"")</f>
        <v/>
      </c>
      <c r="AP94" s="194" t="s">
        <v>361</v>
      </c>
      <c r="AQ94" s="194" t="s">
        <v>426</v>
      </c>
      <c r="AR94" s="194" t="s">
        <v>427</v>
      </c>
      <c r="AS94" s="194">
        <f>INDEX('[1]Baseline values'!$A$1:$BF$195,MATCH($AQ94,'[1]Baseline values'!$A$1:$A$195,0),MATCH($E$5,'[1]Baseline values'!$A$1:$BF$1,0))</f>
        <v>9.84</v>
      </c>
      <c r="AT94" s="194">
        <f>IF([1]Reference!$V$5="HPOP",INDEX([1]hpop_regional_summary!$B$2:$AJ$198,MATCH($AR94,[1]hpop_regional_summary!$C$2:$C$198,0),MATCH($E$5,[1]hpop_regional_summary!$B$2:$AJ$2,0)),IF([1]Reference!$V$5="UHC",IF(OR($E$5="UHC Single Measure",$E$5="Financial Hardship",$E$5="Average Service Coverage"),INDEX([1]uhc_regional_summary!$B$5:$AO$198,MATCH($AR94,[1]uhc_regional_summary!$C$5:$C$198,0),MATCH($E$5,[1]uhc_regional_summary!$B$2:$AO$2,0)),INDEX([1]uhc_regional_summary!$B$5:$AO$198,MATCH($AR94,[1]uhc_regional_summary!$C$5:$C$198,0),MATCH($E$5,[1]uhc_regional_summary!$B$3:$AO$3,0))),IF([1]Reference!$V$5="HEP",IF(OR($E$5="HEP Index",$E$5="Prepare",$E$5="Prevent",$E$5="Detect and Respond"),INDEX([1]hep_regional_summary!$B$5:$AZ$198,MATCH($AR94,[1]hep_regional_summary!$C$5:$C$198,0),MATCH($E$5,[1]hep_regional_summary!$B$2:$AZ$2,0)),INDEX([1]hep_regional_summary!$B$5:$AZ$198,MATCH($AR94,[1]hep_regional_summary!$C$5:$C$198,0),MATCH($E$5,[1]hep_regional_summary!$B$3:$AZ$3,0))),"CHECK")))</f>
        <v>3</v>
      </c>
      <c r="AU94" s="194">
        <f>IF([1]Reference!$V$5="HPOP",INDEX([1]hpop_regional_summary!$B$2:$AJ$198,MATCH($AR94,[1]hpop_regional_summary!$C$2:$C$198,0),MATCH($E$5,[1]hpop_regional_summary!$B$2:$AJ$2,0)+1),IF([1]Reference!$V$5="UHC",IF(OR($E$5="UHC Single Measure",$E$5="Financial Hardship",$E$5="Average Service Coverage"),INDEX([1]uhc_regional_summary!$B$5:$AO$198,MATCH($AR94,[1]uhc_regional_summary!$C$5:$C$198,0),MATCH($E$5,[1]uhc_regional_summary!$B$2:$AO$2,0)+1),INDEX([1]uhc_regional_summary!$B$5:$AO$198,MATCH($AR94,[1]uhc_regional_summary!$C$5:$C$198,0),MATCH($E$5,[1]uhc_regional_summary!$B$3:$AO$3,0)+1)),IF([1]Reference!$V$5="HEP",IF(OR($E$5="HEP Index",$E$5="Prepare",$E$5="Prevent",$E$5="Detect and Respond"),INDEX([1]hep_regional_summary!$B$5:$AZ$198,MATCH($AR94,[1]hep_regional_summary!$C$5:$C$198,0),MATCH($E$5,[1]hep_regional_summary!$B$2:$AZ$2,0)+1),INDEX([1]hep_regional_summary!$B$5:$AZ$198,MATCH($AR94,[1]hep_regional_summary!$C$5:$C$198,0),MATCH($E$5,[1]hep_regional_summary!$B$3:$AZ$3,0)+1)),"CHECK")))</f>
        <v>0.8</v>
      </c>
      <c r="AV94" s="194" t="str">
        <f t="shared" si="1"/>
        <v>Worst-Pos</v>
      </c>
      <c r="AW94" s="194">
        <f>COUNTIF(AV$18:AV94,AV94)</f>
        <v>32</v>
      </c>
      <c r="AX94" s="176">
        <f>IF(AND(AV94&lt;&gt;"NO DATA",AU94=""),"",(SUMPRODUCT((AV94=$AV$18:$AV$211)*(AU94&gt;$AU$18:$AU$211))+1)+(COUNTIFS($AV$18:AV94,AV94,$AU$18:AU94,AU94)-1))</f>
        <v>31</v>
      </c>
      <c r="AY94" s="31">
        <f>(SUMPRODUCT((AV94=$AV$18:$AV$211)*(AS94&gt;$AS$18:$AS$211))+1)+(COUNTIFS($AV$18:AV94,AV94,$AS$18:AS94,AS94)-1)</f>
        <v>13</v>
      </c>
    </row>
    <row r="95" spans="3:51" s="78" customFormat="1" ht="15.75" customHeight="1" x14ac:dyDescent="0.35">
      <c r="C95" s="18">
        <v>76</v>
      </c>
      <c r="D95" s="126" t="str">
        <f t="array" ref="D95">IFERROR(INDEX($AR$18:$AR$211,MATCH(1,IF($E$6="Country name",($AW$18:$AW$211=C95),IF($E$6="Projected progress (Ascending)",($AX$18:$AX$211=C95),IF($E$6="Baseline performance",($AY$18:$AY$211=C95),"")))*($AV$18:$AV$211="Worst-Neg"),0)),"")</f>
        <v/>
      </c>
      <c r="L95" s="126" t="str">
        <f t="array" ref="L95">IFERROR(INDEX($AR$18:$AR$211,MATCH(1,IF($E$6="Country name",($AW$18:$AW$211=C95),IF($E$6="Projected progress (Ascending)",($AX$18:$AX$211=C95),IF($E$6="Baseline performance",($AY$18:$AY$211=C95),"")))*($AV$18:$AV$211="Worst-Pos"),0)),"")</f>
        <v/>
      </c>
      <c r="T95" s="126" t="str">
        <f t="array" ref="T95">IFERROR(INDEX($AR$18:$AR$211,MATCH(1,IF($E$6="Country name",($AW$18:$AW$211=C95),IF($E$6="Projected progress (Ascending)",($AX$18:$AX$211=C95),IF($E$6="Baseline performance",($AY$18:$AY$211=C95),"")))*($AV$18:$AV$211="Best-Neg"),0)),"")</f>
        <v/>
      </c>
      <c r="AB95" s="126" t="str">
        <f t="array" ref="AB95">IFERROR(INDEX($AR$18:$AR$211,MATCH(1,IF($E$6="Country name",($AW$18:$AW$211=C95),IF($E$6="Projected progress (Ascending)",($AX$18:$AX$211=C95),IF($E$6="Baseline performance",($AY$18:$AY$211=C95),"")))*($AV$18:$AV$211="Best-Pos"),0)),"")</f>
        <v/>
      </c>
      <c r="AH95" s="198"/>
      <c r="AJ95" s="126" t="str">
        <f t="array" ref="AJ95">IFERROR(INDEX($AR$18:$AR$211,MATCH(1,IF($E$6="Country name",($AW$18:$AW$211=C95),IF($E$6="Projected progress (Ascending)",($AX$18:$AX$211=C95),IF($E$6="Baseline performance",($AY$18:$AY$211=C95),"")))*($AV$18:$AV$211="NO DATA"),0)),"")</f>
        <v/>
      </c>
      <c r="AP95" s="194" t="s">
        <v>361</v>
      </c>
      <c r="AQ95" s="194" t="s">
        <v>392</v>
      </c>
      <c r="AR95" s="194" t="s">
        <v>393</v>
      </c>
      <c r="AS95" s="194">
        <f>INDEX('[1]Baseline values'!$A$1:$BF$195,MATCH($AQ95,'[1]Baseline values'!$A$1:$A$195,0),MATCH($E$5,'[1]Baseline values'!$A$1:$BF$1,0))</f>
        <v>10.210000000000001</v>
      </c>
      <c r="AT95" s="194">
        <f>IF([1]Reference!$V$5="HPOP",INDEX([1]hpop_regional_summary!$B$2:$AJ$198,MATCH($AR95,[1]hpop_regional_summary!$C$2:$C$198,0),MATCH($E$5,[1]hpop_regional_summary!$B$2:$AJ$2,0)),IF([1]Reference!$V$5="UHC",IF(OR($E$5="UHC Single Measure",$E$5="Financial Hardship",$E$5="Average Service Coverage"),INDEX([1]uhc_regional_summary!$B$5:$AO$198,MATCH($AR95,[1]uhc_regional_summary!$C$5:$C$198,0),MATCH($E$5,[1]uhc_regional_summary!$B$2:$AO$2,0)),INDEX([1]uhc_regional_summary!$B$5:$AO$198,MATCH($AR95,[1]uhc_regional_summary!$C$5:$C$198,0),MATCH($E$5,[1]uhc_regional_summary!$B$3:$AO$3,0))),IF([1]Reference!$V$5="HEP",IF(OR($E$5="HEP Index",$E$5="Prepare",$E$5="Prevent",$E$5="Detect and Respond"),INDEX([1]hep_regional_summary!$B$5:$AZ$198,MATCH($AR95,[1]hep_regional_summary!$C$5:$C$198,0),MATCH($E$5,[1]hep_regional_summary!$B$2:$AZ$2,0)),INDEX([1]hep_regional_summary!$B$5:$AZ$198,MATCH($AR95,[1]hep_regional_summary!$C$5:$C$198,0),MATCH($E$5,[1]hep_regional_summary!$B$3:$AZ$3,0))),"CHECK")))</f>
        <v>0</v>
      </c>
      <c r="AU95" s="194">
        <f>IF([1]Reference!$V$5="HPOP",INDEX([1]hpop_regional_summary!$B$2:$AJ$198,MATCH($AR95,[1]hpop_regional_summary!$C$2:$C$198,0),MATCH($E$5,[1]hpop_regional_summary!$B$2:$AJ$2,0)+1),IF([1]Reference!$V$5="UHC",IF(OR($E$5="UHC Single Measure",$E$5="Financial Hardship",$E$5="Average Service Coverage"),INDEX([1]uhc_regional_summary!$B$5:$AO$198,MATCH($AR95,[1]uhc_regional_summary!$C$5:$C$198,0),MATCH($E$5,[1]uhc_regional_summary!$B$2:$AO$2,0)+1),INDEX([1]uhc_regional_summary!$B$5:$AO$198,MATCH($AR95,[1]uhc_regional_summary!$C$5:$C$198,0),MATCH($E$5,[1]uhc_regional_summary!$B$3:$AO$3,0)+1)),IF([1]Reference!$V$5="HEP",IF(OR($E$5="HEP Index",$E$5="Prepare",$E$5="Prevent",$E$5="Detect and Respond"),INDEX([1]hep_regional_summary!$B$5:$AZ$198,MATCH($AR95,[1]hep_regional_summary!$C$5:$C$198,0),MATCH($E$5,[1]hep_regional_summary!$B$2:$AZ$2,0)+1),INDEX([1]hep_regional_summary!$B$5:$AZ$198,MATCH($AR95,[1]hep_regional_summary!$C$5:$C$198,0),MATCH($E$5,[1]hep_regional_summary!$B$3:$AZ$3,0)+1)),"CHECK")))</f>
        <v>0</v>
      </c>
      <c r="AV95" s="194" t="str">
        <f t="shared" si="1"/>
        <v>NO DATA</v>
      </c>
      <c r="AW95" s="194">
        <f>COUNTIF(AV$18:AV95,AV95)</f>
        <v>16</v>
      </c>
      <c r="AX95" s="176">
        <f>IF(AND(AV95&lt;&gt;"NO DATA",AU95=""),"",(SUMPRODUCT((AV95=$AV$18:$AV$211)*(AU95&gt;$AU$18:$AU$211))+1)+(COUNTIFS($AV$18:AV95,AV95,$AU$18:AU95,AU95)-1))</f>
        <v>16</v>
      </c>
      <c r="AY95" s="31">
        <f>(SUMPRODUCT((AV95=$AV$18:$AV$211)*(AS95&gt;$AS$18:$AS$211))+1)+(COUNTIFS($AV$18:AV95,AV95,$AS$18:AS95,AS95)-1)</f>
        <v>33</v>
      </c>
    </row>
    <row r="96" spans="3:51" s="78" customFormat="1" ht="15.75" customHeight="1" x14ac:dyDescent="0.35">
      <c r="C96" s="196">
        <v>77</v>
      </c>
      <c r="D96" s="126" t="str">
        <f t="array" ref="D96">IFERROR(INDEX($AR$18:$AR$211,MATCH(1,IF($E$6="Country name",($AW$18:$AW$211=C96),IF($E$6="Projected progress (Ascending)",($AX$18:$AX$211=C96),IF($E$6="Baseline performance",($AY$18:$AY$211=C96),"")))*($AV$18:$AV$211="Worst-Neg"),0)),"")</f>
        <v/>
      </c>
      <c r="L96" s="126" t="str">
        <f t="array" ref="L96">IFERROR(INDEX($AR$18:$AR$211,MATCH(1,IF($E$6="Country name",($AW$18:$AW$211=C96),IF($E$6="Projected progress (Ascending)",($AX$18:$AX$211=C96),IF($E$6="Baseline performance",($AY$18:$AY$211=C96),"")))*($AV$18:$AV$211="Worst-Pos"),0)),"")</f>
        <v/>
      </c>
      <c r="T96" s="126" t="str">
        <f t="array" ref="T96">IFERROR(INDEX($AR$18:$AR$211,MATCH(1,IF($E$6="Country name",($AW$18:$AW$211=C96),IF($E$6="Projected progress (Ascending)",($AX$18:$AX$211=C96),IF($E$6="Baseline performance",($AY$18:$AY$211=C96),"")))*($AV$18:$AV$211="Best-Neg"),0)),"")</f>
        <v/>
      </c>
      <c r="AB96" s="126" t="str">
        <f t="array" ref="AB96">IFERROR(INDEX($AR$18:$AR$211,MATCH(1,IF($E$6="Country name",($AW$18:$AW$211=C96),IF($E$6="Projected progress (Ascending)",($AX$18:$AX$211=C96),IF($E$6="Baseline performance",($AY$18:$AY$211=C96),"")))*($AV$18:$AV$211="Best-Pos"),0)),"")</f>
        <v/>
      </c>
      <c r="AH96" s="198"/>
      <c r="AJ96" s="126" t="str">
        <f t="array" ref="AJ96">IFERROR(INDEX($AR$18:$AR$211,MATCH(1,IF($E$6="Country name",($AW$18:$AW$211=C96),IF($E$6="Projected progress (Ascending)",($AX$18:$AX$211=C96),IF($E$6="Baseline performance",($AY$18:$AY$211=C96),"")))*($AV$18:$AV$211="NO DATA"),0)),"")</f>
        <v/>
      </c>
      <c r="AP96" s="194" t="s">
        <v>468</v>
      </c>
      <c r="AQ96" s="194" t="s">
        <v>485</v>
      </c>
      <c r="AR96" s="194" t="s">
        <v>486</v>
      </c>
      <c r="AS96" s="194">
        <f>INDEX('[1]Baseline values'!$A$1:$BF$195,MATCH($AQ96,'[1]Baseline values'!$A$1:$A$195,0),MATCH($E$5,'[1]Baseline values'!$A$1:$BF$1,0))</f>
        <v>13.01</v>
      </c>
      <c r="AT96" s="194">
        <f>IF([1]Reference!$V$5="HPOP",INDEX([1]hpop_regional_summary!$B$2:$AJ$198,MATCH($AR96,[1]hpop_regional_summary!$C$2:$C$198,0),MATCH($E$5,[1]hpop_regional_summary!$B$2:$AJ$2,0)),IF([1]Reference!$V$5="UHC",IF(OR($E$5="UHC Single Measure",$E$5="Financial Hardship",$E$5="Average Service Coverage"),INDEX([1]uhc_regional_summary!$B$5:$AO$198,MATCH($AR96,[1]uhc_regional_summary!$C$5:$C$198,0),MATCH($E$5,[1]uhc_regional_summary!$B$2:$AO$2,0)),INDEX([1]uhc_regional_summary!$B$5:$AO$198,MATCH($AR96,[1]uhc_regional_summary!$C$5:$C$198,0),MATCH($E$5,[1]uhc_regional_summary!$B$3:$AO$3,0))),IF([1]Reference!$V$5="HEP",IF(OR($E$5="HEP Index",$E$5="Prepare",$E$5="Prevent",$E$5="Detect and Respond"),INDEX([1]hep_regional_summary!$B$5:$AZ$198,MATCH($AR96,[1]hep_regional_summary!$C$5:$C$198,0),MATCH($E$5,[1]hep_regional_summary!$B$2:$AZ$2,0)),INDEX([1]hep_regional_summary!$B$5:$AZ$198,MATCH($AR96,[1]hep_regional_summary!$C$5:$C$198,0),MATCH($E$5,[1]hep_regional_summary!$B$3:$AZ$3,0))),"CHECK")))</f>
        <v>4</v>
      </c>
      <c r="AU96" s="194">
        <f>IF([1]Reference!$V$5="HPOP",INDEX([1]hpop_regional_summary!$B$2:$AJ$198,MATCH($AR96,[1]hpop_regional_summary!$C$2:$C$198,0),MATCH($E$5,[1]hpop_regional_summary!$B$2:$AJ$2,0)+1),IF([1]Reference!$V$5="UHC",IF(OR($E$5="UHC Single Measure",$E$5="Financial Hardship",$E$5="Average Service Coverage"),INDEX([1]uhc_regional_summary!$B$5:$AO$198,MATCH($AR96,[1]uhc_regional_summary!$C$5:$C$198,0),MATCH($E$5,[1]uhc_regional_summary!$B$2:$AO$2,0)+1),INDEX([1]uhc_regional_summary!$B$5:$AO$198,MATCH($AR96,[1]uhc_regional_summary!$C$5:$C$198,0),MATCH($E$5,[1]uhc_regional_summary!$B$3:$AO$3,0)+1)),IF([1]Reference!$V$5="HEP",IF(OR($E$5="HEP Index",$E$5="Prepare",$E$5="Prevent",$E$5="Detect and Respond"),INDEX([1]hep_regional_summary!$B$5:$AZ$198,MATCH($AR96,[1]hep_regional_summary!$C$5:$C$198,0),MATCH($E$5,[1]hep_regional_summary!$B$2:$AZ$2,0)+1),INDEX([1]hep_regional_summary!$B$5:$AZ$198,MATCH($AR96,[1]hep_regional_summary!$C$5:$C$198,0),MATCH($E$5,[1]hep_regional_summary!$B$3:$AZ$3,0)+1)),"CHECK")))</f>
        <v>1.2</v>
      </c>
      <c r="AV96" s="194" t="str">
        <f t="shared" si="1"/>
        <v>Worst-Pos</v>
      </c>
      <c r="AW96" s="194">
        <f>COUNTIF(AV$18:AV96,AV96)</f>
        <v>33</v>
      </c>
      <c r="AX96" s="176">
        <f>IF(AND(AV96&lt;&gt;"NO DATA",AU96=""),"",(SUMPRODUCT((AV96=$AV$18:$AV$211)*(AU96&gt;$AU$18:$AU$211))+1)+(COUNTIFS($AV$18:AV96,AV96,$AU$18:AU96,AU96)-1))</f>
        <v>50</v>
      </c>
      <c r="AY96" s="31">
        <f>(SUMPRODUCT((AV96=$AV$18:$AV$211)*(AS96&gt;$AS$18:$AS$211))+1)+(COUNTIFS($AV$18:AV96,AV96,$AS$18:AS96,AS96)-1)</f>
        <v>39</v>
      </c>
    </row>
    <row r="97" spans="3:51" s="78" customFormat="1" ht="15.75" customHeight="1" x14ac:dyDescent="0.35">
      <c r="C97" s="18">
        <v>78</v>
      </c>
      <c r="D97" s="126" t="str">
        <f t="array" ref="D97">IFERROR(INDEX($AR$18:$AR$211,MATCH(1,IF($E$6="Country name",($AW$18:$AW$211=C97),IF($E$6="Projected progress (Ascending)",($AX$18:$AX$211=C97),IF($E$6="Baseline performance",($AY$18:$AY$211=C97),"")))*($AV$18:$AV$211="Worst-Neg"),0)),"")</f>
        <v/>
      </c>
      <c r="L97" s="126" t="str">
        <f t="array" ref="L97">IFERROR(INDEX($AR$18:$AR$211,MATCH(1,IF($E$6="Country name",($AW$18:$AW$211=C97),IF($E$6="Projected progress (Ascending)",($AX$18:$AX$211=C97),IF($E$6="Baseline performance",($AY$18:$AY$211=C97),"")))*($AV$18:$AV$211="Worst-Pos"),0)),"")</f>
        <v/>
      </c>
      <c r="T97" s="126" t="str">
        <f t="array" ref="T97">IFERROR(INDEX($AR$18:$AR$211,MATCH(1,IF($E$6="Country name",($AW$18:$AW$211=C97),IF($E$6="Projected progress (Ascending)",($AX$18:$AX$211=C97),IF($E$6="Baseline performance",($AY$18:$AY$211=C97),"")))*($AV$18:$AV$211="Best-Neg"),0)),"")</f>
        <v/>
      </c>
      <c r="AB97" s="126" t="str">
        <f t="array" ref="AB97">IFERROR(INDEX($AR$18:$AR$211,MATCH(1,IF($E$6="Country name",($AW$18:$AW$211=C97),IF($E$6="Projected progress (Ascending)",($AX$18:$AX$211=C97),IF($E$6="Baseline performance",($AY$18:$AY$211=C97),"")))*($AV$18:$AV$211="Best-Pos"),0)),"")</f>
        <v/>
      </c>
      <c r="AH97" s="198"/>
      <c r="AJ97" s="126" t="str">
        <f t="array" ref="AJ97">IFERROR(INDEX($AR$18:$AR$211,MATCH(1,IF($E$6="Country name",($AW$18:$AW$211=C97),IF($E$6="Projected progress (Ascending)",($AX$18:$AX$211=C97),IF($E$6="Baseline performance",($AY$18:$AY$211=C97),"")))*($AV$18:$AV$211="NO DATA"),0)),"")</f>
        <v/>
      </c>
      <c r="AP97" s="194" t="s">
        <v>468</v>
      </c>
      <c r="AQ97" s="194" t="s">
        <v>475</v>
      </c>
      <c r="AR97" s="194" t="s">
        <v>476</v>
      </c>
      <c r="AS97" s="194">
        <f>INDEX('[1]Baseline values'!$A$1:$BF$195,MATCH($AQ97,'[1]Baseline values'!$A$1:$A$195,0),MATCH($E$5,'[1]Baseline values'!$A$1:$BF$1,0))</f>
        <v>2.71</v>
      </c>
      <c r="AT97" s="194">
        <f>IF([1]Reference!$V$5="HPOP",INDEX([1]hpop_regional_summary!$B$2:$AJ$198,MATCH($AR97,[1]hpop_regional_summary!$C$2:$C$198,0),MATCH($E$5,[1]hpop_regional_summary!$B$2:$AJ$2,0)),IF([1]Reference!$V$5="UHC",IF(OR($E$5="UHC Single Measure",$E$5="Financial Hardship",$E$5="Average Service Coverage"),INDEX([1]uhc_regional_summary!$B$5:$AO$198,MATCH($AR97,[1]uhc_regional_summary!$C$5:$C$198,0),MATCH($E$5,[1]uhc_regional_summary!$B$2:$AO$2,0)),INDEX([1]uhc_regional_summary!$B$5:$AO$198,MATCH($AR97,[1]uhc_regional_summary!$C$5:$C$198,0),MATCH($E$5,[1]uhc_regional_summary!$B$3:$AO$3,0))),IF([1]Reference!$V$5="HEP",IF(OR($E$5="HEP Index",$E$5="Prepare",$E$5="Prevent",$E$5="Detect and Respond"),INDEX([1]hep_regional_summary!$B$5:$AZ$198,MATCH($AR97,[1]hep_regional_summary!$C$5:$C$198,0),MATCH($E$5,[1]hep_regional_summary!$B$2:$AZ$2,0)),INDEX([1]hep_regional_summary!$B$5:$AZ$198,MATCH($AR97,[1]hep_regional_summary!$C$5:$C$198,0),MATCH($E$5,[1]hep_regional_summary!$B$3:$AZ$3,0))),"CHECK")))</f>
        <v>1</v>
      </c>
      <c r="AU97" s="194">
        <f>IF([1]Reference!$V$5="HPOP",INDEX([1]hpop_regional_summary!$B$2:$AJ$198,MATCH($AR97,[1]hpop_regional_summary!$C$2:$C$198,0),MATCH($E$5,[1]hpop_regional_summary!$B$2:$AJ$2,0)+1),IF([1]Reference!$V$5="UHC",IF(OR($E$5="UHC Single Measure",$E$5="Financial Hardship",$E$5="Average Service Coverage"),INDEX([1]uhc_regional_summary!$B$5:$AO$198,MATCH($AR97,[1]uhc_regional_summary!$C$5:$C$198,0),MATCH($E$5,[1]uhc_regional_summary!$B$2:$AO$2,0)+1),INDEX([1]uhc_regional_summary!$B$5:$AO$198,MATCH($AR97,[1]uhc_regional_summary!$C$5:$C$198,0),MATCH($E$5,[1]uhc_regional_summary!$B$3:$AO$3,0)+1)),IF([1]Reference!$V$5="HEP",IF(OR($E$5="HEP Index",$E$5="Prepare",$E$5="Prevent",$E$5="Detect and Respond"),INDEX([1]hep_regional_summary!$B$5:$AZ$198,MATCH($AR97,[1]hep_regional_summary!$C$5:$C$198,0),MATCH($E$5,[1]hep_regional_summary!$B$2:$AZ$2,0)+1),INDEX([1]hep_regional_summary!$B$5:$AZ$198,MATCH($AR97,[1]hep_regional_summary!$C$5:$C$198,0),MATCH($E$5,[1]hep_regional_summary!$B$3:$AZ$3,0)+1)),"CHECK")))</f>
        <v>0.3</v>
      </c>
      <c r="AV97" s="194" t="str">
        <f t="shared" si="1"/>
        <v>Best-Pos</v>
      </c>
      <c r="AW97" s="194">
        <f>COUNTIF(AV$18:AV97,AV97)</f>
        <v>27</v>
      </c>
      <c r="AX97" s="176">
        <f>IF(AND(AV97&lt;&gt;"NO DATA",AU97=""),"",(SUMPRODUCT((AV97=$AV$18:$AV$211)*(AU97&gt;$AU$18:$AU$211))+1)+(COUNTIFS($AV$18:AV97,AV97,$AU$18:AU97,AU97)-1))</f>
        <v>25</v>
      </c>
      <c r="AY97" s="31">
        <f>(SUMPRODUCT((AV97=$AV$18:$AV$211)*(AS97&gt;$AS$18:$AS$211))+1)+(COUNTIFS($AV$18:AV97,AV97,$AS$18:AS97,AS97)-1)</f>
        <v>11</v>
      </c>
    </row>
    <row r="98" spans="3:51" s="78" customFormat="1" ht="15.75" customHeight="1" x14ac:dyDescent="0.35">
      <c r="C98" s="196">
        <v>79</v>
      </c>
      <c r="D98" s="126" t="str">
        <f t="array" ref="D98">IFERROR(INDEX($AR$18:$AR$211,MATCH(1,IF($E$6="Country name",($AW$18:$AW$211=C98),IF($E$6="Projected progress (Ascending)",($AX$18:$AX$211=C98),IF($E$6="Baseline performance",($AY$18:$AY$211=C98),"")))*($AV$18:$AV$211="Worst-Neg"),0)),"")</f>
        <v/>
      </c>
      <c r="L98" s="126" t="str">
        <f t="array" ref="L98">IFERROR(INDEX($AR$18:$AR$211,MATCH(1,IF($E$6="Country name",($AW$18:$AW$211=C98),IF($E$6="Projected progress (Ascending)",($AX$18:$AX$211=C98),IF($E$6="Baseline performance",($AY$18:$AY$211=C98),"")))*($AV$18:$AV$211="Worst-Pos"),0)),"")</f>
        <v/>
      </c>
      <c r="T98" s="126" t="str">
        <f t="array" ref="T98">IFERROR(INDEX($AR$18:$AR$211,MATCH(1,IF($E$6="Country name",($AW$18:$AW$211=C98),IF($E$6="Projected progress (Ascending)",($AX$18:$AX$211=C98),IF($E$6="Baseline performance",($AY$18:$AY$211=C98),"")))*($AV$18:$AV$211="Best-Neg"),0)),"")</f>
        <v/>
      </c>
      <c r="AB98" s="126" t="str">
        <f t="array" ref="AB98">IFERROR(INDEX($AR$18:$AR$211,MATCH(1,IF($E$6="Country name",($AW$18:$AW$211=C98),IF($E$6="Projected progress (Ascending)",($AX$18:$AX$211=C98),IF($E$6="Baseline performance",($AY$18:$AY$211=C98),"")))*($AV$18:$AV$211="Best-Pos"),0)),"")</f>
        <v/>
      </c>
      <c r="AH98" s="198"/>
      <c r="AJ98" s="126" t="str">
        <f t="array" ref="AJ98">IFERROR(INDEX($AR$18:$AR$211,MATCH(1,IF($E$6="Country name",($AW$18:$AW$211=C98),IF($E$6="Projected progress (Ascending)",($AX$18:$AX$211=C98),IF($E$6="Baseline performance",($AY$18:$AY$211=C98),"")))*($AV$18:$AV$211="NO DATA"),0)),"")</f>
        <v/>
      </c>
      <c r="AP98" s="194" t="s">
        <v>318</v>
      </c>
      <c r="AQ98" s="194" t="s">
        <v>329</v>
      </c>
      <c r="AR98" s="194" t="s">
        <v>330</v>
      </c>
      <c r="AS98" s="194">
        <f>INDEX('[1]Baseline values'!$A$1:$BF$195,MATCH($AQ98,'[1]Baseline values'!$A$1:$A$195,0),MATCH($E$5,'[1]Baseline values'!$A$1:$BF$1,0))</f>
        <v>29.32</v>
      </c>
      <c r="AT98" s="194">
        <f>IF([1]Reference!$V$5="HPOP",INDEX([1]hpop_regional_summary!$B$2:$AJ$198,MATCH($AR98,[1]hpop_regional_summary!$C$2:$C$198,0),MATCH($E$5,[1]hpop_regional_summary!$B$2:$AJ$2,0)),IF([1]Reference!$V$5="UHC",IF(OR($E$5="UHC Single Measure",$E$5="Financial Hardship",$E$5="Average Service Coverage"),INDEX([1]uhc_regional_summary!$B$5:$AO$198,MATCH($AR98,[1]uhc_regional_summary!$C$5:$C$198,0),MATCH($E$5,[1]uhc_regional_summary!$B$2:$AO$2,0)),INDEX([1]uhc_regional_summary!$B$5:$AO$198,MATCH($AR98,[1]uhc_regional_summary!$C$5:$C$198,0),MATCH($E$5,[1]uhc_regional_summary!$B$3:$AO$3,0))),IF([1]Reference!$V$5="HEP",IF(OR($E$5="HEP Index",$E$5="Prepare",$E$5="Prevent",$E$5="Detect and Respond"),INDEX([1]hep_regional_summary!$B$5:$AZ$198,MATCH($AR98,[1]hep_regional_summary!$C$5:$C$198,0),MATCH($E$5,[1]hep_regional_summary!$B$2:$AZ$2,0)),INDEX([1]hep_regional_summary!$B$5:$AZ$198,MATCH($AR98,[1]hep_regional_summary!$C$5:$C$198,0),MATCH($E$5,[1]hep_regional_summary!$B$3:$AZ$3,0))),"CHECK")))</f>
        <v>4</v>
      </c>
      <c r="AU98" s="194">
        <f>IF([1]Reference!$V$5="HPOP",INDEX([1]hpop_regional_summary!$B$2:$AJ$198,MATCH($AR98,[1]hpop_regional_summary!$C$2:$C$198,0),MATCH($E$5,[1]hpop_regional_summary!$B$2:$AJ$2,0)+1),IF([1]Reference!$V$5="UHC",IF(OR($E$5="UHC Single Measure",$E$5="Financial Hardship",$E$5="Average Service Coverage"),INDEX([1]uhc_regional_summary!$B$5:$AO$198,MATCH($AR98,[1]uhc_regional_summary!$C$5:$C$198,0),MATCH($E$5,[1]uhc_regional_summary!$B$2:$AO$2,0)+1),INDEX([1]uhc_regional_summary!$B$5:$AO$198,MATCH($AR98,[1]uhc_regional_summary!$C$5:$C$198,0),MATCH($E$5,[1]uhc_regional_summary!$B$3:$AO$3,0)+1)),IF([1]Reference!$V$5="HEP",IF(OR($E$5="HEP Index",$E$5="Prepare",$E$5="Prevent",$E$5="Detect and Respond"),INDEX([1]hep_regional_summary!$B$5:$AZ$198,MATCH($AR98,[1]hep_regional_summary!$C$5:$C$198,0),MATCH($E$5,[1]hep_regional_summary!$B$2:$AZ$2,0)+1),INDEX([1]hep_regional_summary!$B$5:$AZ$198,MATCH($AR98,[1]hep_regional_summary!$C$5:$C$198,0),MATCH($E$5,[1]hep_regional_summary!$B$3:$AZ$3,0)+1)),"CHECK")))</f>
        <v>-3</v>
      </c>
      <c r="AV98" s="194" t="str">
        <f t="shared" si="1"/>
        <v>Worst-Neg</v>
      </c>
      <c r="AW98" s="194">
        <f>COUNTIF(AV$18:AV98,AV98)</f>
        <v>3</v>
      </c>
      <c r="AX98" s="176">
        <f>IF(AND(AV98&lt;&gt;"NO DATA",AU98=""),"",(SUMPRODUCT((AV98=$AV$18:$AV$211)*(AU98&gt;$AU$18:$AU$211))+1)+(COUNTIFS($AV$18:AV98,AV98,$AU$18:AU98,AU98)-1))</f>
        <v>2</v>
      </c>
      <c r="AY98" s="31">
        <f>(SUMPRODUCT((AV98=$AV$18:$AV$211)*(AS98&gt;$AS$18:$AS$211))+1)+(COUNTIFS($AV$18:AV98,AV98,$AS$18:AS98,AS98)-1)</f>
        <v>5</v>
      </c>
    </row>
    <row r="99" spans="3:51" s="78" customFormat="1" ht="15.75" customHeight="1" x14ac:dyDescent="0.35">
      <c r="C99" s="18">
        <v>80</v>
      </c>
      <c r="D99" s="126" t="str">
        <f t="array" ref="D99">IFERROR(INDEX($AR$18:$AR$211,MATCH(1,IF($E$6="Country name",($AW$18:$AW$211=C99),IF($E$6="Projected progress (Ascending)",($AX$18:$AX$211=C99),IF($E$6="Baseline performance",($AY$18:$AY$211=C99),"")))*($AV$18:$AV$211="Worst-Neg"),0)),"")</f>
        <v/>
      </c>
      <c r="L99" s="126" t="str">
        <f t="array" ref="L99">IFERROR(INDEX($AR$18:$AR$211,MATCH(1,IF($E$6="Country name",($AW$18:$AW$211=C99),IF($E$6="Projected progress (Ascending)",($AX$18:$AX$211=C99),IF($E$6="Baseline performance",($AY$18:$AY$211=C99),"")))*($AV$18:$AV$211="Worst-Pos"),0)),"")</f>
        <v/>
      </c>
      <c r="T99" s="126" t="str">
        <f t="array" ref="T99">IFERROR(INDEX($AR$18:$AR$211,MATCH(1,IF($E$6="Country name",($AW$18:$AW$211=C99),IF($E$6="Projected progress (Ascending)",($AX$18:$AX$211=C99),IF($E$6="Baseline performance",($AY$18:$AY$211=C99),"")))*($AV$18:$AV$211="Best-Neg"),0)),"")</f>
        <v/>
      </c>
      <c r="AB99" s="126" t="str">
        <f t="array" ref="AB99">IFERROR(INDEX($AR$18:$AR$211,MATCH(1,IF($E$6="Country name",($AW$18:$AW$211=C99),IF($E$6="Projected progress (Ascending)",($AX$18:$AX$211=C99),IF($E$6="Baseline performance",($AY$18:$AY$211=C99),"")))*($AV$18:$AV$211="Best-Pos"),0)),"")</f>
        <v/>
      </c>
      <c r="AH99" s="198"/>
      <c r="AJ99" s="126" t="str">
        <f t="array" ref="AJ99">IFERROR(INDEX($AR$18:$AR$211,MATCH(1,IF($E$6="Country name",($AW$18:$AW$211=C99),IF($E$6="Projected progress (Ascending)",($AX$18:$AX$211=C99),IF($E$6="Baseline performance",($AY$18:$AY$211=C99),"")))*($AV$18:$AV$211="NO DATA"),0)),"")</f>
        <v/>
      </c>
      <c r="AP99" s="194" t="s">
        <v>318</v>
      </c>
      <c r="AQ99" s="194" t="s">
        <v>327</v>
      </c>
      <c r="AR99" s="194" t="s">
        <v>328</v>
      </c>
      <c r="AS99" s="194">
        <f>INDEX('[1]Baseline values'!$A$1:$BF$195,MATCH($AQ99,'[1]Baseline values'!$A$1:$A$195,0),MATCH($E$5,'[1]Baseline values'!$A$1:$BF$1,0))</f>
        <v>6.47</v>
      </c>
      <c r="AT99" s="194">
        <f>IF([1]Reference!$V$5="HPOP",INDEX([1]hpop_regional_summary!$B$2:$AJ$198,MATCH($AR99,[1]hpop_regional_summary!$C$2:$C$198,0),MATCH($E$5,[1]hpop_regional_summary!$B$2:$AJ$2,0)),IF([1]Reference!$V$5="UHC",IF(OR($E$5="UHC Single Measure",$E$5="Financial Hardship",$E$5="Average Service Coverage"),INDEX([1]uhc_regional_summary!$B$5:$AO$198,MATCH($AR99,[1]uhc_regional_summary!$C$5:$C$198,0),MATCH($E$5,[1]uhc_regional_summary!$B$2:$AO$2,0)),INDEX([1]uhc_regional_summary!$B$5:$AO$198,MATCH($AR99,[1]uhc_regional_summary!$C$5:$C$198,0),MATCH($E$5,[1]uhc_regional_summary!$B$3:$AO$3,0))),IF([1]Reference!$V$5="HEP",IF(OR($E$5="HEP Index",$E$5="Prepare",$E$5="Prevent",$E$5="Detect and Respond"),INDEX([1]hep_regional_summary!$B$5:$AZ$198,MATCH($AR99,[1]hep_regional_summary!$C$5:$C$198,0),MATCH($E$5,[1]hep_regional_summary!$B$2:$AZ$2,0)),INDEX([1]hep_regional_summary!$B$5:$AZ$198,MATCH($AR99,[1]hep_regional_summary!$C$5:$C$198,0),MATCH($E$5,[1]hep_regional_summary!$B$3:$AZ$3,0))),"CHECK")))</f>
        <v>2</v>
      </c>
      <c r="AU99" s="194">
        <f>IF([1]Reference!$V$5="HPOP",INDEX([1]hpop_regional_summary!$B$2:$AJ$198,MATCH($AR99,[1]hpop_regional_summary!$C$2:$C$198,0),MATCH($E$5,[1]hpop_regional_summary!$B$2:$AJ$2,0)+1),IF([1]Reference!$V$5="UHC",IF(OR($E$5="UHC Single Measure",$E$5="Financial Hardship",$E$5="Average Service Coverage"),INDEX([1]uhc_regional_summary!$B$5:$AO$198,MATCH($AR99,[1]uhc_regional_summary!$C$5:$C$198,0),MATCH($E$5,[1]uhc_regional_summary!$B$2:$AO$2,0)+1),INDEX([1]uhc_regional_summary!$B$5:$AO$198,MATCH($AR99,[1]uhc_regional_summary!$C$5:$C$198,0),MATCH($E$5,[1]uhc_regional_summary!$B$3:$AO$3,0)+1)),IF([1]Reference!$V$5="HEP",IF(OR($E$5="HEP Index",$E$5="Prepare",$E$5="Prevent",$E$5="Detect and Respond"),INDEX([1]hep_regional_summary!$B$5:$AZ$198,MATCH($AR99,[1]hep_regional_summary!$C$5:$C$198,0),MATCH($E$5,[1]hep_regional_summary!$B$2:$AZ$2,0)+1),INDEX([1]hep_regional_summary!$B$5:$AZ$198,MATCH($AR99,[1]hep_regional_summary!$C$5:$C$198,0),MATCH($E$5,[1]hep_regional_summary!$B$3:$AZ$3,0)+1)),"CHECK")))</f>
        <v>0.3</v>
      </c>
      <c r="AV99" s="194" t="str">
        <f t="shared" si="1"/>
        <v>Best-Pos</v>
      </c>
      <c r="AW99" s="194">
        <f>COUNTIF(AV$18:AV99,AV99)</f>
        <v>28</v>
      </c>
      <c r="AX99" s="176">
        <f>IF(AND(AV99&lt;&gt;"NO DATA",AU99=""),"",(SUMPRODUCT((AV99=$AV$18:$AV$211)*(AU99&gt;$AU$18:$AU$211))+1)+(COUNTIFS($AV$18:AV99,AV99,$AU$18:AU99,AU99)-1))</f>
        <v>26</v>
      </c>
      <c r="AY99" s="31">
        <f>(SUMPRODUCT((AV99=$AV$18:$AV$211)*(AS99&gt;$AS$18:$AS$211))+1)+(COUNTIFS($AV$18:AV99,AV99,$AS$18:AS99,AS99)-1)</f>
        <v>56</v>
      </c>
    </row>
    <row r="100" spans="3:51" s="78" customFormat="1" ht="15.75" customHeight="1" x14ac:dyDescent="0.35">
      <c r="C100" s="196">
        <v>81</v>
      </c>
      <c r="D100" s="126" t="str">
        <f t="array" ref="D100">IFERROR(INDEX($AR$18:$AR$211,MATCH(1,IF($E$6="Country name",($AW$18:$AW$211=C100),IF($E$6="Projected progress (Ascending)",($AX$18:$AX$211=C100),IF($E$6="Baseline performance",($AY$18:$AY$211=C100),"")))*($AV$18:$AV$211="Worst-Neg"),0)),"")</f>
        <v/>
      </c>
      <c r="L100" s="126" t="str">
        <f t="array" ref="L100">IFERROR(INDEX($AR$18:$AR$211,MATCH(1,IF($E$6="Country name",($AW$18:$AW$211=C100),IF($E$6="Projected progress (Ascending)",($AX$18:$AX$211=C100),IF($E$6="Baseline performance",($AY$18:$AY$211=C100),"")))*($AV$18:$AV$211="Worst-Pos"),0)),"")</f>
        <v/>
      </c>
      <c r="T100" s="126" t="str">
        <f t="array" ref="T100">IFERROR(INDEX($AR$18:$AR$211,MATCH(1,IF($E$6="Country name",($AW$18:$AW$211=C100),IF($E$6="Projected progress (Ascending)",($AX$18:$AX$211=C100),IF($E$6="Baseline performance",($AY$18:$AY$211=C100),"")))*($AV$18:$AV$211="Best-Neg"),0)),"")</f>
        <v/>
      </c>
      <c r="AB100" s="126" t="str">
        <f t="array" ref="AB100">IFERROR(INDEX($AR$18:$AR$211,MATCH(1,IF($E$6="Country name",($AW$18:$AW$211=C100),IF($E$6="Projected progress (Ascending)",($AX$18:$AX$211=C100),IF($E$6="Baseline performance",($AY$18:$AY$211=C100),"")))*($AV$18:$AV$211="Best-Pos"),0)),"")</f>
        <v/>
      </c>
      <c r="AH100" s="198"/>
      <c r="AJ100" s="126" t="str">
        <f t="array" ref="AJ100">IFERROR(INDEX($AR$18:$AR$211,MATCH(1,IF($E$6="Country name",($AW$18:$AW$211=C100),IF($E$6="Projected progress (Ascending)",($AX$18:$AX$211=C100),IF($E$6="Baseline performance",($AY$18:$AY$211=C100),"")))*($AV$18:$AV$211="NO DATA"),0)),"")</f>
        <v/>
      </c>
      <c r="AP100" s="194" t="s">
        <v>361</v>
      </c>
      <c r="AQ100" s="194" t="s">
        <v>386</v>
      </c>
      <c r="AR100" s="194" t="s">
        <v>387</v>
      </c>
      <c r="AS100" s="194">
        <f>INDEX('[1]Baseline values'!$A$1:$BF$195,MATCH($AQ100,'[1]Baseline values'!$A$1:$A$195,0),MATCH($E$5,'[1]Baseline values'!$A$1:$BF$1,0))</f>
        <v>4.59</v>
      </c>
      <c r="AT100" s="194">
        <f>IF([1]Reference!$V$5="HPOP",INDEX([1]hpop_regional_summary!$B$2:$AJ$198,MATCH($AR100,[1]hpop_regional_summary!$C$2:$C$198,0),MATCH($E$5,[1]hpop_regional_summary!$B$2:$AJ$2,0)),IF([1]Reference!$V$5="UHC",IF(OR($E$5="UHC Single Measure",$E$5="Financial Hardship",$E$5="Average Service Coverage"),INDEX([1]uhc_regional_summary!$B$5:$AO$198,MATCH($AR100,[1]uhc_regional_summary!$C$5:$C$198,0),MATCH($E$5,[1]uhc_regional_summary!$B$2:$AO$2,0)),INDEX([1]uhc_regional_summary!$B$5:$AO$198,MATCH($AR100,[1]uhc_regional_summary!$C$5:$C$198,0),MATCH($E$5,[1]uhc_regional_summary!$B$3:$AO$3,0))),IF([1]Reference!$V$5="HEP",IF(OR($E$5="HEP Index",$E$5="Prepare",$E$5="Prevent",$E$5="Detect and Respond"),INDEX([1]hep_regional_summary!$B$5:$AZ$198,MATCH($AR100,[1]hep_regional_summary!$C$5:$C$198,0),MATCH($E$5,[1]hep_regional_summary!$B$2:$AZ$2,0)),INDEX([1]hep_regional_summary!$B$5:$AZ$198,MATCH($AR100,[1]hep_regional_summary!$C$5:$C$198,0),MATCH($E$5,[1]hep_regional_summary!$B$3:$AZ$3,0))),"CHECK")))</f>
        <v>2</v>
      </c>
      <c r="AU100" s="194">
        <f>IF([1]Reference!$V$5="HPOP",INDEX([1]hpop_regional_summary!$B$2:$AJ$198,MATCH($AR100,[1]hpop_regional_summary!$C$2:$C$198,0),MATCH($E$5,[1]hpop_regional_summary!$B$2:$AJ$2,0)+1),IF([1]Reference!$V$5="UHC",IF(OR($E$5="UHC Single Measure",$E$5="Financial Hardship",$E$5="Average Service Coverage"),INDEX([1]uhc_regional_summary!$B$5:$AO$198,MATCH($AR100,[1]uhc_regional_summary!$C$5:$C$198,0),MATCH($E$5,[1]uhc_regional_summary!$B$2:$AO$2,0)+1),INDEX([1]uhc_regional_summary!$B$5:$AO$198,MATCH($AR100,[1]uhc_regional_summary!$C$5:$C$198,0),MATCH($E$5,[1]uhc_regional_summary!$B$3:$AO$3,0)+1)),IF([1]Reference!$V$5="HEP",IF(OR($E$5="HEP Index",$E$5="Prepare",$E$5="Prevent",$E$5="Detect and Respond"),INDEX([1]hep_regional_summary!$B$5:$AZ$198,MATCH($AR100,[1]hep_regional_summary!$C$5:$C$198,0),MATCH($E$5,[1]hep_regional_summary!$B$2:$AZ$2,0)+1),INDEX([1]hep_regional_summary!$B$5:$AZ$198,MATCH($AR100,[1]hep_regional_summary!$C$5:$C$198,0),MATCH($E$5,[1]hep_regional_summary!$B$3:$AZ$3,0)+1)),"CHECK")))</f>
        <v>0.2</v>
      </c>
      <c r="AV100" s="194" t="str">
        <f t="shared" si="1"/>
        <v>Best-Pos</v>
      </c>
      <c r="AW100" s="194">
        <f>COUNTIF(AV$18:AV100,AV100)</f>
        <v>29</v>
      </c>
      <c r="AX100" s="176">
        <f>IF(AND(AV100&lt;&gt;"NO DATA",AU100=""),"",(SUMPRODUCT((AV100=$AV$18:$AV$211)*(AU100&gt;$AU$18:$AU$211))+1)+(COUNTIFS($AV$18:AV100,AV100,$AU$18:AU100,AU100)-1))</f>
        <v>15</v>
      </c>
      <c r="AY100" s="31">
        <f>(SUMPRODUCT((AV100=$AV$18:$AV$211)*(AS100&gt;$AS$18:$AS$211))+1)+(COUNTIFS($AV$18:AV100,AV100,$AS$18:AS100,AS100)-1)</f>
        <v>38</v>
      </c>
    </row>
    <row r="101" spans="3:51" s="78" customFormat="1" ht="15.75" customHeight="1" x14ac:dyDescent="0.35">
      <c r="C101" s="18">
        <v>82</v>
      </c>
      <c r="D101" s="126" t="str">
        <f t="array" ref="D101">IFERROR(INDEX($AR$18:$AR$211,MATCH(1,IF($E$6="Country name",($AW$18:$AW$211=C101),IF($E$6="Projected progress (Ascending)",($AX$18:$AX$211=C101),IF($E$6="Baseline performance",($AY$18:$AY$211=C101),"")))*($AV$18:$AV$211="Worst-Neg"),0)),"")</f>
        <v/>
      </c>
      <c r="L101" s="126" t="str">
        <f t="array" ref="L101">IFERROR(INDEX($AR$18:$AR$211,MATCH(1,IF($E$6="Country name",($AW$18:$AW$211=C101),IF($E$6="Projected progress (Ascending)",($AX$18:$AX$211=C101),IF($E$6="Baseline performance",($AY$18:$AY$211=C101),"")))*($AV$18:$AV$211="Worst-Pos"),0)),"")</f>
        <v/>
      </c>
      <c r="T101" s="126" t="str">
        <f t="array" ref="T101">IFERROR(INDEX($AR$18:$AR$211,MATCH(1,IF($E$6="Country name",($AW$18:$AW$211=C101),IF($E$6="Projected progress (Ascending)",($AX$18:$AX$211=C101),IF($E$6="Baseline performance",($AY$18:$AY$211=C101),"")))*($AV$18:$AV$211="Best-Neg"),0)),"")</f>
        <v/>
      </c>
      <c r="AB101" s="126" t="str">
        <f t="array" ref="AB101">IFERROR(INDEX($AR$18:$AR$211,MATCH(1,IF($E$6="Country name",($AW$18:$AW$211=C101),IF($E$6="Projected progress (Ascending)",($AX$18:$AX$211=C101),IF($E$6="Baseline performance",($AY$18:$AY$211=C101),"")))*($AV$18:$AV$211="Best-Pos"),0)),"")</f>
        <v/>
      </c>
      <c r="AH101" s="198"/>
      <c r="AJ101" s="126" t="str">
        <f t="array" ref="AJ101">IFERROR(INDEX($AR$18:$AR$211,MATCH(1,IF($E$6="Country name",($AW$18:$AW$211=C101),IF($E$6="Projected progress (Ascending)",($AX$18:$AX$211=C101),IF($E$6="Baseline performance",($AY$18:$AY$211=C101),"")))*($AV$18:$AV$211="NO DATA"),0)),"")</f>
        <v/>
      </c>
      <c r="AP101" s="194" t="s">
        <v>361</v>
      </c>
      <c r="AQ101" s="194" t="s">
        <v>362</v>
      </c>
      <c r="AR101" s="194" t="s">
        <v>363</v>
      </c>
      <c r="AS101" s="194">
        <f>INDEX('[1]Baseline values'!$A$1:$BF$195,MATCH($AQ101,'[1]Baseline values'!$A$1:$A$195,0),MATCH($E$5,'[1]Baseline values'!$A$1:$BF$1,0))</f>
        <v>7.6</v>
      </c>
      <c r="AT101" s="194">
        <f>IF([1]Reference!$V$5="HPOP",INDEX([1]hpop_regional_summary!$B$2:$AJ$198,MATCH($AR101,[1]hpop_regional_summary!$C$2:$C$198,0),MATCH($E$5,[1]hpop_regional_summary!$B$2:$AJ$2,0)),IF([1]Reference!$V$5="UHC",IF(OR($E$5="UHC Single Measure",$E$5="Financial Hardship",$E$5="Average Service Coverage"),INDEX([1]uhc_regional_summary!$B$5:$AO$198,MATCH($AR101,[1]uhc_regional_summary!$C$5:$C$198,0),MATCH($E$5,[1]uhc_regional_summary!$B$2:$AO$2,0)),INDEX([1]uhc_regional_summary!$B$5:$AO$198,MATCH($AR101,[1]uhc_regional_summary!$C$5:$C$198,0),MATCH($E$5,[1]uhc_regional_summary!$B$3:$AO$3,0))),IF([1]Reference!$V$5="HEP",IF(OR($E$5="HEP Index",$E$5="Prepare",$E$5="Prevent",$E$5="Detect and Respond"),INDEX([1]hep_regional_summary!$B$5:$AZ$198,MATCH($AR101,[1]hep_regional_summary!$C$5:$C$198,0),MATCH($E$5,[1]hep_regional_summary!$B$2:$AZ$2,0)),INDEX([1]hep_regional_summary!$B$5:$AZ$198,MATCH($AR101,[1]hep_regional_summary!$C$5:$C$198,0),MATCH($E$5,[1]hep_regional_summary!$B$3:$AZ$3,0))),"CHECK")))</f>
        <v>3</v>
      </c>
      <c r="AU101" s="194">
        <f>IF([1]Reference!$V$5="HPOP",INDEX([1]hpop_regional_summary!$B$2:$AJ$198,MATCH($AR101,[1]hpop_regional_summary!$C$2:$C$198,0),MATCH($E$5,[1]hpop_regional_summary!$B$2:$AJ$2,0)+1),IF([1]Reference!$V$5="UHC",IF(OR($E$5="UHC Single Measure",$E$5="Financial Hardship",$E$5="Average Service Coverage"),INDEX([1]uhc_regional_summary!$B$5:$AO$198,MATCH($AR101,[1]uhc_regional_summary!$C$5:$C$198,0),MATCH($E$5,[1]uhc_regional_summary!$B$2:$AO$2,0)+1),INDEX([1]uhc_regional_summary!$B$5:$AO$198,MATCH($AR101,[1]uhc_regional_summary!$C$5:$C$198,0),MATCH($E$5,[1]uhc_regional_summary!$B$3:$AO$3,0)+1)),IF([1]Reference!$V$5="HEP",IF(OR($E$5="HEP Index",$E$5="Prepare",$E$5="Prevent",$E$5="Detect and Respond"),INDEX([1]hep_regional_summary!$B$5:$AZ$198,MATCH($AR101,[1]hep_regional_summary!$C$5:$C$198,0),MATCH($E$5,[1]hep_regional_summary!$B$2:$AZ$2,0)+1),INDEX([1]hep_regional_summary!$B$5:$AZ$198,MATCH($AR101,[1]hep_regional_summary!$C$5:$C$198,0),MATCH($E$5,[1]hep_regional_summary!$B$3:$AZ$3,0)+1)),"CHECK")))</f>
        <v>0.3</v>
      </c>
      <c r="AV101" s="194" t="str">
        <f t="shared" si="1"/>
        <v>Worst-Pos</v>
      </c>
      <c r="AW101" s="194">
        <f>COUNTIF(AV$18:AV101,AV101)</f>
        <v>34</v>
      </c>
      <c r="AX101" s="176">
        <f>IF(AND(AV101&lt;&gt;"NO DATA",AU101=""),"",(SUMPRODUCT((AV101=$AV$18:$AV$211)*(AU101&gt;$AU$18:$AU$211))+1)+(COUNTIFS($AV$18:AV101,AV101,$AU$18:AU101,AU101)-1))</f>
        <v>11</v>
      </c>
      <c r="AY101" s="31">
        <f>(SUMPRODUCT((AV101=$AV$18:$AV$211)*(AS101&gt;$AS$18:$AS$211))+1)+(COUNTIFS($AV$18:AV101,AV101,$AS$18:AS101,AS101)-1)</f>
        <v>4</v>
      </c>
    </row>
    <row r="102" spans="3:51" ht="15.75" customHeight="1" x14ac:dyDescent="0.35">
      <c r="C102" s="196">
        <v>83</v>
      </c>
      <c r="D102" s="126" t="str">
        <f t="array" ref="D102">IFERROR(INDEX($AR$18:$AR$211,MATCH(1,IF($E$6="Country name",($AW$18:$AW$211=C102),IF($E$6="Projected progress (Ascending)",($AX$18:$AX$211=C102),IF($E$6="Baseline performance",($AY$18:$AY$211=C102),"")))*($AV$18:$AV$211="Worst-Neg"),0)),"")</f>
        <v/>
      </c>
      <c r="L102" s="126" t="str">
        <f t="array" ref="L102">IFERROR(INDEX($AR$18:$AR$211,MATCH(1,IF($E$6="Country name",($AW$18:$AW$211=C102),IF($E$6="Projected progress (Ascending)",($AX$18:$AX$211=C102),IF($E$6="Baseline performance",($AY$18:$AY$211=C102),"")))*($AV$18:$AV$211="Worst-Pos"),0)),"")</f>
        <v/>
      </c>
      <c r="T102" s="126" t="str">
        <f t="array" ref="T102">IFERROR(INDEX($AR$18:$AR$211,MATCH(1,IF($E$6="Country name",($AW$18:$AW$211=C102),IF($E$6="Projected progress (Ascending)",($AX$18:$AX$211=C102),IF($E$6="Baseline performance",($AY$18:$AY$211=C102),"")))*($AV$18:$AV$211="Best-Neg"),0)),"")</f>
        <v/>
      </c>
      <c r="AB102" s="126" t="str">
        <f t="array" ref="AB102">IFERROR(INDEX($AR$18:$AR$211,MATCH(1,IF($E$6="Country name",($AW$18:$AW$211=C102),IF($E$6="Projected progress (Ascending)",($AX$18:$AX$211=C102),IF($E$6="Baseline performance",($AY$18:$AY$211=C102),"")))*($AV$18:$AV$211="Best-Pos"),0)),"")</f>
        <v/>
      </c>
      <c r="AJ102" s="126" t="str">
        <f t="array" ref="AJ102">IFERROR(INDEX($AR$18:$AR$211,MATCH(1,IF($E$6="Country name",($AW$18:$AW$211=C102),IF($E$6="Projected progress (Ascending)",($AX$18:$AX$211=C102),IF($E$6="Baseline performance",($AY$18:$AY$211=C102),"")))*($AV$18:$AV$211="NO DATA"),0)),"")</f>
        <v/>
      </c>
      <c r="AP102" s="194" t="s">
        <v>361</v>
      </c>
      <c r="AQ102" s="194" t="s">
        <v>398</v>
      </c>
      <c r="AR102" s="194" t="s">
        <v>399</v>
      </c>
      <c r="AS102" s="194">
        <f>INDEX('[1]Baseline values'!$A$1:$BF$195,MATCH($AQ102,'[1]Baseline values'!$A$1:$A$195,0),MATCH($E$5,'[1]Baseline values'!$A$1:$BF$1,0))</f>
        <v>10</v>
      </c>
      <c r="AT102" s="194">
        <f>IF([1]Reference!$V$5="HPOP",INDEX([1]hpop_regional_summary!$B$2:$AJ$198,MATCH($AR102,[1]hpop_regional_summary!$C$2:$C$198,0),MATCH($E$5,[1]hpop_regional_summary!$B$2:$AJ$2,0)),IF([1]Reference!$V$5="UHC",IF(OR($E$5="UHC Single Measure",$E$5="Financial Hardship",$E$5="Average Service Coverage"),INDEX([1]uhc_regional_summary!$B$5:$AO$198,MATCH($AR102,[1]uhc_regional_summary!$C$5:$C$198,0),MATCH($E$5,[1]uhc_regional_summary!$B$2:$AO$2,0)),INDEX([1]uhc_regional_summary!$B$5:$AO$198,MATCH($AR102,[1]uhc_regional_summary!$C$5:$C$198,0),MATCH($E$5,[1]uhc_regional_summary!$B$3:$AO$3,0))),IF([1]Reference!$V$5="HEP",IF(OR($E$5="HEP Index",$E$5="Prepare",$E$5="Prevent",$E$5="Detect and Respond"),INDEX([1]hep_regional_summary!$B$5:$AZ$198,MATCH($AR102,[1]hep_regional_summary!$C$5:$C$198,0),MATCH($E$5,[1]hep_regional_summary!$B$2:$AZ$2,0)),INDEX([1]hep_regional_summary!$B$5:$AZ$198,MATCH($AR102,[1]hep_regional_summary!$C$5:$C$198,0),MATCH($E$5,[1]hep_regional_summary!$B$3:$AZ$3,0))),"CHECK")))</f>
        <v>3</v>
      </c>
      <c r="AU102" s="194">
        <f>IF([1]Reference!$V$5="HPOP",INDEX([1]hpop_regional_summary!$B$2:$AJ$198,MATCH($AR102,[1]hpop_regional_summary!$C$2:$C$198,0),MATCH($E$5,[1]hpop_regional_summary!$B$2:$AJ$2,0)+1),IF([1]Reference!$V$5="UHC",IF(OR($E$5="UHC Single Measure",$E$5="Financial Hardship",$E$5="Average Service Coverage"),INDEX([1]uhc_regional_summary!$B$5:$AO$198,MATCH($AR102,[1]uhc_regional_summary!$C$5:$C$198,0),MATCH($E$5,[1]uhc_regional_summary!$B$2:$AO$2,0)+1),INDEX([1]uhc_regional_summary!$B$5:$AO$198,MATCH($AR102,[1]uhc_regional_summary!$C$5:$C$198,0),MATCH($E$5,[1]uhc_regional_summary!$B$3:$AO$3,0)+1)),IF([1]Reference!$V$5="HEP",IF(OR($E$5="HEP Index",$E$5="Prepare",$E$5="Prevent",$E$5="Detect and Respond"),INDEX([1]hep_regional_summary!$B$5:$AZ$198,MATCH($AR102,[1]hep_regional_summary!$C$5:$C$198,0),MATCH($E$5,[1]hep_regional_summary!$B$2:$AZ$2,0)+1),INDEX([1]hep_regional_summary!$B$5:$AZ$198,MATCH($AR102,[1]hep_regional_summary!$C$5:$C$198,0),MATCH($E$5,[1]hep_regional_summary!$B$3:$AZ$3,0)+1)),"CHECK")))</f>
        <v>0.2</v>
      </c>
      <c r="AV102" s="194" t="str">
        <f t="shared" si="1"/>
        <v>Worst-Pos</v>
      </c>
      <c r="AW102" s="194">
        <f>COUNTIF(AV$18:AV102,AV102)</f>
        <v>35</v>
      </c>
      <c r="AX102" s="176">
        <f>IF(AND(AV102&lt;&gt;"NO DATA",AU102=""),"",(SUMPRODUCT((AV102=$AV$18:$AV$211)*(AU102&gt;$AU$18:$AU$211))+1)+(COUNTIFS($AV$18:AV102,AV102,$AU$18:AU102,AU102)-1))</f>
        <v>7</v>
      </c>
      <c r="AY102" s="31">
        <f>(SUMPRODUCT((AV102=$AV$18:$AV$211)*(AS102&gt;$AS$18:$AS$211))+1)+(COUNTIFS($AV$18:AV102,AV102,$AS$18:AS102,AS102)-1)</f>
        <v>14</v>
      </c>
    </row>
    <row r="103" spans="3:51" ht="15.75" customHeight="1" x14ac:dyDescent="0.35">
      <c r="C103" s="18">
        <v>84</v>
      </c>
      <c r="D103" s="126" t="str">
        <f t="array" ref="D103">IFERROR(INDEX($AR$18:$AR$211,MATCH(1,IF($E$6="Country name",($AW$18:$AW$211=C103),IF($E$6="Projected progress (Ascending)",($AX$18:$AX$211=C103),IF($E$6="Baseline performance",($AY$18:$AY$211=C103),"")))*($AV$18:$AV$211="Worst-Neg"),0)),"")</f>
        <v/>
      </c>
      <c r="L103" s="126" t="str">
        <f t="array" ref="L103">IFERROR(INDEX($AR$18:$AR$211,MATCH(1,IF($E$6="Country name",($AW$18:$AW$211=C103),IF($E$6="Projected progress (Ascending)",($AX$18:$AX$211=C103),IF($E$6="Baseline performance",($AY$18:$AY$211=C103),"")))*($AV$18:$AV$211="Worst-Pos"),0)),"")</f>
        <v/>
      </c>
      <c r="T103" s="126" t="str">
        <f t="array" ref="T103">IFERROR(INDEX($AR$18:$AR$211,MATCH(1,IF($E$6="Country name",($AW$18:$AW$211=C103),IF($E$6="Projected progress (Ascending)",($AX$18:$AX$211=C103),IF($E$6="Baseline performance",($AY$18:$AY$211=C103),"")))*($AV$18:$AV$211="Best-Neg"),0)),"")</f>
        <v/>
      </c>
      <c r="AB103" s="126" t="str">
        <f t="array" ref="AB103">IFERROR(INDEX($AR$18:$AR$211,MATCH(1,IF($E$6="Country name",($AW$18:$AW$211=C103),IF($E$6="Projected progress (Ascending)",($AX$18:$AX$211=C103),IF($E$6="Baseline performance",($AY$18:$AY$211=C103),"")))*($AV$18:$AV$211="Best-Pos"),0)),"")</f>
        <v/>
      </c>
      <c r="AJ103" s="126" t="str">
        <f t="array" ref="AJ103">IFERROR(INDEX($AR$18:$AR$211,MATCH(1,IF($E$6="Country name",($AW$18:$AW$211=C103),IF($E$6="Projected progress (Ascending)",($AX$18:$AX$211=C103),IF($E$6="Baseline performance",($AY$18:$AY$211=C103),"")))*($AV$18:$AV$211="NO DATA"),0)),"")</f>
        <v/>
      </c>
      <c r="AP103" s="194" t="s">
        <v>247</v>
      </c>
      <c r="AQ103" s="194" t="s">
        <v>294</v>
      </c>
      <c r="AR103" s="194" t="s">
        <v>295</v>
      </c>
      <c r="AS103" s="194">
        <f>INDEX('[1]Baseline values'!$A$1:$BF$195,MATCH($AQ103,'[1]Baseline values'!$A$1:$A$195,0),MATCH($E$5,'[1]Baseline values'!$A$1:$BF$1,0))</f>
        <v>11.71</v>
      </c>
      <c r="AT103" s="194">
        <f>IF([1]Reference!$V$5="HPOP",INDEX([1]hpop_regional_summary!$B$2:$AJ$198,MATCH($AR103,[1]hpop_regional_summary!$C$2:$C$198,0),MATCH($E$5,[1]hpop_regional_summary!$B$2:$AJ$2,0)),IF([1]Reference!$V$5="UHC",IF(OR($E$5="UHC Single Measure",$E$5="Financial Hardship",$E$5="Average Service Coverage"),INDEX([1]uhc_regional_summary!$B$5:$AO$198,MATCH($AR103,[1]uhc_regional_summary!$C$5:$C$198,0),MATCH($E$5,[1]uhc_regional_summary!$B$2:$AO$2,0)),INDEX([1]uhc_regional_summary!$B$5:$AO$198,MATCH($AR103,[1]uhc_regional_summary!$C$5:$C$198,0),MATCH($E$5,[1]uhc_regional_summary!$B$3:$AO$3,0))),IF([1]Reference!$V$5="HEP",IF(OR($E$5="HEP Index",$E$5="Prepare",$E$5="Prevent",$E$5="Detect and Respond"),INDEX([1]hep_regional_summary!$B$5:$AZ$198,MATCH($AR103,[1]hep_regional_summary!$C$5:$C$198,0),MATCH($E$5,[1]hep_regional_summary!$B$2:$AZ$2,0)),INDEX([1]hep_regional_summary!$B$5:$AZ$198,MATCH($AR103,[1]hep_regional_summary!$C$5:$C$198,0),MATCH($E$5,[1]hep_regional_summary!$B$3:$AZ$3,0))),"CHECK")))</f>
        <v>3</v>
      </c>
      <c r="AU103" s="194">
        <f>IF([1]Reference!$V$5="HPOP",INDEX([1]hpop_regional_summary!$B$2:$AJ$198,MATCH($AR103,[1]hpop_regional_summary!$C$2:$C$198,0),MATCH($E$5,[1]hpop_regional_summary!$B$2:$AJ$2,0)+1),IF([1]Reference!$V$5="UHC",IF(OR($E$5="UHC Single Measure",$E$5="Financial Hardship",$E$5="Average Service Coverage"),INDEX([1]uhc_regional_summary!$B$5:$AO$198,MATCH($AR103,[1]uhc_regional_summary!$C$5:$C$198,0),MATCH($E$5,[1]uhc_regional_summary!$B$2:$AO$2,0)+1),INDEX([1]uhc_regional_summary!$B$5:$AO$198,MATCH($AR103,[1]uhc_regional_summary!$C$5:$C$198,0),MATCH($E$5,[1]uhc_regional_summary!$B$3:$AO$3,0)+1)),IF([1]Reference!$V$5="HEP",IF(OR($E$5="HEP Index",$E$5="Prepare",$E$5="Prevent",$E$5="Detect and Respond"),INDEX([1]hep_regional_summary!$B$5:$AZ$198,MATCH($AR103,[1]hep_regional_summary!$C$5:$C$198,0),MATCH($E$5,[1]hep_regional_summary!$B$2:$AZ$2,0)+1),INDEX([1]hep_regional_summary!$B$5:$AZ$198,MATCH($AR103,[1]hep_regional_summary!$C$5:$C$198,0),MATCH($E$5,[1]hep_regional_summary!$B$3:$AZ$3,0)+1)),"CHECK")))</f>
        <v>0.4</v>
      </c>
      <c r="AV103" s="194" t="str">
        <f t="shared" si="1"/>
        <v>Worst-Pos</v>
      </c>
      <c r="AW103" s="194">
        <f>COUNTIF(AV$18:AV103,AV103)</f>
        <v>36</v>
      </c>
      <c r="AX103" s="176">
        <f>IF(AND(AV103&lt;&gt;"NO DATA",AU103=""),"",(SUMPRODUCT((AV103=$AV$18:$AV$211)*(AU103&gt;$AU$18:$AU$211))+1)+(COUNTIFS($AV$18:AV103,AV103,$AU$18:AU103,AU103)-1))</f>
        <v>14</v>
      </c>
      <c r="AY103" s="31">
        <f>(SUMPRODUCT((AV103=$AV$18:$AV$211)*(AS103&gt;$AS$18:$AS$211))+1)+(COUNTIFS($AV$18:AV103,AV103,$AS$18:AS103,AS103)-1)</f>
        <v>28</v>
      </c>
    </row>
    <row r="104" spans="3:51" ht="15.75" customHeight="1" x14ac:dyDescent="0.35">
      <c r="C104" s="196">
        <v>85</v>
      </c>
      <c r="D104" s="126" t="str">
        <f t="array" ref="D104">IFERROR(INDEX($AR$18:$AR$211,MATCH(1,IF($E$6="Country name",($AW$18:$AW$211=C104),IF($E$6="Projected progress (Ascending)",($AX$18:$AX$211=C104),IF($E$6="Baseline performance",($AY$18:$AY$211=C104),"")))*($AV$18:$AV$211="Worst-Neg"),0)),"")</f>
        <v/>
      </c>
      <c r="L104" s="126" t="str">
        <f t="array" ref="L104">IFERROR(INDEX($AR$18:$AR$211,MATCH(1,IF($E$6="Country name",($AW$18:$AW$211=C104),IF($E$6="Projected progress (Ascending)",($AX$18:$AX$211=C104),IF($E$6="Baseline performance",($AY$18:$AY$211=C104),"")))*($AV$18:$AV$211="Worst-Pos"),0)),"")</f>
        <v/>
      </c>
      <c r="T104" s="126" t="str">
        <f t="array" ref="T104">IFERROR(INDEX($AR$18:$AR$211,MATCH(1,IF($E$6="Country name",($AW$18:$AW$211=C104),IF($E$6="Projected progress (Ascending)",($AX$18:$AX$211=C104),IF($E$6="Baseline performance",($AY$18:$AY$211=C104),"")))*($AV$18:$AV$211="Best-Neg"),0)),"")</f>
        <v/>
      </c>
      <c r="AB104" s="126" t="str">
        <f t="array" ref="AB104">IFERROR(INDEX($AR$18:$AR$211,MATCH(1,IF($E$6="Country name",($AW$18:$AW$211=C104),IF($E$6="Projected progress (Ascending)",($AX$18:$AX$211=C104),IF($E$6="Baseline performance",($AY$18:$AY$211=C104),"")))*($AV$18:$AV$211="Best-Pos"),0)),"")</f>
        <v/>
      </c>
      <c r="AJ104" s="126" t="str">
        <f t="array" ref="AJ104">IFERROR(INDEX($AR$18:$AR$211,MATCH(1,IF($E$6="Country name",($AW$18:$AW$211=C104),IF($E$6="Projected progress (Ascending)",($AX$18:$AX$211=C104),IF($E$6="Baseline performance",($AY$18:$AY$211=C104),"")))*($AV$18:$AV$211="NO DATA"),0)),"")</f>
        <v/>
      </c>
      <c r="AP104" s="194" t="s">
        <v>491</v>
      </c>
      <c r="AQ104" s="194" t="s">
        <v>502</v>
      </c>
      <c r="AR104" s="194" t="s">
        <v>503</v>
      </c>
      <c r="AS104" s="194">
        <f>INDEX('[1]Baseline values'!$A$1:$BF$195,MATCH($AQ104,'[1]Baseline values'!$A$1:$A$195,0),MATCH($E$5,'[1]Baseline values'!$A$1:$BF$1,0))</f>
        <v>4.2300000000000004</v>
      </c>
      <c r="AT104" s="194">
        <f>IF([1]Reference!$V$5="HPOP",INDEX([1]hpop_regional_summary!$B$2:$AJ$198,MATCH($AR104,[1]hpop_regional_summary!$C$2:$C$198,0),MATCH($E$5,[1]hpop_regional_summary!$B$2:$AJ$2,0)),IF([1]Reference!$V$5="UHC",IF(OR($E$5="UHC Single Measure",$E$5="Financial Hardship",$E$5="Average Service Coverage"),INDEX([1]uhc_regional_summary!$B$5:$AO$198,MATCH($AR104,[1]uhc_regional_summary!$C$5:$C$198,0),MATCH($E$5,[1]uhc_regional_summary!$B$2:$AO$2,0)),INDEX([1]uhc_regional_summary!$B$5:$AO$198,MATCH($AR104,[1]uhc_regional_summary!$C$5:$C$198,0),MATCH($E$5,[1]uhc_regional_summary!$B$3:$AO$3,0))),IF([1]Reference!$V$5="HEP",IF(OR($E$5="HEP Index",$E$5="Prepare",$E$5="Prevent",$E$5="Detect and Respond"),INDEX([1]hep_regional_summary!$B$5:$AZ$198,MATCH($AR104,[1]hep_regional_summary!$C$5:$C$198,0),MATCH($E$5,[1]hep_regional_summary!$B$2:$AZ$2,0)),INDEX([1]hep_regional_summary!$B$5:$AZ$198,MATCH($AR104,[1]hep_regional_summary!$C$5:$C$198,0),MATCH($E$5,[1]hep_regional_summary!$B$3:$AZ$3,0))),"CHECK")))</f>
        <v>2</v>
      </c>
      <c r="AU104" s="194">
        <f>IF([1]Reference!$V$5="HPOP",INDEX([1]hpop_regional_summary!$B$2:$AJ$198,MATCH($AR104,[1]hpop_regional_summary!$C$2:$C$198,0),MATCH($E$5,[1]hpop_regional_summary!$B$2:$AJ$2,0)+1),IF([1]Reference!$V$5="UHC",IF(OR($E$5="UHC Single Measure",$E$5="Financial Hardship",$E$5="Average Service Coverage"),INDEX([1]uhc_regional_summary!$B$5:$AO$198,MATCH($AR104,[1]uhc_regional_summary!$C$5:$C$198,0),MATCH($E$5,[1]uhc_regional_summary!$B$2:$AO$2,0)+1),INDEX([1]uhc_regional_summary!$B$5:$AO$198,MATCH($AR104,[1]uhc_regional_summary!$C$5:$C$198,0),MATCH($E$5,[1]uhc_regional_summary!$B$3:$AO$3,0)+1)),IF([1]Reference!$V$5="HEP",IF(OR($E$5="HEP Index",$E$5="Prepare",$E$5="Prevent",$E$5="Detect and Respond"),INDEX([1]hep_regional_summary!$B$5:$AZ$198,MATCH($AR104,[1]hep_regional_summary!$C$5:$C$198,0),MATCH($E$5,[1]hep_regional_summary!$B$2:$AZ$2,0)+1),INDEX([1]hep_regional_summary!$B$5:$AZ$198,MATCH($AR104,[1]hep_regional_summary!$C$5:$C$198,0),MATCH($E$5,[1]hep_regional_summary!$B$3:$AZ$3,0)+1)),"CHECK")))</f>
        <v>0.2</v>
      </c>
      <c r="AV104" s="194" t="str">
        <f t="shared" si="1"/>
        <v>Best-Pos</v>
      </c>
      <c r="AW104" s="194">
        <f>COUNTIF(AV$18:AV104,AV104)</f>
        <v>30</v>
      </c>
      <c r="AX104" s="176">
        <f>IF(AND(AV104&lt;&gt;"NO DATA",AU104=""),"",(SUMPRODUCT((AV104=$AV$18:$AV$211)*(AU104&gt;$AU$18:$AU$211))+1)+(COUNTIFS($AV$18:AV104,AV104,$AU$18:AU104,AU104)-1))</f>
        <v>16</v>
      </c>
      <c r="AY104" s="31">
        <f>(SUMPRODUCT((AV104=$AV$18:$AV$211)*(AS104&gt;$AS$18:$AS$211))+1)+(COUNTIFS($AV$18:AV104,AV104,$AS$18:AS104,AS104)-1)</f>
        <v>33</v>
      </c>
    </row>
    <row r="105" spans="3:51" ht="15.75" customHeight="1" x14ac:dyDescent="0.35">
      <c r="C105" s="18">
        <v>86</v>
      </c>
      <c r="D105" s="126" t="str">
        <f t="array" ref="D105">IFERROR(INDEX($AR$18:$AR$211,MATCH(1,IF($E$6="Country name",($AW$18:$AW$211=C105),IF($E$6="Projected progress (Ascending)",($AX$18:$AX$211=C105),IF($E$6="Baseline performance",($AY$18:$AY$211=C105),"")))*($AV$18:$AV$211="Worst-Neg"),0)),"")</f>
        <v/>
      </c>
      <c r="L105" s="126" t="str">
        <f t="array" ref="L105">IFERROR(INDEX($AR$18:$AR$211,MATCH(1,IF($E$6="Country name",($AW$18:$AW$211=C105),IF($E$6="Projected progress (Ascending)",($AX$18:$AX$211=C105),IF($E$6="Baseline performance",($AY$18:$AY$211=C105),"")))*($AV$18:$AV$211="Worst-Pos"),0)),"")</f>
        <v/>
      </c>
      <c r="T105" s="126" t="str">
        <f t="array" ref="T105">IFERROR(INDEX($AR$18:$AR$211,MATCH(1,IF($E$6="Country name",($AW$18:$AW$211=C105),IF($E$6="Projected progress (Ascending)",($AX$18:$AX$211=C105),IF($E$6="Baseline performance",($AY$18:$AY$211=C105),"")))*($AV$18:$AV$211="Best-Neg"),0)),"")</f>
        <v/>
      </c>
      <c r="AB105" s="126" t="str">
        <f t="array" ref="AB105">IFERROR(INDEX($AR$18:$AR$211,MATCH(1,IF($E$6="Country name",($AW$18:$AW$211=C105),IF($E$6="Projected progress (Ascending)",($AX$18:$AX$211=C105),IF($E$6="Baseline performance",($AY$18:$AY$211=C105),"")))*($AV$18:$AV$211="Best-Pos"),0)),"")</f>
        <v/>
      </c>
      <c r="AJ105" s="126" t="str">
        <f t="array" ref="AJ105">IFERROR(INDEX($AR$18:$AR$211,MATCH(1,IF($E$6="Country name",($AW$18:$AW$211=C105),IF($E$6="Projected progress (Ascending)",($AX$18:$AX$211=C105),IF($E$6="Baseline performance",($AY$18:$AY$211=C105),"")))*($AV$18:$AV$211="NO DATA"),0)),"")</f>
        <v/>
      </c>
      <c r="AP105" s="194" t="s">
        <v>318</v>
      </c>
      <c r="AQ105" s="194" t="s">
        <v>321</v>
      </c>
      <c r="AR105" s="194" t="s">
        <v>322</v>
      </c>
      <c r="AS105" s="194">
        <f>INDEX('[1]Baseline values'!$A$1:$BF$195,MATCH($AQ105,'[1]Baseline values'!$A$1:$A$195,0),MATCH($E$5,'[1]Baseline values'!$A$1:$BF$1,0))</f>
        <v>3.59</v>
      </c>
      <c r="AT105" s="194">
        <f>IF([1]Reference!$V$5="HPOP",INDEX([1]hpop_regional_summary!$B$2:$AJ$198,MATCH($AR105,[1]hpop_regional_summary!$C$2:$C$198,0),MATCH($E$5,[1]hpop_regional_summary!$B$2:$AJ$2,0)),IF([1]Reference!$V$5="UHC",IF(OR($E$5="UHC Single Measure",$E$5="Financial Hardship",$E$5="Average Service Coverage"),INDEX([1]uhc_regional_summary!$B$5:$AO$198,MATCH($AR105,[1]uhc_regional_summary!$C$5:$C$198,0),MATCH($E$5,[1]uhc_regional_summary!$B$2:$AO$2,0)),INDEX([1]uhc_regional_summary!$B$5:$AO$198,MATCH($AR105,[1]uhc_regional_summary!$C$5:$C$198,0),MATCH($E$5,[1]uhc_regional_summary!$B$3:$AO$3,0))),IF([1]Reference!$V$5="HEP",IF(OR($E$5="HEP Index",$E$5="Prepare",$E$5="Prevent",$E$5="Detect and Respond"),INDEX([1]hep_regional_summary!$B$5:$AZ$198,MATCH($AR105,[1]hep_regional_summary!$C$5:$C$198,0),MATCH($E$5,[1]hep_regional_summary!$B$2:$AZ$2,0)),INDEX([1]hep_regional_summary!$B$5:$AZ$198,MATCH($AR105,[1]hep_regional_summary!$C$5:$C$198,0),MATCH($E$5,[1]hep_regional_summary!$B$3:$AZ$3,0))),"CHECK")))</f>
        <v>1</v>
      </c>
      <c r="AU105" s="194">
        <f>IF([1]Reference!$V$5="HPOP",INDEX([1]hpop_regional_summary!$B$2:$AJ$198,MATCH($AR105,[1]hpop_regional_summary!$C$2:$C$198,0),MATCH($E$5,[1]hpop_regional_summary!$B$2:$AJ$2,0)+1),IF([1]Reference!$V$5="UHC",IF(OR($E$5="UHC Single Measure",$E$5="Financial Hardship",$E$5="Average Service Coverage"),INDEX([1]uhc_regional_summary!$B$5:$AO$198,MATCH($AR105,[1]uhc_regional_summary!$C$5:$C$198,0),MATCH($E$5,[1]uhc_regional_summary!$B$2:$AO$2,0)+1),INDEX([1]uhc_regional_summary!$B$5:$AO$198,MATCH($AR105,[1]uhc_regional_summary!$C$5:$C$198,0),MATCH($E$5,[1]uhc_regional_summary!$B$3:$AO$3,0)+1)),IF([1]Reference!$V$5="HEP",IF(OR($E$5="HEP Index",$E$5="Prepare",$E$5="Prevent",$E$5="Detect and Respond"),INDEX([1]hep_regional_summary!$B$5:$AZ$198,MATCH($AR105,[1]hep_regional_summary!$C$5:$C$198,0),MATCH($E$5,[1]hep_regional_summary!$B$2:$AZ$2,0)+1),INDEX([1]hep_regional_summary!$B$5:$AZ$198,MATCH($AR105,[1]hep_regional_summary!$C$5:$C$198,0),MATCH($E$5,[1]hep_regional_summary!$B$3:$AZ$3,0)+1)),"CHECK")))</f>
        <v>0.4</v>
      </c>
      <c r="AV105" s="194" t="str">
        <f t="shared" si="1"/>
        <v>Best-Pos</v>
      </c>
      <c r="AW105" s="194">
        <f>COUNTIF(AV$18:AV105,AV105)</f>
        <v>31</v>
      </c>
      <c r="AX105" s="176">
        <f>IF(AND(AV105&lt;&gt;"NO DATA",AU105=""),"",(SUMPRODUCT((AV105=$AV$18:$AV$211)*(AU105&gt;$AU$18:$AU$211))+1)+(COUNTIFS($AV$18:AV105,AV105,$AU$18:AU105,AU105)-1))</f>
        <v>34</v>
      </c>
      <c r="AY105" s="31">
        <f>(SUMPRODUCT((AV105=$AV$18:$AV$211)*(AS105&gt;$AS$18:$AS$211))+1)+(COUNTIFS($AV$18:AV105,AV105,$AS$18:AS105,AS105)-1)</f>
        <v>26</v>
      </c>
    </row>
    <row r="106" spans="3:51" ht="15.75" customHeight="1" x14ac:dyDescent="0.35">
      <c r="C106" s="196">
        <v>87</v>
      </c>
      <c r="D106" s="126" t="str">
        <f t="array" ref="D106">IFERROR(INDEX($AR$18:$AR$211,MATCH(1,IF($E$6="Country name",($AW$18:$AW$211=C106),IF($E$6="Projected progress (Ascending)",($AX$18:$AX$211=C106),IF($E$6="Baseline performance",($AY$18:$AY$211=C106),"")))*($AV$18:$AV$211="Worst-Neg"),0)),"")</f>
        <v/>
      </c>
      <c r="L106" s="126" t="str">
        <f t="array" ref="L106">IFERROR(INDEX($AR$18:$AR$211,MATCH(1,IF($E$6="Country name",($AW$18:$AW$211=C106),IF($E$6="Projected progress (Ascending)",($AX$18:$AX$211=C106),IF($E$6="Baseline performance",($AY$18:$AY$211=C106),"")))*($AV$18:$AV$211="Worst-Pos"),0)),"")</f>
        <v/>
      </c>
      <c r="T106" s="126" t="str">
        <f t="array" ref="T106">IFERROR(INDEX($AR$18:$AR$211,MATCH(1,IF($E$6="Country name",($AW$18:$AW$211=C106),IF($E$6="Projected progress (Ascending)",($AX$18:$AX$211=C106),IF($E$6="Baseline performance",($AY$18:$AY$211=C106),"")))*($AV$18:$AV$211="Best-Neg"),0)),"")</f>
        <v/>
      </c>
      <c r="AB106" s="126" t="str">
        <f t="array" ref="AB106">IFERROR(INDEX($AR$18:$AR$211,MATCH(1,IF($E$6="Country name",($AW$18:$AW$211=C106),IF($E$6="Projected progress (Ascending)",($AX$18:$AX$211=C106),IF($E$6="Baseline performance",($AY$18:$AY$211=C106),"")))*($AV$18:$AV$211="Best-Pos"),0)),"")</f>
        <v/>
      </c>
      <c r="AJ106" s="126" t="str">
        <f t="array" ref="AJ106">IFERROR(INDEX($AR$18:$AR$211,MATCH(1,IF($E$6="Country name",($AW$18:$AW$211=C106),IF($E$6="Projected progress (Ascending)",($AX$18:$AX$211=C106),IF($E$6="Baseline performance",($AY$18:$AY$211=C106),"")))*($AV$18:$AV$211="NO DATA"),0)),"")</f>
        <v/>
      </c>
      <c r="AP106" s="194" t="s">
        <v>361</v>
      </c>
      <c r="AQ106" s="194" t="s">
        <v>446</v>
      </c>
      <c r="AR106" s="194" t="s">
        <v>447</v>
      </c>
      <c r="AS106" s="194">
        <f>INDEX('[1]Baseline values'!$A$1:$BF$195,MATCH($AQ106,'[1]Baseline values'!$A$1:$A$195,0),MATCH($E$5,'[1]Baseline values'!$A$1:$BF$1,0))</f>
        <v>4.99</v>
      </c>
      <c r="AT106" s="194">
        <f>IF([1]Reference!$V$5="HPOP",INDEX([1]hpop_regional_summary!$B$2:$AJ$198,MATCH($AR106,[1]hpop_regional_summary!$C$2:$C$198,0),MATCH($E$5,[1]hpop_regional_summary!$B$2:$AJ$2,0)),IF([1]Reference!$V$5="UHC",IF(OR($E$5="UHC Single Measure",$E$5="Financial Hardship",$E$5="Average Service Coverage"),INDEX([1]uhc_regional_summary!$B$5:$AO$198,MATCH($AR106,[1]uhc_regional_summary!$C$5:$C$198,0),MATCH($E$5,[1]uhc_regional_summary!$B$2:$AO$2,0)),INDEX([1]uhc_regional_summary!$B$5:$AO$198,MATCH($AR106,[1]uhc_regional_summary!$C$5:$C$198,0),MATCH($E$5,[1]uhc_regional_summary!$B$3:$AO$3,0))),IF([1]Reference!$V$5="HEP",IF(OR($E$5="HEP Index",$E$5="Prepare",$E$5="Prevent",$E$5="Detect and Respond"),INDEX([1]hep_regional_summary!$B$5:$AZ$198,MATCH($AR106,[1]hep_regional_summary!$C$5:$C$198,0),MATCH($E$5,[1]hep_regional_summary!$B$2:$AZ$2,0)),INDEX([1]hep_regional_summary!$B$5:$AZ$198,MATCH($AR106,[1]hep_regional_summary!$C$5:$C$198,0),MATCH($E$5,[1]hep_regional_summary!$B$3:$AZ$3,0))),"CHECK")))</f>
        <v>1</v>
      </c>
      <c r="AU106" s="194">
        <f>IF([1]Reference!$V$5="HPOP",INDEX([1]hpop_regional_summary!$B$2:$AJ$198,MATCH($AR106,[1]hpop_regional_summary!$C$2:$C$198,0),MATCH($E$5,[1]hpop_regional_summary!$B$2:$AJ$2,0)+1),IF([1]Reference!$V$5="UHC",IF(OR($E$5="UHC Single Measure",$E$5="Financial Hardship",$E$5="Average Service Coverage"),INDEX([1]uhc_regional_summary!$B$5:$AO$198,MATCH($AR106,[1]uhc_regional_summary!$C$5:$C$198,0),MATCH($E$5,[1]uhc_regional_summary!$B$2:$AO$2,0)+1),INDEX([1]uhc_regional_summary!$B$5:$AO$198,MATCH($AR106,[1]uhc_regional_summary!$C$5:$C$198,0),MATCH($E$5,[1]uhc_regional_summary!$B$3:$AO$3,0)+1)),IF([1]Reference!$V$5="HEP",IF(OR($E$5="HEP Index",$E$5="Prepare",$E$5="Prevent",$E$5="Detect and Respond"),INDEX([1]hep_regional_summary!$B$5:$AZ$198,MATCH($AR106,[1]hep_regional_summary!$C$5:$C$198,0),MATCH($E$5,[1]hep_regional_summary!$B$2:$AZ$2,0)+1),INDEX([1]hep_regional_summary!$B$5:$AZ$198,MATCH($AR106,[1]hep_regional_summary!$C$5:$C$198,0),MATCH($E$5,[1]hep_regional_summary!$B$3:$AZ$3,0)+1)),"CHECK")))</f>
        <v>0.6</v>
      </c>
      <c r="AV106" s="194" t="str">
        <f t="shared" si="1"/>
        <v>Best-Pos</v>
      </c>
      <c r="AW106" s="194">
        <f>COUNTIF(AV$18:AV106,AV106)</f>
        <v>32</v>
      </c>
      <c r="AX106" s="176">
        <f>IF(AND(AV106&lt;&gt;"NO DATA",AU106=""),"",(SUMPRODUCT((AV106=$AV$18:$AV$211)*(AU106&gt;$AU$18:$AU$211))+1)+(COUNTIFS($AV$18:AV106,AV106,$AU$18:AU106,AU106)-1))</f>
        <v>50</v>
      </c>
      <c r="AY106" s="31">
        <f>(SUMPRODUCT((AV106=$AV$18:$AV$211)*(AS106&gt;$AS$18:$AS$211))+1)+(COUNTIFS($AV$18:AV106,AV106,$AS$18:AS106,AS106)-1)</f>
        <v>42</v>
      </c>
    </row>
    <row r="107" spans="3:51" ht="15.75" customHeight="1" x14ac:dyDescent="0.35">
      <c r="C107" s="18">
        <v>88</v>
      </c>
      <c r="D107" s="126" t="str">
        <f t="array" ref="D107">IFERROR(INDEX($AR$18:$AR$211,MATCH(1,IF($E$6="Country name",($AW$18:$AW$211=C107),IF($E$6="Projected progress (Ascending)",($AX$18:$AX$211=C107),IF($E$6="Baseline performance",($AY$18:$AY$211=C107),"")))*($AV$18:$AV$211="Worst-Neg"),0)),"")</f>
        <v/>
      </c>
      <c r="L107" s="126" t="str">
        <f t="array" ref="L107">IFERROR(INDEX($AR$18:$AR$211,MATCH(1,IF($E$6="Country name",($AW$18:$AW$211=C107),IF($E$6="Projected progress (Ascending)",($AX$18:$AX$211=C107),IF($E$6="Baseline performance",($AY$18:$AY$211=C107),"")))*($AV$18:$AV$211="Worst-Pos"),0)),"")</f>
        <v/>
      </c>
      <c r="T107" s="126" t="str">
        <f t="array" ref="T107">IFERROR(INDEX($AR$18:$AR$211,MATCH(1,IF($E$6="Country name",($AW$18:$AW$211=C107),IF($E$6="Projected progress (Ascending)",($AX$18:$AX$211=C107),IF($E$6="Baseline performance",($AY$18:$AY$211=C107),"")))*($AV$18:$AV$211="Best-Neg"),0)),"")</f>
        <v/>
      </c>
      <c r="AB107" s="126" t="str">
        <f t="array" ref="AB107">IFERROR(INDEX($AR$18:$AR$211,MATCH(1,IF($E$6="Country name",($AW$18:$AW$211=C107),IF($E$6="Projected progress (Ascending)",($AX$18:$AX$211=C107),IF($E$6="Baseline performance",($AY$18:$AY$211=C107),"")))*($AV$18:$AV$211="Best-Pos"),0)),"")</f>
        <v/>
      </c>
      <c r="AJ107" s="126" t="str">
        <f t="array" ref="AJ107">IFERROR(INDEX($AR$18:$AR$211,MATCH(1,IF($E$6="Country name",($AW$18:$AW$211=C107),IF($E$6="Projected progress (Ascending)",($AX$18:$AX$211=C107),IF($E$6="Baseline performance",($AY$18:$AY$211=C107),"")))*($AV$18:$AV$211="NO DATA"),0)),"")</f>
        <v/>
      </c>
      <c r="AP107" s="194" t="s">
        <v>79</v>
      </c>
      <c r="AQ107" s="194" t="s">
        <v>178</v>
      </c>
      <c r="AR107" s="194" t="s">
        <v>179</v>
      </c>
      <c r="AS107" s="194">
        <f>INDEX('[1]Baseline values'!$A$1:$BF$195,MATCH($AQ107,'[1]Baseline values'!$A$1:$A$195,0),MATCH($E$5,'[1]Baseline values'!$A$1:$BF$1,0))</f>
        <v>6.23</v>
      </c>
      <c r="AT107" s="194">
        <f>IF([1]Reference!$V$5="HPOP",INDEX([1]hpop_regional_summary!$B$2:$AJ$198,MATCH($AR107,[1]hpop_regional_summary!$C$2:$C$198,0),MATCH($E$5,[1]hpop_regional_summary!$B$2:$AJ$2,0)),IF([1]Reference!$V$5="UHC",IF(OR($E$5="UHC Single Measure",$E$5="Financial Hardship",$E$5="Average Service Coverage"),INDEX([1]uhc_regional_summary!$B$5:$AO$198,MATCH($AR107,[1]uhc_regional_summary!$C$5:$C$198,0),MATCH($E$5,[1]uhc_regional_summary!$B$2:$AO$2,0)),INDEX([1]uhc_regional_summary!$B$5:$AO$198,MATCH($AR107,[1]uhc_regional_summary!$C$5:$C$198,0),MATCH($E$5,[1]uhc_regional_summary!$B$3:$AO$3,0))),IF([1]Reference!$V$5="HEP",IF(OR($E$5="HEP Index",$E$5="Prepare",$E$5="Prevent",$E$5="Detect and Respond"),INDEX([1]hep_regional_summary!$B$5:$AZ$198,MATCH($AR107,[1]hep_regional_summary!$C$5:$C$198,0),MATCH($E$5,[1]hep_regional_summary!$B$2:$AZ$2,0)),INDEX([1]hep_regional_summary!$B$5:$AZ$198,MATCH($AR107,[1]hep_regional_summary!$C$5:$C$198,0),MATCH($E$5,[1]hep_regional_summary!$B$3:$AZ$3,0))),"CHECK")))</f>
        <v>2</v>
      </c>
      <c r="AU107" s="194">
        <f>IF([1]Reference!$V$5="HPOP",INDEX([1]hpop_regional_summary!$B$2:$AJ$198,MATCH($AR107,[1]hpop_regional_summary!$C$2:$C$198,0),MATCH($E$5,[1]hpop_regional_summary!$B$2:$AJ$2,0)+1),IF([1]Reference!$V$5="UHC",IF(OR($E$5="UHC Single Measure",$E$5="Financial Hardship",$E$5="Average Service Coverage"),INDEX([1]uhc_regional_summary!$B$5:$AO$198,MATCH($AR107,[1]uhc_regional_summary!$C$5:$C$198,0),MATCH($E$5,[1]uhc_regional_summary!$B$2:$AO$2,0)+1),INDEX([1]uhc_regional_summary!$B$5:$AO$198,MATCH($AR107,[1]uhc_regional_summary!$C$5:$C$198,0),MATCH($E$5,[1]uhc_regional_summary!$B$3:$AO$3,0)+1)),IF([1]Reference!$V$5="HEP",IF(OR($E$5="HEP Index",$E$5="Prepare",$E$5="Prevent",$E$5="Detect and Respond"),INDEX([1]hep_regional_summary!$B$5:$AZ$198,MATCH($AR107,[1]hep_regional_summary!$C$5:$C$198,0),MATCH($E$5,[1]hep_regional_summary!$B$2:$AZ$2,0)+1),INDEX([1]hep_regional_summary!$B$5:$AZ$198,MATCH($AR107,[1]hep_regional_summary!$C$5:$C$198,0),MATCH($E$5,[1]hep_regional_summary!$B$3:$AZ$3,0)+1)),"CHECK")))</f>
        <v>0.6</v>
      </c>
      <c r="AV107" s="194" t="str">
        <f t="shared" si="1"/>
        <v>Best-Pos</v>
      </c>
      <c r="AW107" s="194">
        <f>COUNTIF(AV$18:AV107,AV107)</f>
        <v>33</v>
      </c>
      <c r="AX107" s="176">
        <f>IF(AND(AV107&lt;&gt;"NO DATA",AU107=""),"",(SUMPRODUCT((AV107=$AV$18:$AV$211)*(AU107&gt;$AU$18:$AU$211))+1)+(COUNTIFS($AV$18:AV107,AV107,$AU$18:AU107,AU107)-1))</f>
        <v>51</v>
      </c>
      <c r="AY107" s="31">
        <f>(SUMPRODUCT((AV107=$AV$18:$AV$211)*(AS107&gt;$AS$18:$AS$211))+1)+(COUNTIFS($AV$18:AV107,AV107,$AS$18:AS107,AS107)-1)</f>
        <v>53</v>
      </c>
    </row>
    <row r="108" spans="3:51" ht="15.75" customHeight="1" x14ac:dyDescent="0.35">
      <c r="C108" s="196">
        <v>89</v>
      </c>
      <c r="D108" s="126" t="str">
        <f t="array" ref="D108">IFERROR(INDEX($AR$18:$AR$211,MATCH(1,IF($E$6="Country name",($AW$18:$AW$211=C108),IF($E$6="Projected progress (Ascending)",($AX$18:$AX$211=C108),IF($E$6="Baseline performance",($AY$18:$AY$211=C108),"")))*($AV$18:$AV$211="Worst-Neg"),0)),"")</f>
        <v/>
      </c>
      <c r="L108" s="126" t="str">
        <f t="array" ref="L108">IFERROR(INDEX($AR$18:$AR$211,MATCH(1,IF($E$6="Country name",($AW$18:$AW$211=C108),IF($E$6="Projected progress (Ascending)",($AX$18:$AX$211=C108),IF($E$6="Baseline performance",($AY$18:$AY$211=C108),"")))*($AV$18:$AV$211="Worst-Pos"),0)),"")</f>
        <v/>
      </c>
      <c r="T108" s="126" t="str">
        <f t="array" ref="T108">IFERROR(INDEX($AR$18:$AR$211,MATCH(1,IF($E$6="Country name",($AW$18:$AW$211=C108),IF($E$6="Projected progress (Ascending)",($AX$18:$AX$211=C108),IF($E$6="Baseline performance",($AY$18:$AY$211=C108),"")))*($AV$18:$AV$211="Best-Neg"),0)),"")</f>
        <v/>
      </c>
      <c r="AB108" s="126" t="str">
        <f t="array" ref="AB108">IFERROR(INDEX($AR$18:$AR$211,MATCH(1,IF($E$6="Country name",($AW$18:$AW$211=C108),IF($E$6="Projected progress (Ascending)",($AX$18:$AX$211=C108),IF($E$6="Baseline performance",($AY$18:$AY$211=C108),"")))*($AV$18:$AV$211="Best-Pos"),0)),"")</f>
        <v/>
      </c>
      <c r="AJ108" s="126" t="str">
        <f t="array" ref="AJ108">IFERROR(INDEX($AR$18:$AR$211,MATCH(1,IF($E$6="Country name",($AW$18:$AW$211=C108),IF($E$6="Projected progress (Ascending)",($AX$18:$AX$211=C108),IF($E$6="Baseline performance",($AY$18:$AY$211=C108),"")))*($AV$18:$AV$211="NO DATA"),0)),"")</f>
        <v/>
      </c>
      <c r="AP108" s="194" t="s">
        <v>491</v>
      </c>
      <c r="AQ108" s="194" t="s">
        <v>536</v>
      </c>
      <c r="AR108" s="194" t="s">
        <v>537</v>
      </c>
      <c r="AS108" s="194">
        <f>INDEX('[1]Baseline values'!$A$1:$BF$195,MATCH($AQ108,'[1]Baseline values'!$A$1:$A$195,0),MATCH($E$5,'[1]Baseline values'!$A$1:$BF$1,0))</f>
        <v>5.12</v>
      </c>
      <c r="AT108" s="194">
        <f>IF([1]Reference!$V$5="HPOP",INDEX([1]hpop_regional_summary!$B$2:$AJ$198,MATCH($AR108,[1]hpop_regional_summary!$C$2:$C$198,0),MATCH($E$5,[1]hpop_regional_summary!$B$2:$AJ$2,0)),IF([1]Reference!$V$5="UHC",IF(OR($E$5="UHC Single Measure",$E$5="Financial Hardship",$E$5="Average Service Coverage"),INDEX([1]uhc_regional_summary!$B$5:$AO$198,MATCH($AR108,[1]uhc_regional_summary!$C$5:$C$198,0),MATCH($E$5,[1]uhc_regional_summary!$B$2:$AO$2,0)),INDEX([1]uhc_regional_summary!$B$5:$AO$198,MATCH($AR108,[1]uhc_regional_summary!$C$5:$C$198,0),MATCH($E$5,[1]uhc_regional_summary!$B$3:$AO$3,0))),IF([1]Reference!$V$5="HEP",IF(OR($E$5="HEP Index",$E$5="Prepare",$E$5="Prevent",$E$5="Detect and Respond"),INDEX([1]hep_regional_summary!$B$5:$AZ$198,MATCH($AR108,[1]hep_regional_summary!$C$5:$C$198,0),MATCH($E$5,[1]hep_regional_summary!$B$2:$AZ$2,0)),INDEX([1]hep_regional_summary!$B$5:$AZ$198,MATCH($AR108,[1]hep_regional_summary!$C$5:$C$198,0),MATCH($E$5,[1]hep_regional_summary!$B$3:$AZ$3,0))),"CHECK")))</f>
        <v>0</v>
      </c>
      <c r="AU108" s="194">
        <f>IF([1]Reference!$V$5="HPOP",INDEX([1]hpop_regional_summary!$B$2:$AJ$198,MATCH($AR108,[1]hpop_regional_summary!$C$2:$C$198,0),MATCH($E$5,[1]hpop_regional_summary!$B$2:$AJ$2,0)+1),IF([1]Reference!$V$5="UHC",IF(OR($E$5="UHC Single Measure",$E$5="Financial Hardship",$E$5="Average Service Coverage"),INDEX([1]uhc_regional_summary!$B$5:$AO$198,MATCH($AR108,[1]uhc_regional_summary!$C$5:$C$198,0),MATCH($E$5,[1]uhc_regional_summary!$B$2:$AO$2,0)+1),INDEX([1]uhc_regional_summary!$B$5:$AO$198,MATCH($AR108,[1]uhc_regional_summary!$C$5:$C$198,0),MATCH($E$5,[1]uhc_regional_summary!$B$3:$AO$3,0)+1)),IF([1]Reference!$V$5="HEP",IF(OR($E$5="HEP Index",$E$5="Prepare",$E$5="Prevent",$E$5="Detect and Respond"),INDEX([1]hep_regional_summary!$B$5:$AZ$198,MATCH($AR108,[1]hep_regional_summary!$C$5:$C$198,0),MATCH($E$5,[1]hep_regional_summary!$B$2:$AZ$2,0)+1),INDEX([1]hep_regional_summary!$B$5:$AZ$198,MATCH($AR108,[1]hep_regional_summary!$C$5:$C$198,0),MATCH($E$5,[1]hep_regional_summary!$B$3:$AZ$3,0)+1)),"CHECK")))</f>
        <v>0</v>
      </c>
      <c r="AV108" s="194" t="str">
        <f t="shared" si="1"/>
        <v>NO DATA</v>
      </c>
      <c r="AW108" s="194">
        <f>COUNTIF(AV$18:AV108,AV108)</f>
        <v>17</v>
      </c>
      <c r="AX108" s="176">
        <f>IF(AND(AV108&lt;&gt;"NO DATA",AU108=""),"",(SUMPRODUCT((AV108=$AV$18:$AV$211)*(AU108&gt;$AU$18:$AU$211))+1)+(COUNTIFS($AV$18:AV108,AV108,$AU$18:AU108,AU108)-1))</f>
        <v>17</v>
      </c>
      <c r="AY108" s="31">
        <f>(SUMPRODUCT((AV108=$AV$18:$AV$211)*(AS108&gt;$AS$18:$AS$211))+1)+(COUNTIFS($AV$18:AV108,AV108,$AS$18:AS108,AS108)-1)</f>
        <v>3</v>
      </c>
    </row>
    <row r="109" spans="3:51" ht="15.75" customHeight="1" x14ac:dyDescent="0.35">
      <c r="C109" s="18">
        <v>90</v>
      </c>
      <c r="D109" s="126" t="str">
        <f t="array" ref="D109">IFERROR(INDEX($AR$18:$AR$211,MATCH(1,IF($E$6="Country name",($AW$18:$AW$211=C109),IF($E$6="Projected progress (Ascending)",($AX$18:$AX$211=C109),IF($E$6="Baseline performance",($AY$18:$AY$211=C109),"")))*($AV$18:$AV$211="Worst-Neg"),0)),"")</f>
        <v/>
      </c>
      <c r="L109" s="126" t="str">
        <f t="array" ref="L109">IFERROR(INDEX($AR$18:$AR$211,MATCH(1,IF($E$6="Country name",($AW$18:$AW$211=C109),IF($E$6="Projected progress (Ascending)",($AX$18:$AX$211=C109),IF($E$6="Baseline performance",($AY$18:$AY$211=C109),"")))*($AV$18:$AV$211="Worst-Pos"),0)),"")</f>
        <v/>
      </c>
      <c r="T109" s="126" t="str">
        <f t="array" ref="T109">IFERROR(INDEX($AR$18:$AR$211,MATCH(1,IF($E$6="Country name",($AW$18:$AW$211=C109),IF($E$6="Projected progress (Ascending)",($AX$18:$AX$211=C109),IF($E$6="Baseline performance",($AY$18:$AY$211=C109),"")))*($AV$18:$AV$211="Best-Neg"),0)),"")</f>
        <v/>
      </c>
      <c r="AB109" s="126" t="str">
        <f t="array" ref="AB109">IFERROR(INDEX($AR$18:$AR$211,MATCH(1,IF($E$6="Country name",($AW$18:$AW$211=C109),IF($E$6="Projected progress (Ascending)",($AX$18:$AX$211=C109),IF($E$6="Baseline performance",($AY$18:$AY$211=C109),"")))*($AV$18:$AV$211="Best-Pos"),0)),"")</f>
        <v/>
      </c>
      <c r="AJ109" s="126" t="str">
        <f t="array" ref="AJ109">IFERROR(INDEX($AR$18:$AR$211,MATCH(1,IF($E$6="Country name",($AW$18:$AW$211=C109),IF($E$6="Projected progress (Ascending)",($AX$18:$AX$211=C109),IF($E$6="Baseline performance",($AY$18:$AY$211=C109),"")))*($AV$18:$AV$211="NO DATA"),0)),"")</f>
        <v/>
      </c>
      <c r="AP109" s="194" t="s">
        <v>318</v>
      </c>
      <c r="AQ109" s="194" t="s">
        <v>357</v>
      </c>
      <c r="AR109" s="194" t="s">
        <v>358</v>
      </c>
      <c r="AS109" s="194">
        <f>INDEX('[1]Baseline values'!$A$1:$BF$195,MATCH($AQ109,'[1]Baseline values'!$A$1:$A$195,0),MATCH($E$5,'[1]Baseline values'!$A$1:$BF$1,0))</f>
        <v>11.66</v>
      </c>
      <c r="AT109" s="194">
        <f>IF([1]Reference!$V$5="HPOP",INDEX([1]hpop_regional_summary!$B$2:$AJ$198,MATCH($AR109,[1]hpop_regional_summary!$C$2:$C$198,0),MATCH($E$5,[1]hpop_regional_summary!$B$2:$AJ$2,0)),IF([1]Reference!$V$5="UHC",IF(OR($E$5="UHC Single Measure",$E$5="Financial Hardship",$E$5="Average Service Coverage"),INDEX([1]uhc_regional_summary!$B$5:$AO$198,MATCH($AR109,[1]uhc_regional_summary!$C$5:$C$198,0),MATCH($E$5,[1]uhc_regional_summary!$B$2:$AO$2,0)),INDEX([1]uhc_regional_summary!$B$5:$AO$198,MATCH($AR109,[1]uhc_regional_summary!$C$5:$C$198,0),MATCH($E$5,[1]uhc_regional_summary!$B$3:$AO$3,0))),IF([1]Reference!$V$5="HEP",IF(OR($E$5="HEP Index",$E$5="Prepare",$E$5="Prevent",$E$5="Detect and Respond"),INDEX([1]hep_regional_summary!$B$5:$AZ$198,MATCH($AR109,[1]hep_regional_summary!$C$5:$C$198,0),MATCH($E$5,[1]hep_regional_summary!$B$2:$AZ$2,0)),INDEX([1]hep_regional_summary!$B$5:$AZ$198,MATCH($AR109,[1]hep_regional_summary!$C$5:$C$198,0),MATCH($E$5,[1]hep_regional_summary!$B$3:$AZ$3,0))),"CHECK")))</f>
        <v>0</v>
      </c>
      <c r="AU109" s="194">
        <f>IF([1]Reference!$V$5="HPOP",INDEX([1]hpop_regional_summary!$B$2:$AJ$198,MATCH($AR109,[1]hpop_regional_summary!$C$2:$C$198,0),MATCH($E$5,[1]hpop_regional_summary!$B$2:$AJ$2,0)+1),IF([1]Reference!$V$5="UHC",IF(OR($E$5="UHC Single Measure",$E$5="Financial Hardship",$E$5="Average Service Coverage"),INDEX([1]uhc_regional_summary!$B$5:$AO$198,MATCH($AR109,[1]uhc_regional_summary!$C$5:$C$198,0),MATCH($E$5,[1]uhc_regional_summary!$B$2:$AO$2,0)+1),INDEX([1]uhc_regional_summary!$B$5:$AO$198,MATCH($AR109,[1]uhc_regional_summary!$C$5:$C$198,0),MATCH($E$5,[1]uhc_regional_summary!$B$3:$AO$3,0)+1)),IF([1]Reference!$V$5="HEP",IF(OR($E$5="HEP Index",$E$5="Prepare",$E$5="Prevent",$E$5="Detect and Respond"),INDEX([1]hep_regional_summary!$B$5:$AZ$198,MATCH($AR109,[1]hep_regional_summary!$C$5:$C$198,0),MATCH($E$5,[1]hep_regional_summary!$B$2:$AZ$2,0)+1),INDEX([1]hep_regional_summary!$B$5:$AZ$198,MATCH($AR109,[1]hep_regional_summary!$C$5:$C$198,0),MATCH($E$5,[1]hep_regional_summary!$B$3:$AZ$3,0)+1)),"CHECK")))</f>
        <v>0</v>
      </c>
      <c r="AV109" s="194" t="str">
        <f t="shared" si="1"/>
        <v>NO DATA</v>
      </c>
      <c r="AW109" s="194">
        <f>COUNTIF(AV$18:AV109,AV109)</f>
        <v>18</v>
      </c>
      <c r="AX109" s="176">
        <f>IF(AND(AV109&lt;&gt;"NO DATA",AU109=""),"",(SUMPRODUCT((AV109=$AV$18:$AV$211)*(AU109&gt;$AU$18:$AU$211))+1)+(COUNTIFS($AV$18:AV109,AV109,$AU$18:AU109,AU109)-1))</f>
        <v>18</v>
      </c>
      <c r="AY109" s="31">
        <f>(SUMPRODUCT((AV109=$AV$18:$AV$211)*(AS109&gt;$AS$18:$AS$211))+1)+(COUNTIFS($AV$18:AV109,AV109,$AS$18:AS109,AS109)-1)</f>
        <v>41</v>
      </c>
    </row>
    <row r="110" spans="3:51" ht="15.75" customHeight="1" x14ac:dyDescent="0.35">
      <c r="C110" s="196">
        <v>91</v>
      </c>
      <c r="D110" s="126" t="str">
        <f t="array" ref="D110">IFERROR(INDEX($AR$18:$AR$211,MATCH(1,IF($E$6="Country name",($AW$18:$AW$211=C110),IF($E$6="Projected progress (Ascending)",($AX$18:$AX$211=C110),IF($E$6="Baseline performance",($AY$18:$AY$211=C110),"")))*($AV$18:$AV$211="Worst-Neg"),0)),"")</f>
        <v/>
      </c>
      <c r="L110" s="126" t="str">
        <f t="array" ref="L110">IFERROR(INDEX($AR$18:$AR$211,MATCH(1,IF($E$6="Country name",($AW$18:$AW$211=C110),IF($E$6="Projected progress (Ascending)",($AX$18:$AX$211=C110),IF($E$6="Baseline performance",($AY$18:$AY$211=C110),"")))*($AV$18:$AV$211="Worst-Pos"),0)),"")</f>
        <v/>
      </c>
      <c r="T110" s="126" t="str">
        <f t="array" ref="T110">IFERROR(INDEX($AR$18:$AR$211,MATCH(1,IF($E$6="Country name",($AW$18:$AW$211=C110),IF($E$6="Projected progress (Ascending)",($AX$18:$AX$211=C110),IF($E$6="Baseline performance",($AY$18:$AY$211=C110),"")))*($AV$18:$AV$211="Best-Neg"),0)),"")</f>
        <v/>
      </c>
      <c r="AB110" s="126" t="str">
        <f t="array" ref="AB110">IFERROR(INDEX($AR$18:$AR$211,MATCH(1,IF($E$6="Country name",($AW$18:$AW$211=C110),IF($E$6="Projected progress (Ascending)",($AX$18:$AX$211=C110),IF($E$6="Baseline performance",($AY$18:$AY$211=C110),"")))*($AV$18:$AV$211="Best-Pos"),0)),"")</f>
        <v/>
      </c>
      <c r="AJ110" s="126" t="str">
        <f t="array" ref="AJ110">IFERROR(INDEX($AR$18:$AR$211,MATCH(1,IF($E$6="Country name",($AW$18:$AW$211=C110),IF($E$6="Projected progress (Ascending)",($AX$18:$AX$211=C110),IF($E$6="Baseline performance",($AY$18:$AY$211=C110),"")))*($AV$18:$AV$211="NO DATA"),0)),"")</f>
        <v/>
      </c>
      <c r="AP110" s="194" t="s">
        <v>361</v>
      </c>
      <c r="AQ110" s="194" t="s">
        <v>382</v>
      </c>
      <c r="AR110" s="194" t="s">
        <v>383</v>
      </c>
      <c r="AS110" s="194">
        <f>INDEX('[1]Baseline values'!$A$1:$BF$195,MATCH($AQ110,'[1]Baseline values'!$A$1:$A$195,0),MATCH($E$5,'[1]Baseline values'!$A$1:$BF$1,0))</f>
        <v>7.45</v>
      </c>
      <c r="AT110" s="194">
        <f>IF([1]Reference!$V$5="HPOP",INDEX([1]hpop_regional_summary!$B$2:$AJ$198,MATCH($AR110,[1]hpop_regional_summary!$C$2:$C$198,0),MATCH($E$5,[1]hpop_regional_summary!$B$2:$AJ$2,0)),IF([1]Reference!$V$5="UHC",IF(OR($E$5="UHC Single Measure",$E$5="Financial Hardship",$E$5="Average Service Coverage"),INDEX([1]uhc_regional_summary!$B$5:$AO$198,MATCH($AR110,[1]uhc_regional_summary!$C$5:$C$198,0),MATCH($E$5,[1]uhc_regional_summary!$B$2:$AO$2,0)),INDEX([1]uhc_regional_summary!$B$5:$AO$198,MATCH($AR110,[1]uhc_regional_summary!$C$5:$C$198,0),MATCH($E$5,[1]uhc_regional_summary!$B$3:$AO$3,0))),IF([1]Reference!$V$5="HEP",IF(OR($E$5="HEP Index",$E$5="Prepare",$E$5="Prevent",$E$5="Detect and Respond"),INDEX([1]hep_regional_summary!$B$5:$AZ$198,MATCH($AR110,[1]hep_regional_summary!$C$5:$C$198,0),MATCH($E$5,[1]hep_regional_summary!$B$2:$AZ$2,0)),INDEX([1]hep_regional_summary!$B$5:$AZ$198,MATCH($AR110,[1]hep_regional_summary!$C$5:$C$198,0),MATCH($E$5,[1]hep_regional_summary!$B$3:$AZ$3,0))),"CHECK")))</f>
        <v>2</v>
      </c>
      <c r="AU110" s="194">
        <f>IF([1]Reference!$V$5="HPOP",INDEX([1]hpop_regional_summary!$B$2:$AJ$198,MATCH($AR110,[1]hpop_regional_summary!$C$2:$C$198,0),MATCH($E$5,[1]hpop_regional_summary!$B$2:$AJ$2,0)+1),IF([1]Reference!$V$5="UHC",IF(OR($E$5="UHC Single Measure",$E$5="Financial Hardship",$E$5="Average Service Coverage"),INDEX([1]uhc_regional_summary!$B$5:$AO$198,MATCH($AR110,[1]uhc_regional_summary!$C$5:$C$198,0),MATCH($E$5,[1]uhc_regional_summary!$B$2:$AO$2,0)+1),INDEX([1]uhc_regional_summary!$B$5:$AO$198,MATCH($AR110,[1]uhc_regional_summary!$C$5:$C$198,0),MATCH($E$5,[1]uhc_regional_summary!$B$3:$AO$3,0)+1)),IF([1]Reference!$V$5="HEP",IF(OR($E$5="HEP Index",$E$5="Prepare",$E$5="Prevent",$E$5="Detect and Respond"),INDEX([1]hep_regional_summary!$B$5:$AZ$198,MATCH($AR110,[1]hep_regional_summary!$C$5:$C$198,0),MATCH($E$5,[1]hep_regional_summary!$B$2:$AZ$2,0)+1),INDEX([1]hep_regional_summary!$B$5:$AZ$198,MATCH($AR110,[1]hep_regional_summary!$C$5:$C$198,0),MATCH($E$5,[1]hep_regional_summary!$B$3:$AZ$3,0)+1)),"CHECK")))</f>
        <v>1</v>
      </c>
      <c r="AV110" s="194" t="str">
        <f t="shared" si="1"/>
        <v>Best-Pos</v>
      </c>
      <c r="AW110" s="194">
        <f>COUNTIF(AV$18:AV110,AV110)</f>
        <v>34</v>
      </c>
      <c r="AX110" s="176">
        <f>IF(AND(AV110&lt;&gt;"NO DATA",AU110=""),"",(SUMPRODUCT((AV110=$AV$18:$AV$211)*(AU110&gt;$AU$18:$AU$211))+1)+(COUNTIFS($AV$18:AV110,AV110,$AU$18:AU110,AU110)-1))</f>
        <v>65</v>
      </c>
      <c r="AY110" s="31">
        <f>(SUMPRODUCT((AV110=$AV$18:$AV$211)*(AS110&gt;$AS$18:$AS$211))+1)+(COUNTIFS($AV$18:AV110,AV110,$AS$18:AS110,AS110)-1)</f>
        <v>63</v>
      </c>
    </row>
    <row r="111" spans="3:51" ht="15.75" customHeight="1" x14ac:dyDescent="0.35">
      <c r="C111" s="18">
        <v>92</v>
      </c>
      <c r="D111" s="126" t="str">
        <f t="array" ref="D111">IFERROR(INDEX($AR$18:$AR$211,MATCH(1,IF($E$6="Country name",($AW$18:$AW$211=C111),IF($E$6="Projected progress (Ascending)",($AX$18:$AX$211=C111),IF($E$6="Baseline performance",($AY$18:$AY$211=C111),"")))*($AV$18:$AV$211="Worst-Neg"),0)),"")</f>
        <v/>
      </c>
      <c r="L111" s="126" t="str">
        <f t="array" ref="L111">IFERROR(INDEX($AR$18:$AR$211,MATCH(1,IF($E$6="Country name",($AW$18:$AW$211=C111),IF($E$6="Projected progress (Ascending)",($AX$18:$AX$211=C111),IF($E$6="Baseline performance",($AY$18:$AY$211=C111),"")))*($AV$18:$AV$211="Worst-Pos"),0)),"")</f>
        <v/>
      </c>
      <c r="T111" s="126" t="str">
        <f t="array" ref="T111">IFERROR(INDEX($AR$18:$AR$211,MATCH(1,IF($E$6="Country name",($AW$18:$AW$211=C111),IF($E$6="Projected progress (Ascending)",($AX$18:$AX$211=C111),IF($E$6="Baseline performance",($AY$18:$AY$211=C111),"")))*($AV$18:$AV$211="Best-Neg"),0)),"")</f>
        <v/>
      </c>
      <c r="AB111" s="126" t="str">
        <f t="array" ref="AB111">IFERROR(INDEX($AR$18:$AR$211,MATCH(1,IF($E$6="Country name",($AW$18:$AW$211=C111),IF($E$6="Projected progress (Ascending)",($AX$18:$AX$211=C111),IF($E$6="Baseline performance",($AY$18:$AY$211=C111),"")))*($AV$18:$AV$211="Best-Pos"),0)),"")</f>
        <v/>
      </c>
      <c r="AJ111" s="126" t="str">
        <f t="array" ref="AJ111">IFERROR(INDEX($AR$18:$AR$211,MATCH(1,IF($E$6="Country name",($AW$18:$AW$211=C111),IF($E$6="Projected progress (Ascending)",($AX$18:$AX$211=C111),IF($E$6="Baseline performance",($AY$18:$AY$211=C111),"")))*($AV$18:$AV$211="NO DATA"),0)),"")</f>
        <v/>
      </c>
      <c r="AP111" s="194" t="s">
        <v>491</v>
      </c>
      <c r="AQ111" s="194" t="s">
        <v>532</v>
      </c>
      <c r="AR111" s="194" t="s">
        <v>533</v>
      </c>
      <c r="AS111" s="194">
        <f>INDEX('[1]Baseline values'!$A$1:$BF$195,MATCH($AQ111,'[1]Baseline values'!$A$1:$A$195,0),MATCH($E$5,'[1]Baseline values'!$A$1:$BF$1,0))</f>
        <v>2.46</v>
      </c>
      <c r="AT111" s="194">
        <f>IF([1]Reference!$V$5="HPOP",INDEX([1]hpop_regional_summary!$B$2:$AJ$198,MATCH($AR111,[1]hpop_regional_summary!$C$2:$C$198,0),MATCH($E$5,[1]hpop_regional_summary!$B$2:$AJ$2,0)),IF([1]Reference!$V$5="UHC",IF(OR($E$5="UHC Single Measure",$E$5="Financial Hardship",$E$5="Average Service Coverage"),INDEX([1]uhc_regional_summary!$B$5:$AO$198,MATCH($AR111,[1]uhc_regional_summary!$C$5:$C$198,0),MATCH($E$5,[1]uhc_regional_summary!$B$2:$AO$2,0)),INDEX([1]uhc_regional_summary!$B$5:$AO$198,MATCH($AR111,[1]uhc_regional_summary!$C$5:$C$198,0),MATCH($E$5,[1]uhc_regional_summary!$B$3:$AO$3,0))),IF([1]Reference!$V$5="HEP",IF(OR($E$5="HEP Index",$E$5="Prepare",$E$5="Prevent",$E$5="Detect and Respond"),INDEX([1]hep_regional_summary!$B$5:$AZ$198,MATCH($AR111,[1]hep_regional_summary!$C$5:$C$198,0),MATCH($E$5,[1]hep_regional_summary!$B$2:$AZ$2,0)),INDEX([1]hep_regional_summary!$B$5:$AZ$198,MATCH($AR111,[1]hep_regional_summary!$C$5:$C$198,0),MATCH($E$5,[1]hep_regional_summary!$B$3:$AZ$3,0))),"CHECK")))</f>
        <v>1</v>
      </c>
      <c r="AU111" s="194">
        <f>IF([1]Reference!$V$5="HPOP",INDEX([1]hpop_regional_summary!$B$2:$AJ$198,MATCH($AR111,[1]hpop_regional_summary!$C$2:$C$198,0),MATCH($E$5,[1]hpop_regional_summary!$B$2:$AJ$2,0)+1),IF([1]Reference!$V$5="UHC",IF(OR($E$5="UHC Single Measure",$E$5="Financial Hardship",$E$5="Average Service Coverage"),INDEX([1]uhc_regional_summary!$B$5:$AO$198,MATCH($AR111,[1]uhc_regional_summary!$C$5:$C$198,0),MATCH($E$5,[1]uhc_regional_summary!$B$2:$AO$2,0)+1),INDEX([1]uhc_regional_summary!$B$5:$AO$198,MATCH($AR111,[1]uhc_regional_summary!$C$5:$C$198,0),MATCH($E$5,[1]uhc_regional_summary!$B$3:$AO$3,0)+1)),IF([1]Reference!$V$5="HEP",IF(OR($E$5="HEP Index",$E$5="Prepare",$E$5="Prevent",$E$5="Detect and Respond"),INDEX([1]hep_regional_summary!$B$5:$AZ$198,MATCH($AR111,[1]hep_regional_summary!$C$5:$C$198,0),MATCH($E$5,[1]hep_regional_summary!$B$2:$AZ$2,0)+1),INDEX([1]hep_regional_summary!$B$5:$AZ$198,MATCH($AR111,[1]hep_regional_summary!$C$5:$C$198,0),MATCH($E$5,[1]hep_regional_summary!$B$3:$AZ$3,0)+1)),"CHECK")))</f>
        <v>0.4</v>
      </c>
      <c r="AV111" s="194" t="str">
        <f t="shared" si="1"/>
        <v>Best-Pos</v>
      </c>
      <c r="AW111" s="194">
        <f>COUNTIF(AV$18:AV111,AV111)</f>
        <v>35</v>
      </c>
      <c r="AX111" s="176">
        <f>IF(AND(AV111&lt;&gt;"NO DATA",AU111=""),"",(SUMPRODUCT((AV111=$AV$18:$AV$211)*(AU111&gt;$AU$18:$AU$211))+1)+(COUNTIFS($AV$18:AV111,AV111,$AU$18:AU111,AU111)-1))</f>
        <v>35</v>
      </c>
      <c r="AY111" s="31">
        <f>(SUMPRODUCT((AV111=$AV$18:$AV$211)*(AS111&gt;$AS$18:$AS$211))+1)+(COUNTIFS($AV$18:AV111,AV111,$AS$18:AS111,AS111)-1)</f>
        <v>9</v>
      </c>
    </row>
    <row r="112" spans="3:51" ht="15.75" customHeight="1" x14ac:dyDescent="0.35">
      <c r="C112" s="196">
        <v>93</v>
      </c>
      <c r="D112" s="126" t="str">
        <f t="array" ref="D112">IFERROR(INDEX($AR$18:$AR$211,MATCH(1,IF($E$6="Country name",($AW$18:$AW$211=C112),IF($E$6="Projected progress (Ascending)",($AX$18:$AX$211=C112),IF($E$6="Baseline performance",($AY$18:$AY$211=C112),"")))*($AV$18:$AV$211="Worst-Neg"),0)),"")</f>
        <v/>
      </c>
      <c r="L112" s="126" t="str">
        <f t="array" ref="L112">IFERROR(INDEX($AR$18:$AR$211,MATCH(1,IF($E$6="Country name",($AW$18:$AW$211=C112),IF($E$6="Projected progress (Ascending)",($AX$18:$AX$211=C112),IF($E$6="Baseline performance",($AY$18:$AY$211=C112),"")))*($AV$18:$AV$211="Worst-Pos"),0)),"")</f>
        <v/>
      </c>
      <c r="T112" s="126" t="str">
        <f t="array" ref="T112">IFERROR(INDEX($AR$18:$AR$211,MATCH(1,IF($E$6="Country name",($AW$18:$AW$211=C112),IF($E$6="Projected progress (Ascending)",($AX$18:$AX$211=C112),IF($E$6="Baseline performance",($AY$18:$AY$211=C112),"")))*($AV$18:$AV$211="Best-Neg"),0)),"")</f>
        <v/>
      </c>
      <c r="AB112" s="126" t="str">
        <f t="array" ref="AB112">IFERROR(INDEX($AR$18:$AR$211,MATCH(1,IF($E$6="Country name",($AW$18:$AW$211=C112),IF($E$6="Projected progress (Ascending)",($AX$18:$AX$211=C112),IF($E$6="Baseline performance",($AY$18:$AY$211=C112),"")))*($AV$18:$AV$211="Best-Pos"),0)),"")</f>
        <v/>
      </c>
      <c r="AJ112" s="126" t="str">
        <f t="array" ref="AJ112">IFERROR(INDEX($AR$18:$AR$211,MATCH(1,IF($E$6="Country name",($AW$18:$AW$211=C112),IF($E$6="Projected progress (Ascending)",($AX$18:$AX$211=C112),IF($E$6="Baseline performance",($AY$18:$AY$211=C112),"")))*($AV$18:$AV$211="NO DATA"),0)),"")</f>
        <v/>
      </c>
      <c r="AP112" s="194" t="s">
        <v>361</v>
      </c>
      <c r="AQ112" s="194" t="s">
        <v>438</v>
      </c>
      <c r="AR112" s="194" t="s">
        <v>439</v>
      </c>
      <c r="AS112" s="194">
        <f>INDEX('[1]Baseline values'!$A$1:$BF$195,MATCH($AQ112,'[1]Baseline values'!$A$1:$A$195,0),MATCH($E$5,'[1]Baseline values'!$A$1:$BF$1,0))</f>
        <v>11.47</v>
      </c>
      <c r="AT112" s="194">
        <f>IF([1]Reference!$V$5="HPOP",INDEX([1]hpop_regional_summary!$B$2:$AJ$198,MATCH($AR112,[1]hpop_regional_summary!$C$2:$C$198,0),MATCH($E$5,[1]hpop_regional_summary!$B$2:$AJ$2,0)),IF([1]Reference!$V$5="UHC",IF(OR($E$5="UHC Single Measure",$E$5="Financial Hardship",$E$5="Average Service Coverage"),INDEX([1]uhc_regional_summary!$B$5:$AO$198,MATCH($AR112,[1]uhc_regional_summary!$C$5:$C$198,0),MATCH($E$5,[1]uhc_regional_summary!$B$2:$AO$2,0)),INDEX([1]uhc_regional_summary!$B$5:$AO$198,MATCH($AR112,[1]uhc_regional_summary!$C$5:$C$198,0),MATCH($E$5,[1]uhc_regional_summary!$B$3:$AO$3,0))),IF([1]Reference!$V$5="HEP",IF(OR($E$5="HEP Index",$E$5="Prepare",$E$5="Prevent",$E$5="Detect and Respond"),INDEX([1]hep_regional_summary!$B$5:$AZ$198,MATCH($AR112,[1]hep_regional_summary!$C$5:$C$198,0),MATCH($E$5,[1]hep_regional_summary!$B$2:$AZ$2,0)),INDEX([1]hep_regional_summary!$B$5:$AZ$198,MATCH($AR112,[1]hep_regional_summary!$C$5:$C$198,0),MATCH($E$5,[1]hep_regional_summary!$B$3:$AZ$3,0))),"CHECK")))</f>
        <v>4</v>
      </c>
      <c r="AU112" s="194">
        <f>IF([1]Reference!$V$5="HPOP",INDEX([1]hpop_regional_summary!$B$2:$AJ$198,MATCH($AR112,[1]hpop_regional_summary!$C$2:$C$198,0),MATCH($E$5,[1]hpop_regional_summary!$B$2:$AJ$2,0)+1),IF([1]Reference!$V$5="UHC",IF(OR($E$5="UHC Single Measure",$E$5="Financial Hardship",$E$5="Average Service Coverage"),INDEX([1]uhc_regional_summary!$B$5:$AO$198,MATCH($AR112,[1]uhc_regional_summary!$C$5:$C$198,0),MATCH($E$5,[1]uhc_regional_summary!$B$2:$AO$2,0)+1),INDEX([1]uhc_regional_summary!$B$5:$AO$198,MATCH($AR112,[1]uhc_regional_summary!$C$5:$C$198,0),MATCH($E$5,[1]uhc_regional_summary!$B$3:$AO$3,0)+1)),IF([1]Reference!$V$5="HEP",IF(OR($E$5="HEP Index",$E$5="Prepare",$E$5="Prevent",$E$5="Detect and Respond"),INDEX([1]hep_regional_summary!$B$5:$AZ$198,MATCH($AR112,[1]hep_regional_summary!$C$5:$C$198,0),MATCH($E$5,[1]hep_regional_summary!$B$2:$AZ$2,0)+1),INDEX([1]hep_regional_summary!$B$5:$AZ$198,MATCH($AR112,[1]hep_regional_summary!$C$5:$C$198,0),MATCH($E$5,[1]hep_regional_summary!$B$3:$AZ$3,0)+1)),"CHECK")))</f>
        <v>0.8</v>
      </c>
      <c r="AV112" s="194" t="str">
        <f t="shared" si="1"/>
        <v>Worst-Pos</v>
      </c>
      <c r="AW112" s="194">
        <f>COUNTIF(AV$18:AV112,AV112)</f>
        <v>37</v>
      </c>
      <c r="AX112" s="176">
        <f>IF(AND(AV112&lt;&gt;"NO DATA",AU112=""),"",(SUMPRODUCT((AV112=$AV$18:$AV$211)*(AU112&gt;$AU$18:$AU$211))+1)+(COUNTIFS($AV$18:AV112,AV112,$AU$18:AU112,AU112)-1))</f>
        <v>32</v>
      </c>
      <c r="AY112" s="31">
        <f>(SUMPRODUCT((AV112=$AV$18:$AV$211)*(AS112&gt;$AS$18:$AS$211))+1)+(COUNTIFS($AV$18:AV112,AV112,$AS$18:AS112,AS112)-1)</f>
        <v>26</v>
      </c>
    </row>
    <row r="113" spans="3:51" ht="15.75" customHeight="1" x14ac:dyDescent="0.35">
      <c r="C113" s="18">
        <v>94</v>
      </c>
      <c r="D113" s="126" t="str">
        <f t="array" ref="D113">IFERROR(INDEX($AR$18:$AR$211,MATCH(1,IF($E$6="Country name",($AW$18:$AW$211=C113),IF($E$6="Projected progress (Ascending)",($AX$18:$AX$211=C113),IF($E$6="Baseline performance",($AY$18:$AY$211=C113),"")))*($AV$18:$AV$211="Worst-Neg"),0)),"")</f>
        <v/>
      </c>
      <c r="L113" s="126" t="str">
        <f t="array" ref="L113">IFERROR(INDEX($AR$18:$AR$211,MATCH(1,IF($E$6="Country name",($AW$18:$AW$211=C113),IF($E$6="Projected progress (Ascending)",($AX$18:$AX$211=C113),IF($E$6="Baseline performance",($AY$18:$AY$211=C113),"")))*($AV$18:$AV$211="Worst-Pos"),0)),"")</f>
        <v/>
      </c>
      <c r="T113" s="126" t="str">
        <f t="array" ref="T113">IFERROR(INDEX($AR$18:$AR$211,MATCH(1,IF($E$6="Country name",($AW$18:$AW$211=C113),IF($E$6="Projected progress (Ascending)",($AX$18:$AX$211=C113),IF($E$6="Baseline performance",($AY$18:$AY$211=C113),"")))*($AV$18:$AV$211="Best-Neg"),0)),"")</f>
        <v/>
      </c>
      <c r="AB113" s="126" t="str">
        <f t="array" ref="AB113">IFERROR(INDEX($AR$18:$AR$211,MATCH(1,IF($E$6="Country name",($AW$18:$AW$211=C113),IF($E$6="Projected progress (Ascending)",($AX$18:$AX$211=C113),IF($E$6="Baseline performance",($AY$18:$AY$211=C113),"")))*($AV$18:$AV$211="Best-Pos"),0)),"")</f>
        <v/>
      </c>
      <c r="AJ113" s="126" t="str">
        <f t="array" ref="AJ113">IFERROR(INDEX($AR$18:$AR$211,MATCH(1,IF($E$6="Country name",($AW$18:$AW$211=C113),IF($E$6="Projected progress (Ascending)",($AX$18:$AX$211=C113),IF($E$6="Baseline performance",($AY$18:$AY$211=C113),"")))*($AV$18:$AV$211="NO DATA"),0)),"")</f>
        <v/>
      </c>
      <c r="AP113" s="194" t="s">
        <v>318</v>
      </c>
      <c r="AQ113" s="194" t="s">
        <v>351</v>
      </c>
      <c r="AR113" s="194" t="s">
        <v>352</v>
      </c>
      <c r="AS113" s="194">
        <f>INDEX('[1]Baseline values'!$A$1:$BF$195,MATCH($AQ113,'[1]Baseline values'!$A$1:$A$195,0),MATCH($E$5,'[1]Baseline values'!$A$1:$BF$1,0))</f>
        <v>11.66</v>
      </c>
      <c r="AT113" s="194">
        <f>IF([1]Reference!$V$5="HPOP",INDEX([1]hpop_regional_summary!$B$2:$AJ$198,MATCH($AR113,[1]hpop_regional_summary!$C$2:$C$198,0),MATCH($E$5,[1]hpop_regional_summary!$B$2:$AJ$2,0)),IF([1]Reference!$V$5="UHC",IF(OR($E$5="UHC Single Measure",$E$5="Financial Hardship",$E$5="Average Service Coverage"),INDEX([1]uhc_regional_summary!$B$5:$AO$198,MATCH($AR113,[1]uhc_regional_summary!$C$5:$C$198,0),MATCH($E$5,[1]uhc_regional_summary!$B$2:$AO$2,0)),INDEX([1]uhc_regional_summary!$B$5:$AO$198,MATCH($AR113,[1]uhc_regional_summary!$C$5:$C$198,0),MATCH($E$5,[1]uhc_regional_summary!$B$3:$AO$3,0))),IF([1]Reference!$V$5="HEP",IF(OR($E$5="HEP Index",$E$5="Prepare",$E$5="Prevent",$E$5="Detect and Respond"),INDEX([1]hep_regional_summary!$B$5:$AZ$198,MATCH($AR113,[1]hep_regional_summary!$C$5:$C$198,0),MATCH($E$5,[1]hep_regional_summary!$B$2:$AZ$2,0)),INDEX([1]hep_regional_summary!$B$5:$AZ$198,MATCH($AR113,[1]hep_regional_summary!$C$5:$C$198,0),MATCH($E$5,[1]hep_regional_summary!$B$3:$AZ$3,0))),"CHECK")))</f>
        <v>0</v>
      </c>
      <c r="AU113" s="194">
        <f>IF([1]Reference!$V$5="HPOP",INDEX([1]hpop_regional_summary!$B$2:$AJ$198,MATCH($AR113,[1]hpop_regional_summary!$C$2:$C$198,0),MATCH($E$5,[1]hpop_regional_summary!$B$2:$AJ$2,0)+1),IF([1]Reference!$V$5="UHC",IF(OR($E$5="UHC Single Measure",$E$5="Financial Hardship",$E$5="Average Service Coverage"),INDEX([1]uhc_regional_summary!$B$5:$AO$198,MATCH($AR113,[1]uhc_regional_summary!$C$5:$C$198,0),MATCH($E$5,[1]uhc_regional_summary!$B$2:$AO$2,0)+1),INDEX([1]uhc_regional_summary!$B$5:$AO$198,MATCH($AR113,[1]uhc_regional_summary!$C$5:$C$198,0),MATCH($E$5,[1]uhc_regional_summary!$B$3:$AO$3,0)+1)),IF([1]Reference!$V$5="HEP",IF(OR($E$5="HEP Index",$E$5="Prepare",$E$5="Prevent",$E$5="Detect and Respond"),INDEX([1]hep_regional_summary!$B$5:$AZ$198,MATCH($AR113,[1]hep_regional_summary!$C$5:$C$198,0),MATCH($E$5,[1]hep_regional_summary!$B$2:$AZ$2,0)+1),INDEX([1]hep_regional_summary!$B$5:$AZ$198,MATCH($AR113,[1]hep_regional_summary!$C$5:$C$198,0),MATCH($E$5,[1]hep_regional_summary!$B$3:$AZ$3,0)+1)),"CHECK")))</f>
        <v>0</v>
      </c>
      <c r="AV113" s="194" t="str">
        <f t="shared" si="1"/>
        <v>NO DATA</v>
      </c>
      <c r="AW113" s="194">
        <f>COUNTIF(AV$18:AV113,AV113)</f>
        <v>19</v>
      </c>
      <c r="AX113" s="176">
        <f>IF(AND(AV113&lt;&gt;"NO DATA",AU113=""),"",(SUMPRODUCT((AV113=$AV$18:$AV$211)*(AU113&gt;$AU$18:$AU$211))+1)+(COUNTIFS($AV$18:AV113,AV113,$AU$18:AU113,AU113)-1))</f>
        <v>19</v>
      </c>
      <c r="AY113" s="31">
        <f>(SUMPRODUCT((AV113=$AV$18:$AV$211)*(AS113&gt;$AS$18:$AS$211))+1)+(COUNTIFS($AV$18:AV113,AV113,$AS$18:AS113,AS113)-1)</f>
        <v>42</v>
      </c>
    </row>
    <row r="114" spans="3:51" ht="15.75" customHeight="1" x14ac:dyDescent="0.35">
      <c r="C114" s="196">
        <v>95</v>
      </c>
      <c r="D114" s="126" t="str">
        <f t="array" ref="D114">IFERROR(INDEX($AR$18:$AR$211,MATCH(1,IF($E$6="Country name",($AW$18:$AW$211=C114),IF($E$6="Projected progress (Ascending)",($AX$18:$AX$211=C114),IF($E$6="Baseline performance",($AY$18:$AY$211=C114),"")))*($AV$18:$AV$211="Worst-Neg"),0)),"")</f>
        <v/>
      </c>
      <c r="L114" s="126" t="str">
        <f t="array" ref="L114">IFERROR(INDEX($AR$18:$AR$211,MATCH(1,IF($E$6="Country name",($AW$18:$AW$211=C114),IF($E$6="Projected progress (Ascending)",($AX$18:$AX$211=C114),IF($E$6="Baseline performance",($AY$18:$AY$211=C114),"")))*($AV$18:$AV$211="Worst-Pos"),0)),"")</f>
        <v/>
      </c>
      <c r="T114" s="126" t="str">
        <f t="array" ref="T114">IFERROR(INDEX($AR$18:$AR$211,MATCH(1,IF($E$6="Country name",($AW$18:$AW$211=C114),IF($E$6="Projected progress (Ascending)",($AX$18:$AX$211=C114),IF($E$6="Baseline performance",($AY$18:$AY$211=C114),"")))*($AV$18:$AV$211="Best-Neg"),0)),"")</f>
        <v/>
      </c>
      <c r="AB114" s="126" t="str">
        <f t="array" ref="AB114">IFERROR(INDEX($AR$18:$AR$211,MATCH(1,IF($E$6="Country name",($AW$18:$AW$211=C114),IF($E$6="Projected progress (Ascending)",($AX$18:$AX$211=C114),IF($E$6="Baseline performance",($AY$18:$AY$211=C114),"")))*($AV$18:$AV$211="Best-Pos"),0)),"")</f>
        <v/>
      </c>
      <c r="AJ114" s="126" t="str">
        <f t="array" ref="AJ114">IFERROR(INDEX($AR$18:$AR$211,MATCH(1,IF($E$6="Country name",($AW$18:$AW$211=C114),IF($E$6="Projected progress (Ascending)",($AX$18:$AX$211=C114),IF($E$6="Baseline performance",($AY$18:$AY$211=C114),"")))*($AV$18:$AV$211="NO DATA"),0)),"")</f>
        <v/>
      </c>
      <c r="AP114" s="194" t="s">
        <v>79</v>
      </c>
      <c r="AQ114" s="194" t="s">
        <v>194</v>
      </c>
      <c r="AR114" s="194" t="s">
        <v>195</v>
      </c>
      <c r="AS114" s="194">
        <f>INDEX('[1]Baseline values'!$A$1:$BF$195,MATCH($AQ114,'[1]Baseline values'!$A$1:$A$195,0),MATCH($E$5,'[1]Baseline values'!$A$1:$BF$1,0))</f>
        <v>4.03</v>
      </c>
      <c r="AT114" s="194">
        <f>IF([1]Reference!$V$5="HPOP",INDEX([1]hpop_regional_summary!$B$2:$AJ$198,MATCH($AR114,[1]hpop_regional_summary!$C$2:$C$198,0),MATCH($E$5,[1]hpop_regional_summary!$B$2:$AJ$2,0)),IF([1]Reference!$V$5="UHC",IF(OR($E$5="UHC Single Measure",$E$5="Financial Hardship",$E$5="Average Service Coverage"),INDEX([1]uhc_regional_summary!$B$5:$AO$198,MATCH($AR114,[1]uhc_regional_summary!$C$5:$C$198,0),MATCH($E$5,[1]uhc_regional_summary!$B$2:$AO$2,0)),INDEX([1]uhc_regional_summary!$B$5:$AO$198,MATCH($AR114,[1]uhc_regional_summary!$C$5:$C$198,0),MATCH($E$5,[1]uhc_regional_summary!$B$3:$AO$3,0))),IF([1]Reference!$V$5="HEP",IF(OR($E$5="HEP Index",$E$5="Prepare",$E$5="Prevent",$E$5="Detect and Respond"),INDEX([1]hep_regional_summary!$B$5:$AZ$198,MATCH($AR114,[1]hep_regional_summary!$C$5:$C$198,0),MATCH($E$5,[1]hep_regional_summary!$B$2:$AZ$2,0)),INDEX([1]hep_regional_summary!$B$5:$AZ$198,MATCH($AR114,[1]hep_regional_summary!$C$5:$C$198,0),MATCH($E$5,[1]hep_regional_summary!$B$3:$AZ$3,0))),"CHECK")))</f>
        <v>2</v>
      </c>
      <c r="AU114" s="194">
        <f>IF([1]Reference!$V$5="HPOP",INDEX([1]hpop_regional_summary!$B$2:$AJ$198,MATCH($AR114,[1]hpop_regional_summary!$C$2:$C$198,0),MATCH($E$5,[1]hpop_regional_summary!$B$2:$AJ$2,0)+1),IF([1]Reference!$V$5="UHC",IF(OR($E$5="UHC Single Measure",$E$5="Financial Hardship",$E$5="Average Service Coverage"),INDEX([1]uhc_regional_summary!$B$5:$AO$198,MATCH($AR114,[1]uhc_regional_summary!$C$5:$C$198,0),MATCH($E$5,[1]uhc_regional_summary!$B$2:$AO$2,0)+1),INDEX([1]uhc_regional_summary!$B$5:$AO$198,MATCH($AR114,[1]uhc_regional_summary!$C$5:$C$198,0),MATCH($E$5,[1]uhc_regional_summary!$B$3:$AO$3,0)+1)),IF([1]Reference!$V$5="HEP",IF(OR($E$5="HEP Index",$E$5="Prepare",$E$5="Prevent",$E$5="Detect and Respond"),INDEX([1]hep_regional_summary!$B$5:$AZ$198,MATCH($AR114,[1]hep_regional_summary!$C$5:$C$198,0),MATCH($E$5,[1]hep_regional_summary!$B$2:$AZ$2,0)+1),INDEX([1]hep_regional_summary!$B$5:$AZ$198,MATCH($AR114,[1]hep_regional_summary!$C$5:$C$198,0),MATCH($E$5,[1]hep_regional_summary!$B$3:$AZ$3,0)+1)),"CHECK")))</f>
        <v>0.2</v>
      </c>
      <c r="AV114" s="194" t="str">
        <f t="shared" si="1"/>
        <v>Best-Pos</v>
      </c>
      <c r="AW114" s="194">
        <f>COUNTIF(AV$18:AV114,AV114)</f>
        <v>36</v>
      </c>
      <c r="AX114" s="176">
        <f>IF(AND(AV114&lt;&gt;"NO DATA",AU114=""),"",(SUMPRODUCT((AV114=$AV$18:$AV$211)*(AU114&gt;$AU$18:$AU$211))+1)+(COUNTIFS($AV$18:AV114,AV114,$AU$18:AU114,AU114)-1))</f>
        <v>17</v>
      </c>
      <c r="AY114" s="31">
        <f>(SUMPRODUCT((AV114=$AV$18:$AV$211)*(AS114&gt;$AS$18:$AS$211))+1)+(COUNTIFS($AV$18:AV114,AV114,$AS$18:AS114,AS114)-1)</f>
        <v>31</v>
      </c>
    </row>
    <row r="115" spans="3:51" ht="15.75" customHeight="1" x14ac:dyDescent="0.35">
      <c r="C115" s="18">
        <v>96</v>
      </c>
      <c r="D115" s="126" t="str">
        <f t="array" ref="D115">IFERROR(INDEX($AR$18:$AR$211,MATCH(1,IF($E$6="Country name",($AW$18:$AW$211=C115),IF($E$6="Projected progress (Ascending)",($AX$18:$AX$211=C115),IF($E$6="Baseline performance",($AY$18:$AY$211=C115),"")))*($AV$18:$AV$211="Worst-Neg"),0)),"")</f>
        <v/>
      </c>
      <c r="L115" s="126" t="str">
        <f t="array" ref="L115">IFERROR(INDEX($AR$18:$AR$211,MATCH(1,IF($E$6="Country name",($AW$18:$AW$211=C115),IF($E$6="Projected progress (Ascending)",($AX$18:$AX$211=C115),IF($E$6="Baseline performance",($AY$18:$AY$211=C115),"")))*($AV$18:$AV$211="Worst-Pos"),0)),"")</f>
        <v/>
      </c>
      <c r="T115" s="126" t="str">
        <f t="array" ref="T115">IFERROR(INDEX($AR$18:$AR$211,MATCH(1,IF($E$6="Country name",($AW$18:$AW$211=C115),IF($E$6="Projected progress (Ascending)",($AX$18:$AX$211=C115),IF($E$6="Baseline performance",($AY$18:$AY$211=C115),"")))*($AV$18:$AV$211="Best-Neg"),0)),"")</f>
        <v/>
      </c>
      <c r="AB115" s="126" t="str">
        <f t="array" ref="AB115">IFERROR(INDEX($AR$18:$AR$211,MATCH(1,IF($E$6="Country name",($AW$18:$AW$211=C115),IF($E$6="Projected progress (Ascending)",($AX$18:$AX$211=C115),IF($E$6="Baseline performance",($AY$18:$AY$211=C115),"")))*($AV$18:$AV$211="Best-Pos"),0)),"")</f>
        <v/>
      </c>
      <c r="AJ115" s="126" t="str">
        <f t="array" ref="AJ115">IFERROR(INDEX($AR$18:$AR$211,MATCH(1,IF($E$6="Country name",($AW$18:$AW$211=C115),IF($E$6="Projected progress (Ascending)",($AX$18:$AX$211=C115),IF($E$6="Baseline performance",($AY$18:$AY$211=C115),"")))*($AV$18:$AV$211="NO DATA"),0)),"")</f>
        <v/>
      </c>
      <c r="AP115" s="194" t="s">
        <v>79</v>
      </c>
      <c r="AQ115" s="194" t="s">
        <v>172</v>
      </c>
      <c r="AR115" s="194" t="s">
        <v>173</v>
      </c>
      <c r="AS115" s="194">
        <f>INDEX('[1]Baseline values'!$A$1:$BF$195,MATCH($AQ115,'[1]Baseline values'!$A$1:$A$195,0),MATCH($E$5,'[1]Baseline values'!$A$1:$BF$1,0))</f>
        <v>6.64</v>
      </c>
      <c r="AT115" s="194">
        <f>IF([1]Reference!$V$5="HPOP",INDEX([1]hpop_regional_summary!$B$2:$AJ$198,MATCH($AR115,[1]hpop_regional_summary!$C$2:$C$198,0),MATCH($E$5,[1]hpop_regional_summary!$B$2:$AJ$2,0)),IF([1]Reference!$V$5="UHC",IF(OR($E$5="UHC Single Measure",$E$5="Financial Hardship",$E$5="Average Service Coverage"),INDEX([1]uhc_regional_summary!$B$5:$AO$198,MATCH($AR115,[1]uhc_regional_summary!$C$5:$C$198,0),MATCH($E$5,[1]uhc_regional_summary!$B$2:$AO$2,0)),INDEX([1]uhc_regional_summary!$B$5:$AO$198,MATCH($AR115,[1]uhc_regional_summary!$C$5:$C$198,0),MATCH($E$5,[1]uhc_regional_summary!$B$3:$AO$3,0))),IF([1]Reference!$V$5="HEP",IF(OR($E$5="HEP Index",$E$5="Prepare",$E$5="Prevent",$E$5="Detect and Respond"),INDEX([1]hep_regional_summary!$B$5:$AZ$198,MATCH($AR115,[1]hep_regional_summary!$C$5:$C$198,0),MATCH($E$5,[1]hep_regional_summary!$B$2:$AZ$2,0)),INDEX([1]hep_regional_summary!$B$5:$AZ$198,MATCH($AR115,[1]hep_regional_summary!$C$5:$C$198,0),MATCH($E$5,[1]hep_regional_summary!$B$3:$AZ$3,0))),"CHECK")))</f>
        <v>0</v>
      </c>
      <c r="AU115" s="194">
        <f>IF([1]Reference!$V$5="HPOP",INDEX([1]hpop_regional_summary!$B$2:$AJ$198,MATCH($AR115,[1]hpop_regional_summary!$C$2:$C$198,0),MATCH($E$5,[1]hpop_regional_summary!$B$2:$AJ$2,0)+1),IF([1]Reference!$V$5="UHC",IF(OR($E$5="UHC Single Measure",$E$5="Financial Hardship",$E$5="Average Service Coverage"),INDEX([1]uhc_regional_summary!$B$5:$AO$198,MATCH($AR115,[1]uhc_regional_summary!$C$5:$C$198,0),MATCH($E$5,[1]uhc_regional_summary!$B$2:$AO$2,0)+1),INDEX([1]uhc_regional_summary!$B$5:$AO$198,MATCH($AR115,[1]uhc_regional_summary!$C$5:$C$198,0),MATCH($E$5,[1]uhc_regional_summary!$B$3:$AO$3,0)+1)),IF([1]Reference!$V$5="HEP",IF(OR($E$5="HEP Index",$E$5="Prepare",$E$5="Prevent",$E$5="Detect and Respond"),INDEX([1]hep_regional_summary!$B$5:$AZ$198,MATCH($AR115,[1]hep_regional_summary!$C$5:$C$198,0),MATCH($E$5,[1]hep_regional_summary!$B$2:$AZ$2,0)+1),INDEX([1]hep_regional_summary!$B$5:$AZ$198,MATCH($AR115,[1]hep_regional_summary!$C$5:$C$198,0),MATCH($E$5,[1]hep_regional_summary!$B$3:$AZ$3,0)+1)),"CHECK")))</f>
        <v>0</v>
      </c>
      <c r="AV115" s="194" t="str">
        <f t="shared" si="1"/>
        <v>NO DATA</v>
      </c>
      <c r="AW115" s="194">
        <f>COUNTIF(AV$18:AV115,AV115)</f>
        <v>20</v>
      </c>
      <c r="AX115" s="176">
        <f>IF(AND(AV115&lt;&gt;"NO DATA",AU115=""),"",(SUMPRODUCT((AV115=$AV$18:$AV$211)*(AU115&gt;$AU$18:$AU$211))+1)+(COUNTIFS($AV$18:AV115,AV115,$AU$18:AU115,AU115)-1))</f>
        <v>20</v>
      </c>
      <c r="AY115" s="31">
        <f>(SUMPRODUCT((AV115=$AV$18:$AV$211)*(AS115&gt;$AS$18:$AS$211))+1)+(COUNTIFS($AV$18:AV115,AV115,$AS$18:AS115,AS115)-1)</f>
        <v>19</v>
      </c>
    </row>
    <row r="116" spans="3:51" ht="15.75" customHeight="1" x14ac:dyDescent="0.35">
      <c r="C116" s="196">
        <v>97</v>
      </c>
      <c r="D116" s="126" t="str">
        <f t="array" ref="D116">IFERROR(INDEX($AR$18:$AR$211,MATCH(1,IF($E$6="Country name",($AW$18:$AW$211=C116),IF($E$6="Projected progress (Ascending)",($AX$18:$AX$211=C116),IF($E$6="Baseline performance",($AY$18:$AY$211=C116),"")))*($AV$18:$AV$211="Worst-Neg"),0)),"")</f>
        <v/>
      </c>
      <c r="L116" s="126" t="str">
        <f t="array" ref="L116">IFERROR(INDEX($AR$18:$AR$211,MATCH(1,IF($E$6="Country name",($AW$18:$AW$211=C116),IF($E$6="Projected progress (Ascending)",($AX$18:$AX$211=C116),IF($E$6="Baseline performance",($AY$18:$AY$211=C116),"")))*($AV$18:$AV$211="Worst-Pos"),0)),"")</f>
        <v/>
      </c>
      <c r="T116" s="126" t="str">
        <f t="array" ref="T116">IFERROR(INDEX($AR$18:$AR$211,MATCH(1,IF($E$6="Country name",($AW$18:$AW$211=C116),IF($E$6="Projected progress (Ascending)",($AX$18:$AX$211=C116),IF($E$6="Baseline performance",($AY$18:$AY$211=C116),"")))*($AV$18:$AV$211="Best-Neg"),0)),"")</f>
        <v/>
      </c>
      <c r="AB116" s="126" t="str">
        <f t="array" ref="AB116">IFERROR(INDEX($AR$18:$AR$211,MATCH(1,IF($E$6="Country name",($AW$18:$AW$211=C116),IF($E$6="Projected progress (Ascending)",($AX$18:$AX$211=C116),IF($E$6="Baseline performance",($AY$18:$AY$211=C116),"")))*($AV$18:$AV$211="Best-Pos"),0)),"")</f>
        <v/>
      </c>
      <c r="AJ116" s="126" t="str">
        <f t="array" ref="AJ116">IFERROR(INDEX($AR$18:$AR$211,MATCH(1,IF($E$6="Country name",($AW$18:$AW$211=C116),IF($E$6="Projected progress (Ascending)",($AX$18:$AX$211=C116),IF($E$6="Baseline performance",($AY$18:$AY$211=C116),"")))*($AV$18:$AV$211="NO DATA"),0)),"")</f>
        <v/>
      </c>
      <c r="AP116" s="194" t="s">
        <v>318</v>
      </c>
      <c r="AQ116" s="194" t="s">
        <v>341</v>
      </c>
      <c r="AR116" s="194" t="s">
        <v>342</v>
      </c>
      <c r="AS116" s="194">
        <f>INDEX('[1]Baseline values'!$A$1:$BF$195,MATCH($AQ116,'[1]Baseline values'!$A$1:$A$195,0),MATCH($E$5,'[1]Baseline values'!$A$1:$BF$1,0))</f>
        <v>11.66</v>
      </c>
      <c r="AT116" s="194">
        <f>IF([1]Reference!$V$5="HPOP",INDEX([1]hpop_regional_summary!$B$2:$AJ$198,MATCH($AR116,[1]hpop_regional_summary!$C$2:$C$198,0),MATCH($E$5,[1]hpop_regional_summary!$B$2:$AJ$2,0)),IF([1]Reference!$V$5="UHC",IF(OR($E$5="UHC Single Measure",$E$5="Financial Hardship",$E$5="Average Service Coverage"),INDEX([1]uhc_regional_summary!$B$5:$AO$198,MATCH($AR116,[1]uhc_regional_summary!$C$5:$C$198,0),MATCH($E$5,[1]uhc_regional_summary!$B$2:$AO$2,0)),INDEX([1]uhc_regional_summary!$B$5:$AO$198,MATCH($AR116,[1]uhc_regional_summary!$C$5:$C$198,0),MATCH($E$5,[1]uhc_regional_summary!$B$3:$AO$3,0))),IF([1]Reference!$V$5="HEP",IF(OR($E$5="HEP Index",$E$5="Prepare",$E$5="Prevent",$E$5="Detect and Respond"),INDEX([1]hep_regional_summary!$B$5:$AZ$198,MATCH($AR116,[1]hep_regional_summary!$C$5:$C$198,0),MATCH($E$5,[1]hep_regional_summary!$B$2:$AZ$2,0)),INDEX([1]hep_regional_summary!$B$5:$AZ$198,MATCH($AR116,[1]hep_regional_summary!$C$5:$C$198,0),MATCH($E$5,[1]hep_regional_summary!$B$3:$AZ$3,0))),"CHECK")))</f>
        <v>0</v>
      </c>
      <c r="AU116" s="194">
        <f>IF([1]Reference!$V$5="HPOP",INDEX([1]hpop_regional_summary!$B$2:$AJ$198,MATCH($AR116,[1]hpop_regional_summary!$C$2:$C$198,0),MATCH($E$5,[1]hpop_regional_summary!$B$2:$AJ$2,0)+1),IF([1]Reference!$V$5="UHC",IF(OR($E$5="UHC Single Measure",$E$5="Financial Hardship",$E$5="Average Service Coverage"),INDEX([1]uhc_regional_summary!$B$5:$AO$198,MATCH($AR116,[1]uhc_regional_summary!$C$5:$C$198,0),MATCH($E$5,[1]uhc_regional_summary!$B$2:$AO$2,0)+1),INDEX([1]uhc_regional_summary!$B$5:$AO$198,MATCH($AR116,[1]uhc_regional_summary!$C$5:$C$198,0),MATCH($E$5,[1]uhc_regional_summary!$B$3:$AO$3,0)+1)),IF([1]Reference!$V$5="HEP",IF(OR($E$5="HEP Index",$E$5="Prepare",$E$5="Prevent",$E$5="Detect and Respond"),INDEX([1]hep_regional_summary!$B$5:$AZ$198,MATCH($AR116,[1]hep_regional_summary!$C$5:$C$198,0),MATCH($E$5,[1]hep_regional_summary!$B$2:$AZ$2,0)+1),INDEX([1]hep_regional_summary!$B$5:$AZ$198,MATCH($AR116,[1]hep_regional_summary!$C$5:$C$198,0),MATCH($E$5,[1]hep_regional_summary!$B$3:$AZ$3,0)+1)),"CHECK")))</f>
        <v>0</v>
      </c>
      <c r="AV116" s="194" t="str">
        <f t="shared" si="1"/>
        <v>NO DATA</v>
      </c>
      <c r="AW116" s="194">
        <f>COUNTIF(AV$18:AV116,AV116)</f>
        <v>21</v>
      </c>
      <c r="AX116" s="176">
        <f>IF(AND(AV116&lt;&gt;"NO DATA",AU116=""),"",(SUMPRODUCT((AV116=$AV$18:$AV$211)*(AU116&gt;$AU$18:$AU$211))+1)+(COUNTIFS($AV$18:AV116,AV116,$AU$18:AU116,AU116)-1))</f>
        <v>21</v>
      </c>
      <c r="AY116" s="31">
        <f>(SUMPRODUCT((AV116=$AV$18:$AV$211)*(AS116&gt;$AS$18:$AS$211))+1)+(COUNTIFS($AV$18:AV116,AV116,$AS$18:AS116,AS116)-1)</f>
        <v>43</v>
      </c>
    </row>
    <row r="117" spans="3:51" ht="15.75" customHeight="1" x14ac:dyDescent="0.35">
      <c r="C117" s="18">
        <v>98</v>
      </c>
      <c r="D117" s="126" t="str">
        <f t="array" ref="D117">IFERROR(INDEX($AR$18:$AR$211,MATCH(1,IF($E$6="Country name",($AW$18:$AW$211=C117),IF($E$6="Projected progress (Ascending)",($AX$18:$AX$211=C117),IF($E$6="Baseline performance",($AY$18:$AY$211=C117),"")))*($AV$18:$AV$211="Worst-Neg"),0)),"")</f>
        <v/>
      </c>
      <c r="L117" s="126" t="str">
        <f t="array" ref="L117">IFERROR(INDEX($AR$18:$AR$211,MATCH(1,IF($E$6="Country name",($AW$18:$AW$211=C117),IF($E$6="Projected progress (Ascending)",($AX$18:$AX$211=C117),IF($E$6="Baseline performance",($AY$18:$AY$211=C117),"")))*($AV$18:$AV$211="Worst-Pos"),0)),"")</f>
        <v/>
      </c>
      <c r="T117" s="126" t="str">
        <f t="array" ref="T117">IFERROR(INDEX($AR$18:$AR$211,MATCH(1,IF($E$6="Country name",($AW$18:$AW$211=C117),IF($E$6="Projected progress (Ascending)",($AX$18:$AX$211=C117),IF($E$6="Baseline performance",($AY$18:$AY$211=C117),"")))*($AV$18:$AV$211="Best-Neg"),0)),"")</f>
        <v/>
      </c>
      <c r="AB117" s="126" t="str">
        <f t="array" ref="AB117">IFERROR(INDEX($AR$18:$AR$211,MATCH(1,IF($E$6="Country name",($AW$18:$AW$211=C117),IF($E$6="Projected progress (Ascending)",($AX$18:$AX$211=C117),IF($E$6="Baseline performance",($AY$18:$AY$211=C117),"")))*($AV$18:$AV$211="Best-Pos"),0)),"")</f>
        <v/>
      </c>
      <c r="AJ117" s="126" t="str">
        <f t="array" ref="AJ117">IFERROR(INDEX($AR$18:$AR$211,MATCH(1,IF($E$6="Country name",($AW$18:$AW$211=C117),IF($E$6="Projected progress (Ascending)",($AX$18:$AX$211=C117),IF($E$6="Baseline performance",($AY$18:$AY$211=C117),"")))*($AV$18:$AV$211="NO DATA"),0)),"")</f>
        <v/>
      </c>
      <c r="AP117" s="194" t="s">
        <v>361</v>
      </c>
      <c r="AQ117" s="194" t="s">
        <v>424</v>
      </c>
      <c r="AR117" s="194" t="s">
        <v>425</v>
      </c>
      <c r="AS117" s="194">
        <f>INDEX('[1]Baseline values'!$A$1:$BF$195,MATCH($AQ117,'[1]Baseline values'!$A$1:$A$195,0),MATCH($E$5,'[1]Baseline values'!$A$1:$BF$1,0))</f>
        <v>10.52</v>
      </c>
      <c r="AT117" s="194">
        <f>IF([1]Reference!$V$5="HPOP",INDEX([1]hpop_regional_summary!$B$2:$AJ$198,MATCH($AR117,[1]hpop_regional_summary!$C$2:$C$198,0),MATCH($E$5,[1]hpop_regional_summary!$B$2:$AJ$2,0)),IF([1]Reference!$V$5="UHC",IF(OR($E$5="UHC Single Measure",$E$5="Financial Hardship",$E$5="Average Service Coverage"),INDEX([1]uhc_regional_summary!$B$5:$AO$198,MATCH($AR117,[1]uhc_regional_summary!$C$5:$C$198,0),MATCH($E$5,[1]uhc_regional_summary!$B$2:$AO$2,0)),INDEX([1]uhc_regional_summary!$B$5:$AO$198,MATCH($AR117,[1]uhc_regional_summary!$C$5:$C$198,0),MATCH($E$5,[1]uhc_regional_summary!$B$3:$AO$3,0))),IF([1]Reference!$V$5="HEP",IF(OR($E$5="HEP Index",$E$5="Prepare",$E$5="Prevent",$E$5="Detect and Respond"),INDEX([1]hep_regional_summary!$B$5:$AZ$198,MATCH($AR117,[1]hep_regional_summary!$C$5:$C$198,0),MATCH($E$5,[1]hep_regional_summary!$B$2:$AZ$2,0)),INDEX([1]hep_regional_summary!$B$5:$AZ$198,MATCH($AR117,[1]hep_regional_summary!$C$5:$C$198,0),MATCH($E$5,[1]hep_regional_summary!$B$3:$AZ$3,0))),"CHECK")))</f>
        <v>3</v>
      </c>
      <c r="AU117" s="194">
        <f>IF([1]Reference!$V$5="HPOP",INDEX([1]hpop_regional_summary!$B$2:$AJ$198,MATCH($AR117,[1]hpop_regional_summary!$C$2:$C$198,0),MATCH($E$5,[1]hpop_regional_summary!$B$2:$AJ$2,0)+1),IF([1]Reference!$V$5="UHC",IF(OR($E$5="UHC Single Measure",$E$5="Financial Hardship",$E$5="Average Service Coverage"),INDEX([1]uhc_regional_summary!$B$5:$AO$198,MATCH($AR117,[1]uhc_regional_summary!$C$5:$C$198,0),MATCH($E$5,[1]uhc_regional_summary!$B$2:$AO$2,0)+1),INDEX([1]uhc_regional_summary!$B$5:$AO$198,MATCH($AR117,[1]uhc_regional_summary!$C$5:$C$198,0),MATCH($E$5,[1]uhc_regional_summary!$B$3:$AO$3,0)+1)),IF([1]Reference!$V$5="HEP",IF(OR($E$5="HEP Index",$E$5="Prepare",$E$5="Prevent",$E$5="Detect and Respond"),INDEX([1]hep_regional_summary!$B$5:$AZ$198,MATCH($AR117,[1]hep_regional_summary!$C$5:$C$198,0),MATCH($E$5,[1]hep_regional_summary!$B$2:$AZ$2,0)+1),INDEX([1]hep_regional_summary!$B$5:$AZ$198,MATCH($AR117,[1]hep_regional_summary!$C$5:$C$198,0),MATCH($E$5,[1]hep_regional_summary!$B$3:$AZ$3,0)+1)),"CHECK")))</f>
        <v>0.6</v>
      </c>
      <c r="AV117" s="194" t="str">
        <f t="shared" si="1"/>
        <v>Worst-Pos</v>
      </c>
      <c r="AW117" s="194">
        <f>COUNTIF(AV$18:AV117,AV117)</f>
        <v>38</v>
      </c>
      <c r="AX117" s="176">
        <f>IF(AND(AV117&lt;&gt;"NO DATA",AU117=""),"",(SUMPRODUCT((AV117=$AV$18:$AV$211)*(AU117&gt;$AU$18:$AU$211))+1)+(COUNTIFS($AV$18:AV117,AV117,$AU$18:AU117,AU117)-1))</f>
        <v>23</v>
      </c>
      <c r="AY117" s="31">
        <f>(SUMPRODUCT((AV117=$AV$18:$AV$211)*(AS117&gt;$AS$18:$AS$211))+1)+(COUNTIFS($AV$18:AV117,AV117,$AS$18:AS117,AS117)-1)</f>
        <v>21</v>
      </c>
    </row>
    <row r="118" spans="3:51" ht="15.75" customHeight="1" x14ac:dyDescent="0.35">
      <c r="C118" s="196">
        <v>99</v>
      </c>
      <c r="D118" s="126" t="str">
        <f t="array" ref="D118">IFERROR(INDEX($AR$18:$AR$211,MATCH(1,IF($E$6="Country name",($AW$18:$AW$211=C118),IF($E$6="Projected progress (Ascending)",($AX$18:$AX$211=C118),IF($E$6="Baseline performance",($AY$18:$AY$211=C118),"")))*($AV$18:$AV$211="Worst-Neg"),0)),"")</f>
        <v/>
      </c>
      <c r="L118" s="126" t="str">
        <f t="array" ref="L118">IFERROR(INDEX($AR$18:$AR$211,MATCH(1,IF($E$6="Country name",($AW$18:$AW$211=C118),IF($E$6="Projected progress (Ascending)",($AX$18:$AX$211=C118),IF($E$6="Baseline performance",($AY$18:$AY$211=C118),"")))*($AV$18:$AV$211="Worst-Pos"),0)),"")</f>
        <v/>
      </c>
      <c r="T118" s="126" t="str">
        <f t="array" ref="T118">IFERROR(INDEX($AR$18:$AR$211,MATCH(1,IF($E$6="Country name",($AW$18:$AW$211=C118),IF($E$6="Projected progress (Ascending)",($AX$18:$AX$211=C118),IF($E$6="Baseline performance",($AY$18:$AY$211=C118),"")))*($AV$18:$AV$211="Best-Neg"),0)),"")</f>
        <v/>
      </c>
      <c r="AB118" s="126" t="str">
        <f t="array" ref="AB118">IFERROR(INDEX($AR$18:$AR$211,MATCH(1,IF($E$6="Country name",($AW$18:$AW$211=C118),IF($E$6="Projected progress (Ascending)",($AX$18:$AX$211=C118),IF($E$6="Baseline performance",($AY$18:$AY$211=C118),"")))*($AV$18:$AV$211="Best-Pos"),0)),"")</f>
        <v/>
      </c>
      <c r="AJ118" s="126" t="str">
        <f t="array" ref="AJ118">IFERROR(INDEX($AR$18:$AR$211,MATCH(1,IF($E$6="Country name",($AW$18:$AW$211=C118),IF($E$6="Projected progress (Ascending)",($AX$18:$AX$211=C118),IF($E$6="Baseline performance",($AY$18:$AY$211=C118),"")))*($AV$18:$AV$211="NO DATA"),0)),"")</f>
        <v/>
      </c>
      <c r="AP118" s="194" t="s">
        <v>361</v>
      </c>
      <c r="AQ118" s="194" t="s">
        <v>410</v>
      </c>
      <c r="AR118" s="194" t="s">
        <v>411</v>
      </c>
      <c r="AS118" s="194">
        <f>INDEX('[1]Baseline values'!$A$1:$BF$195,MATCH($AQ118,'[1]Baseline values'!$A$1:$A$195,0),MATCH($E$5,'[1]Baseline values'!$A$1:$BF$1,0))</f>
        <v>4.95</v>
      </c>
      <c r="AT118" s="194">
        <f>IF([1]Reference!$V$5="HPOP",INDEX([1]hpop_regional_summary!$B$2:$AJ$198,MATCH($AR118,[1]hpop_regional_summary!$C$2:$C$198,0),MATCH($E$5,[1]hpop_regional_summary!$B$2:$AJ$2,0)),IF([1]Reference!$V$5="UHC",IF(OR($E$5="UHC Single Measure",$E$5="Financial Hardship",$E$5="Average Service Coverage"),INDEX([1]uhc_regional_summary!$B$5:$AO$198,MATCH($AR118,[1]uhc_regional_summary!$C$5:$C$198,0),MATCH($E$5,[1]uhc_regional_summary!$B$2:$AO$2,0)),INDEX([1]uhc_regional_summary!$B$5:$AO$198,MATCH($AR118,[1]uhc_regional_summary!$C$5:$C$198,0),MATCH($E$5,[1]uhc_regional_summary!$B$3:$AO$3,0))),IF([1]Reference!$V$5="HEP",IF(OR($E$5="HEP Index",$E$5="Prepare",$E$5="Prevent",$E$5="Detect and Respond"),INDEX([1]hep_regional_summary!$B$5:$AZ$198,MATCH($AR118,[1]hep_regional_summary!$C$5:$C$198,0),MATCH($E$5,[1]hep_regional_summary!$B$2:$AZ$2,0)),INDEX([1]hep_regional_summary!$B$5:$AZ$198,MATCH($AR118,[1]hep_regional_summary!$C$5:$C$198,0),MATCH($E$5,[1]hep_regional_summary!$B$3:$AZ$3,0))),"CHECK")))</f>
        <v>2</v>
      </c>
      <c r="AU118" s="194">
        <f>IF([1]Reference!$V$5="HPOP",INDEX([1]hpop_regional_summary!$B$2:$AJ$198,MATCH($AR118,[1]hpop_regional_summary!$C$2:$C$198,0),MATCH($E$5,[1]hpop_regional_summary!$B$2:$AJ$2,0)+1),IF([1]Reference!$V$5="UHC",IF(OR($E$5="UHC Single Measure",$E$5="Financial Hardship",$E$5="Average Service Coverage"),INDEX([1]uhc_regional_summary!$B$5:$AO$198,MATCH($AR118,[1]uhc_regional_summary!$C$5:$C$198,0),MATCH($E$5,[1]uhc_regional_summary!$B$2:$AO$2,0)+1),INDEX([1]uhc_regional_summary!$B$5:$AO$198,MATCH($AR118,[1]uhc_regional_summary!$C$5:$C$198,0),MATCH($E$5,[1]uhc_regional_summary!$B$3:$AO$3,0)+1)),IF([1]Reference!$V$5="HEP",IF(OR($E$5="HEP Index",$E$5="Prepare",$E$5="Prevent",$E$5="Detect and Respond"),INDEX([1]hep_regional_summary!$B$5:$AZ$198,MATCH($AR118,[1]hep_regional_summary!$C$5:$C$198,0),MATCH($E$5,[1]hep_regional_summary!$B$2:$AZ$2,0)+1),INDEX([1]hep_regional_summary!$B$5:$AZ$198,MATCH($AR118,[1]hep_regional_summary!$C$5:$C$198,0),MATCH($E$5,[1]hep_regional_summary!$B$3:$AZ$3,0)+1)),"CHECK")))</f>
        <v>0</v>
      </c>
      <c r="AV118" s="194" t="str">
        <f t="shared" si="1"/>
        <v>Best-Pos</v>
      </c>
      <c r="AW118" s="194">
        <f>COUNTIF(AV$18:AV118,AV118)</f>
        <v>37</v>
      </c>
      <c r="AX118" s="176">
        <f>IF(AND(AV118&lt;&gt;"NO DATA",AU118=""),"",(SUMPRODUCT((AV118=$AV$18:$AV$211)*(AU118&gt;$AU$18:$AU$211))+1)+(COUNTIFS($AV$18:AV118,AV118,$AU$18:AU118,AU118)-1))</f>
        <v>1</v>
      </c>
      <c r="AY118" s="31">
        <f>(SUMPRODUCT((AV118=$AV$18:$AV$211)*(AS118&gt;$AS$18:$AS$211))+1)+(COUNTIFS($AV$18:AV118,AV118,$AS$18:AS118,AS118)-1)</f>
        <v>41</v>
      </c>
    </row>
    <row r="119" spans="3:51" ht="15.75" customHeight="1" x14ac:dyDescent="0.35">
      <c r="C119" s="18">
        <v>100</v>
      </c>
      <c r="D119" s="126" t="str">
        <f t="array" ref="D119">IFERROR(INDEX($AR$18:$AR$211,MATCH(1,IF($E$6="Country name",($AW$18:$AW$211=C119),IF($E$6="Projected progress (Ascending)",($AX$18:$AX$211=C119),IF($E$6="Baseline performance",($AY$18:$AY$211=C119),"")))*($AV$18:$AV$211="Worst-Neg"),0)),"")</f>
        <v/>
      </c>
      <c r="L119" s="126" t="str">
        <f t="array" ref="L119">IFERROR(INDEX($AR$18:$AR$211,MATCH(1,IF($E$6="Country name",($AW$18:$AW$211=C119),IF($E$6="Projected progress (Ascending)",($AX$18:$AX$211=C119),IF($E$6="Baseline performance",($AY$18:$AY$211=C119),"")))*($AV$18:$AV$211="Worst-Pos"),0)),"")</f>
        <v/>
      </c>
      <c r="T119" s="126" t="str">
        <f t="array" ref="T119">IFERROR(INDEX($AR$18:$AR$211,MATCH(1,IF($E$6="Country name",($AW$18:$AW$211=C119),IF($E$6="Projected progress (Ascending)",($AX$18:$AX$211=C119),IF($E$6="Baseline performance",($AY$18:$AY$211=C119),"")))*($AV$18:$AV$211="Best-Neg"),0)),"")</f>
        <v/>
      </c>
      <c r="AB119" s="126" t="str">
        <f t="array" ref="AB119">IFERROR(INDEX($AR$18:$AR$211,MATCH(1,IF($E$6="Country name",($AW$18:$AW$211=C119),IF($E$6="Projected progress (Ascending)",($AX$18:$AX$211=C119),IF($E$6="Baseline performance",($AY$18:$AY$211=C119),"")))*($AV$18:$AV$211="Best-Pos"),0)),"")</f>
        <v/>
      </c>
      <c r="AJ119" s="126" t="str">
        <f t="array" ref="AJ119">IFERROR(INDEX($AR$18:$AR$211,MATCH(1,IF($E$6="Country name",($AW$18:$AW$211=C119),IF($E$6="Projected progress (Ascending)",($AX$18:$AX$211=C119),IF($E$6="Baseline performance",($AY$18:$AY$211=C119),"")))*($AV$18:$AV$211="NO DATA"),0)),"")</f>
        <v/>
      </c>
      <c r="AP119" s="194" t="s">
        <v>79</v>
      </c>
      <c r="AQ119" s="194" t="s">
        <v>190</v>
      </c>
      <c r="AR119" s="194" t="s">
        <v>191</v>
      </c>
      <c r="AS119" s="194">
        <f>INDEX('[1]Baseline values'!$A$1:$BF$195,MATCH($AQ119,'[1]Baseline values'!$A$1:$A$195,0),MATCH($E$5,'[1]Baseline values'!$A$1:$BF$1,0))</f>
        <v>3.43</v>
      </c>
      <c r="AT119" s="194">
        <f>IF([1]Reference!$V$5="HPOP",INDEX([1]hpop_regional_summary!$B$2:$AJ$198,MATCH($AR119,[1]hpop_regional_summary!$C$2:$C$198,0),MATCH($E$5,[1]hpop_regional_summary!$B$2:$AJ$2,0)),IF([1]Reference!$V$5="UHC",IF(OR($E$5="UHC Single Measure",$E$5="Financial Hardship",$E$5="Average Service Coverage"),INDEX([1]uhc_regional_summary!$B$5:$AO$198,MATCH($AR119,[1]uhc_regional_summary!$C$5:$C$198,0),MATCH($E$5,[1]uhc_regional_summary!$B$2:$AO$2,0)),INDEX([1]uhc_regional_summary!$B$5:$AO$198,MATCH($AR119,[1]uhc_regional_summary!$C$5:$C$198,0),MATCH($E$5,[1]uhc_regional_summary!$B$3:$AO$3,0))),IF([1]Reference!$V$5="HEP",IF(OR($E$5="HEP Index",$E$5="Prepare",$E$5="Prevent",$E$5="Detect and Respond"),INDEX([1]hep_regional_summary!$B$5:$AZ$198,MATCH($AR119,[1]hep_regional_summary!$C$5:$C$198,0),MATCH($E$5,[1]hep_regional_summary!$B$2:$AZ$2,0)),INDEX([1]hep_regional_summary!$B$5:$AZ$198,MATCH($AR119,[1]hep_regional_summary!$C$5:$C$198,0),MATCH($E$5,[1]hep_regional_summary!$B$3:$AZ$3,0))),"CHECK")))</f>
        <v>1</v>
      </c>
      <c r="AU119" s="194">
        <f>IF([1]Reference!$V$5="HPOP",INDEX([1]hpop_regional_summary!$B$2:$AJ$198,MATCH($AR119,[1]hpop_regional_summary!$C$2:$C$198,0),MATCH($E$5,[1]hpop_regional_summary!$B$2:$AJ$2,0)+1),IF([1]Reference!$V$5="UHC",IF(OR($E$5="UHC Single Measure",$E$5="Financial Hardship",$E$5="Average Service Coverage"),INDEX([1]uhc_regional_summary!$B$5:$AO$198,MATCH($AR119,[1]uhc_regional_summary!$C$5:$C$198,0),MATCH($E$5,[1]uhc_regional_summary!$B$2:$AO$2,0)+1),INDEX([1]uhc_regional_summary!$B$5:$AO$198,MATCH($AR119,[1]uhc_regional_summary!$C$5:$C$198,0),MATCH($E$5,[1]uhc_regional_summary!$B$3:$AO$3,0)+1)),IF([1]Reference!$V$5="HEP",IF(OR($E$5="HEP Index",$E$5="Prepare",$E$5="Prevent",$E$5="Detect and Respond"),INDEX([1]hep_regional_summary!$B$5:$AZ$198,MATCH($AR119,[1]hep_regional_summary!$C$5:$C$198,0),MATCH($E$5,[1]hep_regional_summary!$B$2:$AZ$2,0)+1),INDEX([1]hep_regional_summary!$B$5:$AZ$198,MATCH($AR119,[1]hep_regional_summary!$C$5:$C$198,0),MATCH($E$5,[1]hep_regional_summary!$B$3:$AZ$3,0)+1)),"CHECK")))</f>
        <v>0.6</v>
      </c>
      <c r="AV119" s="194" t="str">
        <f t="shared" si="1"/>
        <v>Best-Pos</v>
      </c>
      <c r="AW119" s="194">
        <f>COUNTIF(AV$18:AV119,AV119)</f>
        <v>38</v>
      </c>
      <c r="AX119" s="176">
        <f>IF(AND(AV119&lt;&gt;"NO DATA",AU119=""),"",(SUMPRODUCT((AV119=$AV$18:$AV$211)*(AU119&gt;$AU$18:$AU$211))+1)+(COUNTIFS($AV$18:AV119,AV119,$AU$18:AU119,AU119)-1))</f>
        <v>52</v>
      </c>
      <c r="AY119" s="31">
        <f>(SUMPRODUCT((AV119=$AV$18:$AV$211)*(AS119&gt;$AS$18:$AS$211))+1)+(COUNTIFS($AV$18:AV119,AV119,$AS$18:AS119,AS119)-1)</f>
        <v>23</v>
      </c>
    </row>
    <row r="120" spans="3:51" ht="15.75" customHeight="1" x14ac:dyDescent="0.35">
      <c r="AP120" s="194" t="s">
        <v>79</v>
      </c>
      <c r="AQ120" s="194" t="s">
        <v>158</v>
      </c>
      <c r="AR120" s="194" t="s">
        <v>159</v>
      </c>
      <c r="AS120" s="194">
        <f>INDEX('[1]Baseline values'!$A$1:$BF$195,MATCH($AQ120,'[1]Baseline values'!$A$1:$A$195,0),MATCH($E$5,'[1]Baseline values'!$A$1:$BF$1,0))</f>
        <v>7.74</v>
      </c>
      <c r="AT120" s="194">
        <f>IF([1]Reference!$V$5="HPOP",INDEX([1]hpop_regional_summary!$B$2:$AJ$198,MATCH($AR120,[1]hpop_regional_summary!$C$2:$C$198,0),MATCH($E$5,[1]hpop_regional_summary!$B$2:$AJ$2,0)),IF([1]Reference!$V$5="UHC",IF(OR($E$5="UHC Single Measure",$E$5="Financial Hardship",$E$5="Average Service Coverage"),INDEX([1]uhc_regional_summary!$B$5:$AO$198,MATCH($AR120,[1]uhc_regional_summary!$C$5:$C$198,0),MATCH($E$5,[1]uhc_regional_summary!$B$2:$AO$2,0)),INDEX([1]uhc_regional_summary!$B$5:$AO$198,MATCH($AR120,[1]uhc_regional_summary!$C$5:$C$198,0),MATCH($E$5,[1]uhc_regional_summary!$B$3:$AO$3,0))),IF([1]Reference!$V$5="HEP",IF(OR($E$5="HEP Index",$E$5="Prepare",$E$5="Prevent",$E$5="Detect and Respond"),INDEX([1]hep_regional_summary!$B$5:$AZ$198,MATCH($AR120,[1]hep_regional_summary!$C$5:$C$198,0),MATCH($E$5,[1]hep_regional_summary!$B$2:$AZ$2,0)),INDEX([1]hep_regional_summary!$B$5:$AZ$198,MATCH($AR120,[1]hep_regional_summary!$C$5:$C$198,0),MATCH($E$5,[1]hep_regional_summary!$B$3:$AZ$3,0))),"CHECK")))</f>
        <v>2</v>
      </c>
      <c r="AU120" s="194">
        <f>IF([1]Reference!$V$5="HPOP",INDEX([1]hpop_regional_summary!$B$2:$AJ$198,MATCH($AR120,[1]hpop_regional_summary!$C$2:$C$198,0),MATCH($E$5,[1]hpop_regional_summary!$B$2:$AJ$2,0)+1),IF([1]Reference!$V$5="UHC",IF(OR($E$5="UHC Single Measure",$E$5="Financial Hardship",$E$5="Average Service Coverage"),INDEX([1]uhc_regional_summary!$B$5:$AO$198,MATCH($AR120,[1]uhc_regional_summary!$C$5:$C$198,0),MATCH($E$5,[1]uhc_regional_summary!$B$2:$AO$2,0)+1),INDEX([1]uhc_regional_summary!$B$5:$AO$198,MATCH($AR120,[1]uhc_regional_summary!$C$5:$C$198,0),MATCH($E$5,[1]uhc_regional_summary!$B$3:$AO$3,0)+1)),IF([1]Reference!$V$5="HEP",IF(OR($E$5="HEP Index",$E$5="Prepare",$E$5="Prevent",$E$5="Detect and Respond"),INDEX([1]hep_regional_summary!$B$5:$AZ$198,MATCH($AR120,[1]hep_regional_summary!$C$5:$C$198,0),MATCH($E$5,[1]hep_regional_summary!$B$2:$AZ$2,0)+1),INDEX([1]hep_regional_summary!$B$5:$AZ$198,MATCH($AR120,[1]hep_regional_summary!$C$5:$C$198,0),MATCH($E$5,[1]hep_regional_summary!$B$3:$AZ$3,0)+1)),"CHECK")))</f>
        <v>0.8</v>
      </c>
      <c r="AV120" s="194" t="str">
        <f t="shared" si="1"/>
        <v>Best-Pos</v>
      </c>
      <c r="AW120" s="194">
        <f>COUNTIF(AV$18:AV120,AV120)</f>
        <v>39</v>
      </c>
      <c r="AX120" s="176">
        <f>IF(AND(AV120&lt;&gt;"NO DATA",AU120=""),"",(SUMPRODUCT((AV120=$AV$18:$AV$211)*(AU120&gt;$AU$18:$AU$211))+1)+(COUNTIFS($AV$18:AV120,AV120,$AU$18:AU120,AU120)-1))</f>
        <v>58</v>
      </c>
      <c r="AY120" s="31">
        <f>(SUMPRODUCT((AV120=$AV$18:$AV$211)*(AS120&gt;$AS$18:$AS$211))+1)+(COUNTIFS($AV$18:AV120,AV120,$AS$18:AS120,AS120)-1)</f>
        <v>64</v>
      </c>
    </row>
    <row r="121" spans="3:51" ht="15.75" customHeight="1" x14ac:dyDescent="0.35">
      <c r="AP121" s="194" t="s">
        <v>491</v>
      </c>
      <c r="AQ121" s="194" t="s">
        <v>492</v>
      </c>
      <c r="AR121" s="194" t="s">
        <v>493</v>
      </c>
      <c r="AS121" s="194">
        <f>INDEX('[1]Baseline values'!$A$1:$BF$195,MATCH($AQ121,'[1]Baseline values'!$A$1:$A$195,0),MATCH($E$5,'[1]Baseline values'!$A$1:$BF$1,0))</f>
        <v>2.82</v>
      </c>
      <c r="AT121" s="194">
        <f>IF([1]Reference!$V$5="HPOP",INDEX([1]hpop_regional_summary!$B$2:$AJ$198,MATCH($AR121,[1]hpop_regional_summary!$C$2:$C$198,0),MATCH($E$5,[1]hpop_regional_summary!$B$2:$AJ$2,0)),IF([1]Reference!$V$5="UHC",IF(OR($E$5="UHC Single Measure",$E$5="Financial Hardship",$E$5="Average Service Coverage"),INDEX([1]uhc_regional_summary!$B$5:$AO$198,MATCH($AR121,[1]uhc_regional_summary!$C$5:$C$198,0),MATCH($E$5,[1]uhc_regional_summary!$B$2:$AO$2,0)),INDEX([1]uhc_regional_summary!$B$5:$AO$198,MATCH($AR121,[1]uhc_regional_summary!$C$5:$C$198,0),MATCH($E$5,[1]uhc_regional_summary!$B$3:$AO$3,0))),IF([1]Reference!$V$5="HEP",IF(OR($E$5="HEP Index",$E$5="Prepare",$E$5="Prevent",$E$5="Detect and Respond"),INDEX([1]hep_regional_summary!$B$5:$AZ$198,MATCH($AR121,[1]hep_regional_summary!$C$5:$C$198,0),MATCH($E$5,[1]hep_regional_summary!$B$2:$AZ$2,0)),INDEX([1]hep_regional_summary!$B$5:$AZ$198,MATCH($AR121,[1]hep_regional_summary!$C$5:$C$198,0),MATCH($E$5,[1]hep_regional_summary!$B$3:$AZ$3,0))),"CHECK")))</f>
        <v>1</v>
      </c>
      <c r="AU121" s="194">
        <f>IF([1]Reference!$V$5="HPOP",INDEX([1]hpop_regional_summary!$B$2:$AJ$198,MATCH($AR121,[1]hpop_regional_summary!$C$2:$C$198,0),MATCH($E$5,[1]hpop_regional_summary!$B$2:$AJ$2,0)+1),IF([1]Reference!$V$5="UHC",IF(OR($E$5="UHC Single Measure",$E$5="Financial Hardship",$E$5="Average Service Coverage"),INDEX([1]uhc_regional_summary!$B$5:$AO$198,MATCH($AR121,[1]uhc_regional_summary!$C$5:$C$198,0),MATCH($E$5,[1]uhc_regional_summary!$B$2:$AO$2,0)+1),INDEX([1]uhc_regional_summary!$B$5:$AO$198,MATCH($AR121,[1]uhc_regional_summary!$C$5:$C$198,0),MATCH($E$5,[1]uhc_regional_summary!$B$3:$AO$3,0)+1)),IF([1]Reference!$V$5="HEP",IF(OR($E$5="HEP Index",$E$5="Prepare",$E$5="Prevent",$E$5="Detect and Respond"),INDEX([1]hep_regional_summary!$B$5:$AZ$198,MATCH($AR121,[1]hep_regional_summary!$C$5:$C$198,0),MATCH($E$5,[1]hep_regional_summary!$B$2:$AZ$2,0)+1),INDEX([1]hep_regional_summary!$B$5:$AZ$198,MATCH($AR121,[1]hep_regional_summary!$C$5:$C$198,0),MATCH($E$5,[1]hep_regional_summary!$B$3:$AZ$3,0)+1)),"CHECK")))</f>
        <v>0.6</v>
      </c>
      <c r="AV121" s="194" t="str">
        <f t="shared" si="1"/>
        <v>Best-Pos</v>
      </c>
      <c r="AW121" s="194">
        <f>COUNTIF(AV$18:AV121,AV121)</f>
        <v>40</v>
      </c>
      <c r="AX121" s="176">
        <f>IF(AND(AV121&lt;&gt;"NO DATA",AU121=""),"",(SUMPRODUCT((AV121=$AV$18:$AV$211)*(AU121&gt;$AU$18:$AU$211))+1)+(COUNTIFS($AV$18:AV121,AV121,$AU$18:AU121,AU121)-1))</f>
        <v>53</v>
      </c>
      <c r="AY121" s="31">
        <f>(SUMPRODUCT((AV121=$AV$18:$AV$211)*(AS121&gt;$AS$18:$AS$211))+1)+(COUNTIFS($AV$18:AV121,AV121,$AS$18:AS121,AS121)-1)</f>
        <v>12</v>
      </c>
    </row>
    <row r="122" spans="3:51" ht="15.75" customHeight="1" x14ac:dyDescent="0.35">
      <c r="AP122" s="194" t="s">
        <v>468</v>
      </c>
      <c r="AQ122" s="194" t="s">
        <v>469</v>
      </c>
      <c r="AR122" s="194" t="s">
        <v>470</v>
      </c>
      <c r="AS122" s="194">
        <f>INDEX('[1]Baseline values'!$A$1:$BF$195,MATCH($AQ122,'[1]Baseline values'!$A$1:$A$195,0),MATCH($E$5,'[1]Baseline values'!$A$1:$BF$1,0))</f>
        <v>7.8</v>
      </c>
      <c r="AT122" s="194">
        <f>IF([1]Reference!$V$5="HPOP",INDEX([1]hpop_regional_summary!$B$2:$AJ$198,MATCH($AR122,[1]hpop_regional_summary!$C$2:$C$198,0),MATCH($E$5,[1]hpop_regional_summary!$B$2:$AJ$2,0)),IF([1]Reference!$V$5="UHC",IF(OR($E$5="UHC Single Measure",$E$5="Financial Hardship",$E$5="Average Service Coverage"),INDEX([1]uhc_regional_summary!$B$5:$AO$198,MATCH($AR122,[1]uhc_regional_summary!$C$5:$C$198,0),MATCH($E$5,[1]uhc_regional_summary!$B$2:$AO$2,0)),INDEX([1]uhc_regional_summary!$B$5:$AO$198,MATCH($AR122,[1]uhc_regional_summary!$C$5:$C$198,0),MATCH($E$5,[1]uhc_regional_summary!$B$3:$AO$3,0))),IF([1]Reference!$V$5="HEP",IF(OR($E$5="HEP Index",$E$5="Prepare",$E$5="Prevent",$E$5="Detect and Respond"),INDEX([1]hep_regional_summary!$B$5:$AZ$198,MATCH($AR122,[1]hep_regional_summary!$C$5:$C$198,0),MATCH($E$5,[1]hep_regional_summary!$B$2:$AZ$2,0)),INDEX([1]hep_regional_summary!$B$5:$AZ$198,MATCH($AR122,[1]hep_regional_summary!$C$5:$C$198,0),MATCH($E$5,[1]hep_regional_summary!$B$3:$AZ$3,0))),"CHECK")))</f>
        <v>4</v>
      </c>
      <c r="AU122" s="194">
        <f>IF([1]Reference!$V$5="HPOP",INDEX([1]hpop_regional_summary!$B$2:$AJ$198,MATCH($AR122,[1]hpop_regional_summary!$C$2:$C$198,0),MATCH($E$5,[1]hpop_regional_summary!$B$2:$AJ$2,0)+1),IF([1]Reference!$V$5="UHC",IF(OR($E$5="UHC Single Measure",$E$5="Financial Hardship",$E$5="Average Service Coverage"),INDEX([1]uhc_regional_summary!$B$5:$AO$198,MATCH($AR122,[1]uhc_regional_summary!$C$5:$C$198,0),MATCH($E$5,[1]uhc_regional_summary!$B$2:$AO$2,0)+1),INDEX([1]uhc_regional_summary!$B$5:$AO$198,MATCH($AR122,[1]uhc_regional_summary!$C$5:$C$198,0),MATCH($E$5,[1]uhc_regional_summary!$B$3:$AO$3,0)+1)),IF([1]Reference!$V$5="HEP",IF(OR($E$5="HEP Index",$E$5="Prepare",$E$5="Prevent",$E$5="Detect and Respond"),INDEX([1]hep_regional_summary!$B$5:$AZ$198,MATCH($AR122,[1]hep_regional_summary!$C$5:$C$198,0),MATCH($E$5,[1]hep_regional_summary!$B$2:$AZ$2,0)+1),INDEX([1]hep_regional_summary!$B$5:$AZ$198,MATCH($AR122,[1]hep_regional_summary!$C$5:$C$198,0),MATCH($E$5,[1]hep_regional_summary!$B$3:$AZ$3,0)+1)),"CHECK")))</f>
        <v>1.5</v>
      </c>
      <c r="AV122" s="194" t="str">
        <f t="shared" si="1"/>
        <v>Worst-Pos</v>
      </c>
      <c r="AW122" s="194">
        <f>COUNTIF(AV$18:AV122,AV122)</f>
        <v>39</v>
      </c>
      <c r="AX122" s="176">
        <f>IF(AND(AV122&lt;&gt;"NO DATA",AU122=""),"",(SUMPRODUCT((AV122=$AV$18:$AV$211)*(AU122&gt;$AU$18:$AU$211))+1)+(COUNTIFS($AV$18:AV122,AV122,$AU$18:AU122,AU122)-1))</f>
        <v>56</v>
      </c>
      <c r="AY122" s="31">
        <f>(SUMPRODUCT((AV122=$AV$18:$AV$211)*(AS122&gt;$AS$18:$AS$211))+1)+(COUNTIFS($AV$18:AV122,AV122,$AS$18:AS122,AS122)-1)</f>
        <v>8</v>
      </c>
    </row>
    <row r="123" spans="3:51" ht="15.75" customHeight="1" x14ac:dyDescent="0.35">
      <c r="AP123" s="194" t="s">
        <v>79</v>
      </c>
      <c r="AQ123" s="194" t="s">
        <v>187</v>
      </c>
      <c r="AR123" s="194" t="s">
        <v>188</v>
      </c>
      <c r="AS123" s="194">
        <f>INDEX('[1]Baseline values'!$A$1:$BF$195,MATCH($AQ123,'[1]Baseline values'!$A$1:$A$195,0),MATCH($E$5,'[1]Baseline values'!$A$1:$BF$1,0))</f>
        <v>3.9</v>
      </c>
      <c r="AT123" s="194">
        <f>IF([1]Reference!$V$5="HPOP",INDEX([1]hpop_regional_summary!$B$2:$AJ$198,MATCH($AR123,[1]hpop_regional_summary!$C$2:$C$198,0),MATCH($E$5,[1]hpop_regional_summary!$B$2:$AJ$2,0)),IF([1]Reference!$V$5="UHC",IF(OR($E$5="UHC Single Measure",$E$5="Financial Hardship",$E$5="Average Service Coverage"),INDEX([1]uhc_regional_summary!$B$5:$AO$198,MATCH($AR123,[1]uhc_regional_summary!$C$5:$C$198,0),MATCH($E$5,[1]uhc_regional_summary!$B$2:$AO$2,0)),INDEX([1]uhc_regional_summary!$B$5:$AO$198,MATCH($AR123,[1]uhc_regional_summary!$C$5:$C$198,0),MATCH($E$5,[1]uhc_regional_summary!$B$3:$AO$3,0))),IF([1]Reference!$V$5="HEP",IF(OR($E$5="HEP Index",$E$5="Prepare",$E$5="Prevent",$E$5="Detect and Respond"),INDEX([1]hep_regional_summary!$B$5:$AZ$198,MATCH($AR123,[1]hep_regional_summary!$C$5:$C$198,0),MATCH($E$5,[1]hep_regional_summary!$B$2:$AZ$2,0)),INDEX([1]hep_regional_summary!$B$5:$AZ$198,MATCH($AR123,[1]hep_regional_summary!$C$5:$C$198,0),MATCH($E$5,[1]hep_regional_summary!$B$3:$AZ$3,0))),"CHECK")))</f>
        <v>2</v>
      </c>
      <c r="AU123" s="194">
        <f>IF([1]Reference!$V$5="HPOP",INDEX([1]hpop_regional_summary!$B$2:$AJ$198,MATCH($AR123,[1]hpop_regional_summary!$C$2:$C$198,0),MATCH($E$5,[1]hpop_regional_summary!$B$2:$AJ$2,0)+1),IF([1]Reference!$V$5="UHC",IF(OR($E$5="UHC Single Measure",$E$5="Financial Hardship",$E$5="Average Service Coverage"),INDEX([1]uhc_regional_summary!$B$5:$AO$198,MATCH($AR123,[1]uhc_regional_summary!$C$5:$C$198,0),MATCH($E$5,[1]uhc_regional_summary!$B$2:$AO$2,0)+1),INDEX([1]uhc_regional_summary!$B$5:$AO$198,MATCH($AR123,[1]uhc_regional_summary!$C$5:$C$198,0),MATCH($E$5,[1]uhc_regional_summary!$B$3:$AO$3,0)+1)),IF([1]Reference!$V$5="HEP",IF(OR($E$5="HEP Index",$E$5="Prepare",$E$5="Prevent",$E$5="Detect and Respond"),INDEX([1]hep_regional_summary!$B$5:$AZ$198,MATCH($AR123,[1]hep_regional_summary!$C$5:$C$198,0),MATCH($E$5,[1]hep_regional_summary!$B$2:$AZ$2,0)+1),INDEX([1]hep_regional_summary!$B$5:$AZ$198,MATCH($AR123,[1]hep_regional_summary!$C$5:$C$198,0),MATCH($E$5,[1]hep_regional_summary!$B$3:$AZ$3,0)+1)),"CHECK")))</f>
        <v>0.4</v>
      </c>
      <c r="AV123" s="194" t="str">
        <f t="shared" si="1"/>
        <v>Best-Pos</v>
      </c>
      <c r="AW123" s="194">
        <f>COUNTIF(AV$18:AV123,AV123)</f>
        <v>41</v>
      </c>
      <c r="AX123" s="176">
        <f>IF(AND(AV123&lt;&gt;"NO DATA",AU123=""),"",(SUMPRODUCT((AV123=$AV$18:$AV$211)*(AU123&gt;$AU$18:$AU$211))+1)+(COUNTIFS($AV$18:AV123,AV123,$AU$18:AU123,AU123)-1))</f>
        <v>36</v>
      </c>
      <c r="AY123" s="31">
        <f>(SUMPRODUCT((AV123=$AV$18:$AV$211)*(AS123&gt;$AS$18:$AS$211))+1)+(COUNTIFS($AV$18:AV123,AV123,$AS$18:AS123,AS123)-1)</f>
        <v>30</v>
      </c>
    </row>
    <row r="124" spans="3:51" ht="15.75" customHeight="1" x14ac:dyDescent="0.35">
      <c r="AP124" s="194" t="s">
        <v>361</v>
      </c>
      <c r="AQ124" s="194" t="s">
        <v>436</v>
      </c>
      <c r="AR124" s="194" t="s">
        <v>437</v>
      </c>
      <c r="AS124" s="194">
        <f>INDEX('[1]Baseline values'!$A$1:$BF$195,MATCH($AQ124,'[1]Baseline values'!$A$1:$A$195,0),MATCH($E$5,'[1]Baseline values'!$A$1:$BF$1,0))</f>
        <v>14.17</v>
      </c>
      <c r="AT124" s="194">
        <f>IF([1]Reference!$V$5="HPOP",INDEX([1]hpop_regional_summary!$B$2:$AJ$198,MATCH($AR124,[1]hpop_regional_summary!$C$2:$C$198,0),MATCH($E$5,[1]hpop_regional_summary!$B$2:$AJ$2,0)),IF([1]Reference!$V$5="UHC",IF(OR($E$5="UHC Single Measure",$E$5="Financial Hardship",$E$5="Average Service Coverage"),INDEX([1]uhc_regional_summary!$B$5:$AO$198,MATCH($AR124,[1]uhc_regional_summary!$C$5:$C$198,0),MATCH($E$5,[1]uhc_regional_summary!$B$2:$AO$2,0)),INDEX([1]uhc_regional_summary!$B$5:$AO$198,MATCH($AR124,[1]uhc_regional_summary!$C$5:$C$198,0),MATCH($E$5,[1]uhc_regional_summary!$B$3:$AO$3,0))),IF([1]Reference!$V$5="HEP",IF(OR($E$5="HEP Index",$E$5="Prepare",$E$5="Prevent",$E$5="Detect and Respond"),INDEX([1]hep_regional_summary!$B$5:$AZ$198,MATCH($AR124,[1]hep_regional_summary!$C$5:$C$198,0),MATCH($E$5,[1]hep_regional_summary!$B$2:$AZ$2,0)),INDEX([1]hep_regional_summary!$B$5:$AZ$198,MATCH($AR124,[1]hep_regional_summary!$C$5:$C$198,0),MATCH($E$5,[1]hep_regional_summary!$B$3:$AZ$3,0))),"CHECK")))</f>
        <v>4</v>
      </c>
      <c r="AU124" s="194">
        <f>IF([1]Reference!$V$5="HPOP",INDEX([1]hpop_regional_summary!$B$2:$AJ$198,MATCH($AR124,[1]hpop_regional_summary!$C$2:$C$198,0),MATCH($E$5,[1]hpop_regional_summary!$B$2:$AJ$2,0)+1),IF([1]Reference!$V$5="UHC",IF(OR($E$5="UHC Single Measure",$E$5="Financial Hardship",$E$5="Average Service Coverage"),INDEX([1]uhc_regional_summary!$B$5:$AO$198,MATCH($AR124,[1]uhc_regional_summary!$C$5:$C$198,0),MATCH($E$5,[1]uhc_regional_summary!$B$2:$AO$2,0)+1),INDEX([1]uhc_regional_summary!$B$5:$AO$198,MATCH($AR124,[1]uhc_regional_summary!$C$5:$C$198,0),MATCH($E$5,[1]uhc_regional_summary!$B$3:$AO$3,0)+1)),IF([1]Reference!$V$5="HEP",IF(OR($E$5="HEP Index",$E$5="Prepare",$E$5="Prevent",$E$5="Detect and Respond"),INDEX([1]hep_regional_summary!$B$5:$AZ$198,MATCH($AR124,[1]hep_regional_summary!$C$5:$C$198,0),MATCH($E$5,[1]hep_regional_summary!$B$2:$AZ$2,0)+1),INDEX([1]hep_regional_summary!$B$5:$AZ$198,MATCH($AR124,[1]hep_regional_summary!$C$5:$C$198,0),MATCH($E$5,[1]hep_regional_summary!$B$3:$AZ$3,0)+1)),"CHECK")))</f>
        <v>1.1000000000000001</v>
      </c>
      <c r="AV124" s="194" t="str">
        <f t="shared" si="1"/>
        <v>Worst-Pos</v>
      </c>
      <c r="AW124" s="194">
        <f>COUNTIF(AV$18:AV124,AV124)</f>
        <v>40</v>
      </c>
      <c r="AX124" s="176">
        <f>IF(AND(AV124&lt;&gt;"NO DATA",AU124=""),"",(SUMPRODUCT((AV124=$AV$18:$AV$211)*(AU124&gt;$AU$18:$AU$211))+1)+(COUNTIFS($AV$18:AV124,AV124,$AU$18:AU124,AU124)-1))</f>
        <v>47</v>
      </c>
      <c r="AY124" s="31">
        <f>(SUMPRODUCT((AV124=$AV$18:$AV$211)*(AS124&gt;$AS$18:$AS$211))+1)+(COUNTIFS($AV$18:AV124,AV124,$AS$18:AS124,AS124)-1)</f>
        <v>43</v>
      </c>
    </row>
    <row r="125" spans="3:51" ht="15.75" customHeight="1" x14ac:dyDescent="0.35">
      <c r="AP125" s="194" t="s">
        <v>491</v>
      </c>
      <c r="AQ125" s="194" t="s">
        <v>514</v>
      </c>
      <c r="AR125" s="194" t="s">
        <v>515</v>
      </c>
      <c r="AS125" s="194">
        <f>INDEX('[1]Baseline values'!$A$1:$BF$195,MATCH($AQ125,'[1]Baseline values'!$A$1:$A$195,0),MATCH($E$5,'[1]Baseline values'!$A$1:$BF$1,0))</f>
        <v>5.12</v>
      </c>
      <c r="AT125" s="194">
        <f>IF([1]Reference!$V$5="HPOP",INDEX([1]hpop_regional_summary!$B$2:$AJ$198,MATCH($AR125,[1]hpop_regional_summary!$C$2:$C$198,0),MATCH($E$5,[1]hpop_regional_summary!$B$2:$AJ$2,0)),IF([1]Reference!$V$5="UHC",IF(OR($E$5="UHC Single Measure",$E$5="Financial Hardship",$E$5="Average Service Coverage"),INDEX([1]uhc_regional_summary!$B$5:$AO$198,MATCH($AR125,[1]uhc_regional_summary!$C$5:$C$198,0),MATCH($E$5,[1]uhc_regional_summary!$B$2:$AO$2,0)),INDEX([1]uhc_regional_summary!$B$5:$AO$198,MATCH($AR125,[1]uhc_regional_summary!$C$5:$C$198,0),MATCH($E$5,[1]uhc_regional_summary!$B$3:$AO$3,0))),IF([1]Reference!$V$5="HEP",IF(OR($E$5="HEP Index",$E$5="Prepare",$E$5="Prevent",$E$5="Detect and Respond"),INDEX([1]hep_regional_summary!$B$5:$AZ$198,MATCH($AR125,[1]hep_regional_summary!$C$5:$C$198,0),MATCH($E$5,[1]hep_regional_summary!$B$2:$AZ$2,0)),INDEX([1]hep_regional_summary!$B$5:$AZ$198,MATCH($AR125,[1]hep_regional_summary!$C$5:$C$198,0),MATCH($E$5,[1]hep_regional_summary!$B$3:$AZ$3,0))),"CHECK")))</f>
        <v>0</v>
      </c>
      <c r="AU125" s="194">
        <f>IF([1]Reference!$V$5="HPOP",INDEX([1]hpop_regional_summary!$B$2:$AJ$198,MATCH($AR125,[1]hpop_regional_summary!$C$2:$C$198,0),MATCH($E$5,[1]hpop_regional_summary!$B$2:$AJ$2,0)+1),IF([1]Reference!$V$5="UHC",IF(OR($E$5="UHC Single Measure",$E$5="Financial Hardship",$E$5="Average Service Coverage"),INDEX([1]uhc_regional_summary!$B$5:$AO$198,MATCH($AR125,[1]uhc_regional_summary!$C$5:$C$198,0),MATCH($E$5,[1]uhc_regional_summary!$B$2:$AO$2,0)+1),INDEX([1]uhc_regional_summary!$B$5:$AO$198,MATCH($AR125,[1]uhc_regional_summary!$C$5:$C$198,0),MATCH($E$5,[1]uhc_regional_summary!$B$3:$AO$3,0)+1)),IF([1]Reference!$V$5="HEP",IF(OR($E$5="HEP Index",$E$5="Prepare",$E$5="Prevent",$E$5="Detect and Respond"),INDEX([1]hep_regional_summary!$B$5:$AZ$198,MATCH($AR125,[1]hep_regional_summary!$C$5:$C$198,0),MATCH($E$5,[1]hep_regional_summary!$B$2:$AZ$2,0)+1),INDEX([1]hep_regional_summary!$B$5:$AZ$198,MATCH($AR125,[1]hep_regional_summary!$C$5:$C$198,0),MATCH($E$5,[1]hep_regional_summary!$B$3:$AZ$3,0)+1)),"CHECK")))</f>
        <v>0</v>
      </c>
      <c r="AV125" s="194" t="str">
        <f t="shared" si="1"/>
        <v>NO DATA</v>
      </c>
      <c r="AW125" s="194">
        <f>COUNTIF(AV$18:AV125,AV125)</f>
        <v>22</v>
      </c>
      <c r="AX125" s="176">
        <f>IF(AND(AV125&lt;&gt;"NO DATA",AU125=""),"",(SUMPRODUCT((AV125=$AV$18:$AV$211)*(AU125&gt;$AU$18:$AU$211))+1)+(COUNTIFS($AV$18:AV125,AV125,$AU$18:AU125,AU125)-1))</f>
        <v>22</v>
      </c>
      <c r="AY125" s="31">
        <f>(SUMPRODUCT((AV125=$AV$18:$AV$211)*(AS125&gt;$AS$18:$AS$211))+1)+(COUNTIFS($AV$18:AV125,AV125,$AS$18:AS125,AS125)-1)</f>
        <v>4</v>
      </c>
    </row>
    <row r="126" spans="3:51" ht="15.75" customHeight="1" x14ac:dyDescent="0.35">
      <c r="AP126" s="194" t="s">
        <v>79</v>
      </c>
      <c r="AQ126" s="194" t="s">
        <v>228</v>
      </c>
      <c r="AR126" s="194" t="s">
        <v>229</v>
      </c>
      <c r="AS126" s="194">
        <f>INDEX('[1]Baseline values'!$A$1:$BF$195,MATCH($AQ126,'[1]Baseline values'!$A$1:$A$195,0),MATCH($E$5,'[1]Baseline values'!$A$1:$BF$1,0))</f>
        <v>12.48</v>
      </c>
      <c r="AT126" s="194">
        <f>IF([1]Reference!$V$5="HPOP",INDEX([1]hpop_regional_summary!$B$2:$AJ$198,MATCH($AR126,[1]hpop_regional_summary!$C$2:$C$198,0),MATCH($E$5,[1]hpop_regional_summary!$B$2:$AJ$2,0)),IF([1]Reference!$V$5="UHC",IF(OR($E$5="UHC Single Measure",$E$5="Financial Hardship",$E$5="Average Service Coverage"),INDEX([1]uhc_regional_summary!$B$5:$AO$198,MATCH($AR126,[1]uhc_regional_summary!$C$5:$C$198,0),MATCH($E$5,[1]uhc_regional_summary!$B$2:$AO$2,0)),INDEX([1]uhc_regional_summary!$B$5:$AO$198,MATCH($AR126,[1]uhc_regional_summary!$C$5:$C$198,0),MATCH($E$5,[1]uhc_regional_summary!$B$3:$AO$3,0))),IF([1]Reference!$V$5="HEP",IF(OR($E$5="HEP Index",$E$5="Prepare",$E$5="Prevent",$E$5="Detect and Respond"),INDEX([1]hep_regional_summary!$B$5:$AZ$198,MATCH($AR126,[1]hep_regional_summary!$C$5:$C$198,0),MATCH($E$5,[1]hep_regional_summary!$B$2:$AZ$2,0)),INDEX([1]hep_regional_summary!$B$5:$AZ$198,MATCH($AR126,[1]hep_regional_summary!$C$5:$C$198,0),MATCH($E$5,[1]hep_regional_summary!$B$3:$AZ$3,0))),"CHECK")))</f>
        <v>3</v>
      </c>
      <c r="AU126" s="194">
        <f>IF([1]Reference!$V$5="HPOP",INDEX([1]hpop_regional_summary!$B$2:$AJ$198,MATCH($AR126,[1]hpop_regional_summary!$C$2:$C$198,0),MATCH($E$5,[1]hpop_regional_summary!$B$2:$AJ$2,0)+1),IF([1]Reference!$V$5="UHC",IF(OR($E$5="UHC Single Measure",$E$5="Financial Hardship",$E$5="Average Service Coverage"),INDEX([1]uhc_regional_summary!$B$5:$AO$198,MATCH($AR126,[1]uhc_regional_summary!$C$5:$C$198,0),MATCH($E$5,[1]uhc_regional_summary!$B$2:$AO$2,0)+1),INDEX([1]uhc_regional_summary!$B$5:$AO$198,MATCH($AR126,[1]uhc_regional_summary!$C$5:$C$198,0),MATCH($E$5,[1]uhc_regional_summary!$B$3:$AO$3,0)+1)),IF([1]Reference!$V$5="HEP",IF(OR($E$5="HEP Index",$E$5="Prepare",$E$5="Prevent",$E$5="Detect and Respond"),INDEX([1]hep_regional_summary!$B$5:$AZ$198,MATCH($AR126,[1]hep_regional_summary!$C$5:$C$198,0),MATCH($E$5,[1]hep_regional_summary!$B$2:$AZ$2,0)+1),INDEX([1]hep_regional_summary!$B$5:$AZ$198,MATCH($AR126,[1]hep_regional_summary!$C$5:$C$198,0),MATCH($E$5,[1]hep_regional_summary!$B$3:$AZ$3,0)+1)),"CHECK")))</f>
        <v>1.5</v>
      </c>
      <c r="AV126" s="194" t="str">
        <f t="shared" si="1"/>
        <v>Worst-Pos</v>
      </c>
      <c r="AW126" s="194">
        <f>COUNTIF(AV$18:AV126,AV126)</f>
        <v>41</v>
      </c>
      <c r="AX126" s="176">
        <f>IF(AND(AV126&lt;&gt;"NO DATA",AU126=""),"",(SUMPRODUCT((AV126=$AV$18:$AV$211)*(AU126&gt;$AU$18:$AU$211))+1)+(COUNTIFS($AV$18:AV126,AV126,$AU$18:AU126,AU126)-1))</f>
        <v>57</v>
      </c>
      <c r="AY126" s="31">
        <f>(SUMPRODUCT((AV126=$AV$18:$AV$211)*(AS126&gt;$AS$18:$AS$211))+1)+(COUNTIFS($AV$18:AV126,AV126,$AS$18:AS126,AS126)-1)</f>
        <v>33</v>
      </c>
    </row>
    <row r="127" spans="3:51" ht="15.75" customHeight="1" x14ac:dyDescent="0.35">
      <c r="AP127" s="194" t="s">
        <v>79</v>
      </c>
      <c r="AQ127" s="194" t="s">
        <v>184</v>
      </c>
      <c r="AR127" s="194" t="s">
        <v>185</v>
      </c>
      <c r="AS127" s="194">
        <f>INDEX('[1]Baseline values'!$A$1:$BF$195,MATCH($AQ127,'[1]Baseline values'!$A$1:$A$195,0),MATCH($E$5,'[1]Baseline values'!$A$1:$BF$1,0))</f>
        <v>8.07</v>
      </c>
      <c r="AT127" s="194">
        <f>IF([1]Reference!$V$5="HPOP",INDEX([1]hpop_regional_summary!$B$2:$AJ$198,MATCH($AR127,[1]hpop_regional_summary!$C$2:$C$198,0),MATCH($E$5,[1]hpop_regional_summary!$B$2:$AJ$2,0)),IF([1]Reference!$V$5="UHC",IF(OR($E$5="UHC Single Measure",$E$5="Financial Hardship",$E$5="Average Service Coverage"),INDEX([1]uhc_regional_summary!$B$5:$AO$198,MATCH($AR127,[1]uhc_regional_summary!$C$5:$C$198,0),MATCH($E$5,[1]uhc_regional_summary!$B$2:$AO$2,0)),INDEX([1]uhc_regional_summary!$B$5:$AO$198,MATCH($AR127,[1]uhc_regional_summary!$C$5:$C$198,0),MATCH($E$5,[1]uhc_regional_summary!$B$3:$AO$3,0))),IF([1]Reference!$V$5="HEP",IF(OR($E$5="HEP Index",$E$5="Prepare",$E$5="Prevent",$E$5="Detect and Respond"),INDEX([1]hep_regional_summary!$B$5:$AZ$198,MATCH($AR127,[1]hep_regional_summary!$C$5:$C$198,0),MATCH($E$5,[1]hep_regional_summary!$B$2:$AZ$2,0)),INDEX([1]hep_regional_summary!$B$5:$AZ$198,MATCH($AR127,[1]hep_regional_summary!$C$5:$C$198,0),MATCH($E$5,[1]hep_regional_summary!$B$3:$AZ$3,0))),"CHECK")))</f>
        <v>3</v>
      </c>
      <c r="AU127" s="194">
        <f>IF([1]Reference!$V$5="HPOP",INDEX([1]hpop_regional_summary!$B$2:$AJ$198,MATCH($AR127,[1]hpop_regional_summary!$C$2:$C$198,0),MATCH($E$5,[1]hpop_regional_summary!$B$2:$AJ$2,0)+1),IF([1]Reference!$V$5="UHC",IF(OR($E$5="UHC Single Measure",$E$5="Financial Hardship",$E$5="Average Service Coverage"),INDEX([1]uhc_regional_summary!$B$5:$AO$198,MATCH($AR127,[1]uhc_regional_summary!$C$5:$C$198,0),MATCH($E$5,[1]uhc_regional_summary!$B$2:$AO$2,0)+1),INDEX([1]uhc_regional_summary!$B$5:$AO$198,MATCH($AR127,[1]uhc_regional_summary!$C$5:$C$198,0),MATCH($E$5,[1]uhc_regional_summary!$B$3:$AO$3,0)+1)),IF([1]Reference!$V$5="HEP",IF(OR($E$5="HEP Index",$E$5="Prepare",$E$5="Prevent",$E$5="Detect and Respond"),INDEX([1]hep_regional_summary!$B$5:$AZ$198,MATCH($AR127,[1]hep_regional_summary!$C$5:$C$198,0),MATCH($E$5,[1]hep_regional_summary!$B$2:$AZ$2,0)+1),INDEX([1]hep_regional_summary!$B$5:$AZ$198,MATCH($AR127,[1]hep_regional_summary!$C$5:$C$198,0),MATCH($E$5,[1]hep_regional_summary!$B$3:$AZ$3,0)+1)),"CHECK")))</f>
        <v>0.9</v>
      </c>
      <c r="AV127" s="194" t="str">
        <f t="shared" si="1"/>
        <v>Worst-Pos</v>
      </c>
      <c r="AW127" s="194">
        <f>COUNTIF(AV$18:AV127,AV127)</f>
        <v>42</v>
      </c>
      <c r="AX127" s="176">
        <f>IF(AND(AV127&lt;&gt;"NO DATA",AU127=""),"",(SUMPRODUCT((AV127=$AV$18:$AV$211)*(AU127&gt;$AU$18:$AU$211))+1)+(COUNTIFS($AV$18:AV127,AV127,$AU$18:AU127,AU127)-1))</f>
        <v>37</v>
      </c>
      <c r="AY127" s="31">
        <f>(SUMPRODUCT((AV127=$AV$18:$AV$211)*(AS127&gt;$AS$18:$AS$211))+1)+(COUNTIFS($AV$18:AV127,AV127,$AS$18:AS127,AS127)-1)</f>
        <v>9</v>
      </c>
    </row>
    <row r="128" spans="3:51" ht="15.75" customHeight="1" x14ac:dyDescent="0.35">
      <c r="AP128" s="194" t="s">
        <v>247</v>
      </c>
      <c r="AQ128" s="194" t="s">
        <v>258</v>
      </c>
      <c r="AR128" s="194" t="s">
        <v>259</v>
      </c>
      <c r="AS128" s="194">
        <f>INDEX('[1]Baseline values'!$A$1:$BF$195,MATCH($AQ128,'[1]Baseline values'!$A$1:$A$195,0),MATCH($E$5,'[1]Baseline values'!$A$1:$BF$1,0))</f>
        <v>4.08</v>
      </c>
      <c r="AT128" s="194">
        <f>IF([1]Reference!$V$5="HPOP",INDEX([1]hpop_regional_summary!$B$2:$AJ$198,MATCH($AR128,[1]hpop_regional_summary!$C$2:$C$198,0),MATCH($E$5,[1]hpop_regional_summary!$B$2:$AJ$2,0)),IF([1]Reference!$V$5="UHC",IF(OR($E$5="UHC Single Measure",$E$5="Financial Hardship",$E$5="Average Service Coverage"),INDEX([1]uhc_regional_summary!$B$5:$AO$198,MATCH($AR128,[1]uhc_regional_summary!$C$5:$C$198,0),MATCH($E$5,[1]uhc_regional_summary!$B$2:$AO$2,0)),INDEX([1]uhc_regional_summary!$B$5:$AO$198,MATCH($AR128,[1]uhc_regional_summary!$C$5:$C$198,0),MATCH($E$5,[1]uhc_regional_summary!$B$3:$AO$3,0))),IF([1]Reference!$V$5="HEP",IF(OR($E$5="HEP Index",$E$5="Prepare",$E$5="Prevent",$E$5="Detect and Respond"),INDEX([1]hep_regional_summary!$B$5:$AZ$198,MATCH($AR128,[1]hep_regional_summary!$C$5:$C$198,0),MATCH($E$5,[1]hep_regional_summary!$B$2:$AZ$2,0)),INDEX([1]hep_regional_summary!$B$5:$AZ$198,MATCH($AR128,[1]hep_regional_summary!$C$5:$C$198,0),MATCH($E$5,[1]hep_regional_summary!$B$3:$AZ$3,0))),"CHECK")))</f>
        <v>1</v>
      </c>
      <c r="AU128" s="194">
        <f>IF([1]Reference!$V$5="HPOP",INDEX([1]hpop_regional_summary!$B$2:$AJ$198,MATCH($AR128,[1]hpop_regional_summary!$C$2:$C$198,0),MATCH($E$5,[1]hpop_regional_summary!$B$2:$AJ$2,0)+1),IF([1]Reference!$V$5="UHC",IF(OR($E$5="UHC Single Measure",$E$5="Financial Hardship",$E$5="Average Service Coverage"),INDEX([1]uhc_regional_summary!$B$5:$AO$198,MATCH($AR128,[1]uhc_regional_summary!$C$5:$C$198,0),MATCH($E$5,[1]uhc_regional_summary!$B$2:$AO$2,0)+1),INDEX([1]uhc_regional_summary!$B$5:$AO$198,MATCH($AR128,[1]uhc_regional_summary!$C$5:$C$198,0),MATCH($E$5,[1]uhc_regional_summary!$B$3:$AO$3,0)+1)),IF([1]Reference!$V$5="HEP",IF(OR($E$5="HEP Index",$E$5="Prepare",$E$5="Prevent",$E$5="Detect and Respond"),INDEX([1]hep_regional_summary!$B$5:$AZ$198,MATCH($AR128,[1]hep_regional_summary!$C$5:$C$198,0),MATCH($E$5,[1]hep_regional_summary!$B$2:$AZ$2,0)+1),INDEX([1]hep_regional_summary!$B$5:$AZ$198,MATCH($AR128,[1]hep_regional_summary!$C$5:$C$198,0),MATCH($E$5,[1]hep_regional_summary!$B$3:$AZ$3,0)+1)),"CHECK")))</f>
        <v>0.5</v>
      </c>
      <c r="AV128" s="194" t="str">
        <f t="shared" si="1"/>
        <v>Best-Pos</v>
      </c>
      <c r="AW128" s="194">
        <f>COUNTIF(AV$18:AV128,AV128)</f>
        <v>42</v>
      </c>
      <c r="AX128" s="176">
        <f>IF(AND(AV128&lt;&gt;"NO DATA",AU128=""),"",(SUMPRODUCT((AV128=$AV$18:$AV$211)*(AU128&gt;$AU$18:$AU$211))+1)+(COUNTIFS($AV$18:AV128,AV128,$AU$18:AU128,AU128)-1))</f>
        <v>44</v>
      </c>
      <c r="AY128" s="31">
        <f>(SUMPRODUCT((AV128=$AV$18:$AV$211)*(AS128&gt;$AS$18:$AS$211))+1)+(COUNTIFS($AV$18:AV128,AV128,$AS$18:AS128,AS128)-1)</f>
        <v>32</v>
      </c>
    </row>
    <row r="129" spans="42:51" ht="15.75" customHeight="1" x14ac:dyDescent="0.35">
      <c r="AP129" s="194" t="s">
        <v>491</v>
      </c>
      <c r="AQ129" s="194" t="s">
        <v>538</v>
      </c>
      <c r="AR129" s="194" t="s">
        <v>539</v>
      </c>
      <c r="AS129" s="194">
        <f>INDEX('[1]Baseline values'!$A$1:$BF$195,MATCH($AQ129,'[1]Baseline values'!$A$1:$A$195,0),MATCH($E$5,'[1]Baseline values'!$A$1:$BF$1,0))</f>
        <v>5.12</v>
      </c>
      <c r="AT129" s="194">
        <f>IF([1]Reference!$V$5="HPOP",INDEX([1]hpop_regional_summary!$B$2:$AJ$198,MATCH($AR129,[1]hpop_regional_summary!$C$2:$C$198,0),MATCH($E$5,[1]hpop_regional_summary!$B$2:$AJ$2,0)),IF([1]Reference!$V$5="UHC",IF(OR($E$5="UHC Single Measure",$E$5="Financial Hardship",$E$5="Average Service Coverage"),INDEX([1]uhc_regional_summary!$B$5:$AO$198,MATCH($AR129,[1]uhc_regional_summary!$C$5:$C$198,0),MATCH($E$5,[1]uhc_regional_summary!$B$2:$AO$2,0)),INDEX([1]uhc_regional_summary!$B$5:$AO$198,MATCH($AR129,[1]uhc_regional_summary!$C$5:$C$198,0),MATCH($E$5,[1]uhc_regional_summary!$B$3:$AO$3,0))),IF([1]Reference!$V$5="HEP",IF(OR($E$5="HEP Index",$E$5="Prepare",$E$5="Prevent",$E$5="Detect and Respond"),INDEX([1]hep_regional_summary!$B$5:$AZ$198,MATCH($AR129,[1]hep_regional_summary!$C$5:$C$198,0),MATCH($E$5,[1]hep_regional_summary!$B$2:$AZ$2,0)),INDEX([1]hep_regional_summary!$B$5:$AZ$198,MATCH($AR129,[1]hep_regional_summary!$C$5:$C$198,0),MATCH($E$5,[1]hep_regional_summary!$B$3:$AZ$3,0))),"CHECK")))</f>
        <v>0</v>
      </c>
      <c r="AU129" s="194">
        <f>IF([1]Reference!$V$5="HPOP",INDEX([1]hpop_regional_summary!$B$2:$AJ$198,MATCH($AR129,[1]hpop_regional_summary!$C$2:$C$198,0),MATCH($E$5,[1]hpop_regional_summary!$B$2:$AJ$2,0)+1),IF([1]Reference!$V$5="UHC",IF(OR($E$5="UHC Single Measure",$E$5="Financial Hardship",$E$5="Average Service Coverage"),INDEX([1]uhc_regional_summary!$B$5:$AO$198,MATCH($AR129,[1]uhc_regional_summary!$C$5:$C$198,0),MATCH($E$5,[1]uhc_regional_summary!$B$2:$AO$2,0)+1),INDEX([1]uhc_regional_summary!$B$5:$AO$198,MATCH($AR129,[1]uhc_regional_summary!$C$5:$C$198,0),MATCH($E$5,[1]uhc_regional_summary!$B$3:$AO$3,0)+1)),IF([1]Reference!$V$5="HEP",IF(OR($E$5="HEP Index",$E$5="Prepare",$E$5="Prevent",$E$5="Detect and Respond"),INDEX([1]hep_regional_summary!$B$5:$AZ$198,MATCH($AR129,[1]hep_regional_summary!$C$5:$C$198,0),MATCH($E$5,[1]hep_regional_summary!$B$2:$AZ$2,0)+1),INDEX([1]hep_regional_summary!$B$5:$AZ$198,MATCH($AR129,[1]hep_regional_summary!$C$5:$C$198,0),MATCH($E$5,[1]hep_regional_summary!$B$3:$AZ$3,0)+1)),"CHECK")))</f>
        <v>0</v>
      </c>
      <c r="AV129" s="194" t="str">
        <f t="shared" si="1"/>
        <v>NO DATA</v>
      </c>
      <c r="AW129" s="194">
        <f>COUNTIF(AV$18:AV129,AV129)</f>
        <v>23</v>
      </c>
      <c r="AX129" s="176">
        <f>IF(AND(AV129&lt;&gt;"NO DATA",AU129=""),"",(SUMPRODUCT((AV129=$AV$18:$AV$211)*(AU129&gt;$AU$18:$AU$211))+1)+(COUNTIFS($AV$18:AV129,AV129,$AU$18:AU129,AU129)-1))</f>
        <v>23</v>
      </c>
      <c r="AY129" s="31">
        <f>(SUMPRODUCT((AV129=$AV$18:$AV$211)*(AS129&gt;$AS$18:$AS$211))+1)+(COUNTIFS($AV$18:AV129,AV129,$AS$18:AS129,AS129)-1)</f>
        <v>5</v>
      </c>
    </row>
    <row r="130" spans="42:51" ht="15.75" customHeight="1" x14ac:dyDescent="0.35">
      <c r="AP130" s="194" t="s">
        <v>361</v>
      </c>
      <c r="AQ130" s="194" t="s">
        <v>376</v>
      </c>
      <c r="AR130" s="194" t="s">
        <v>377</v>
      </c>
      <c r="AS130" s="194">
        <f>INDEX('[1]Baseline values'!$A$1:$BF$195,MATCH($AQ130,'[1]Baseline values'!$A$1:$A$195,0),MATCH($E$5,'[1]Baseline values'!$A$1:$BF$1,0))</f>
        <v>10.210000000000001</v>
      </c>
      <c r="AT130" s="194">
        <f>IF([1]Reference!$V$5="HPOP",INDEX([1]hpop_regional_summary!$B$2:$AJ$198,MATCH($AR130,[1]hpop_regional_summary!$C$2:$C$198,0),MATCH($E$5,[1]hpop_regional_summary!$B$2:$AJ$2,0)),IF([1]Reference!$V$5="UHC",IF(OR($E$5="UHC Single Measure",$E$5="Financial Hardship",$E$5="Average Service Coverage"),INDEX([1]uhc_regional_summary!$B$5:$AO$198,MATCH($AR130,[1]uhc_regional_summary!$C$5:$C$198,0),MATCH($E$5,[1]uhc_regional_summary!$B$2:$AO$2,0)),INDEX([1]uhc_regional_summary!$B$5:$AO$198,MATCH($AR130,[1]uhc_regional_summary!$C$5:$C$198,0),MATCH($E$5,[1]uhc_regional_summary!$B$3:$AO$3,0))),IF([1]Reference!$V$5="HEP",IF(OR($E$5="HEP Index",$E$5="Prepare",$E$5="Prevent",$E$5="Detect and Respond"),INDEX([1]hep_regional_summary!$B$5:$AZ$198,MATCH($AR130,[1]hep_regional_summary!$C$5:$C$198,0),MATCH($E$5,[1]hep_regional_summary!$B$2:$AZ$2,0)),INDEX([1]hep_regional_summary!$B$5:$AZ$198,MATCH($AR130,[1]hep_regional_summary!$C$5:$C$198,0),MATCH($E$5,[1]hep_regional_summary!$B$3:$AZ$3,0))),"CHECK")))</f>
        <v>0</v>
      </c>
      <c r="AU130" s="194">
        <f>IF([1]Reference!$V$5="HPOP",INDEX([1]hpop_regional_summary!$B$2:$AJ$198,MATCH($AR130,[1]hpop_regional_summary!$C$2:$C$198,0),MATCH($E$5,[1]hpop_regional_summary!$B$2:$AJ$2,0)+1),IF([1]Reference!$V$5="UHC",IF(OR($E$5="UHC Single Measure",$E$5="Financial Hardship",$E$5="Average Service Coverage"),INDEX([1]uhc_regional_summary!$B$5:$AO$198,MATCH($AR130,[1]uhc_regional_summary!$C$5:$C$198,0),MATCH($E$5,[1]uhc_regional_summary!$B$2:$AO$2,0)+1),INDEX([1]uhc_regional_summary!$B$5:$AO$198,MATCH($AR130,[1]uhc_regional_summary!$C$5:$C$198,0),MATCH($E$5,[1]uhc_regional_summary!$B$3:$AO$3,0)+1)),IF([1]Reference!$V$5="HEP",IF(OR($E$5="HEP Index",$E$5="Prepare",$E$5="Prevent",$E$5="Detect and Respond"),INDEX([1]hep_regional_summary!$B$5:$AZ$198,MATCH($AR130,[1]hep_regional_summary!$C$5:$C$198,0),MATCH($E$5,[1]hep_regional_summary!$B$2:$AZ$2,0)+1),INDEX([1]hep_regional_summary!$B$5:$AZ$198,MATCH($AR130,[1]hep_regional_summary!$C$5:$C$198,0),MATCH($E$5,[1]hep_regional_summary!$B$3:$AZ$3,0)+1)),"CHECK")))</f>
        <v>0</v>
      </c>
      <c r="AV130" s="194" t="str">
        <f t="shared" si="1"/>
        <v>NO DATA</v>
      </c>
      <c r="AW130" s="194">
        <f>COUNTIF(AV$18:AV130,AV130)</f>
        <v>24</v>
      </c>
      <c r="AX130" s="176">
        <f>IF(AND(AV130&lt;&gt;"NO DATA",AU130=""),"",(SUMPRODUCT((AV130=$AV$18:$AV$211)*(AU130&gt;$AU$18:$AU$211))+1)+(COUNTIFS($AV$18:AV130,AV130,$AU$18:AU130,AU130)-1))</f>
        <v>24</v>
      </c>
      <c r="AY130" s="31">
        <f>(SUMPRODUCT((AV130=$AV$18:$AV$211)*(AS130&gt;$AS$18:$AS$211))+1)+(COUNTIFS($AV$18:AV130,AV130,$AS$18:AS130,AS130)-1)</f>
        <v>34</v>
      </c>
    </row>
    <row r="131" spans="42:51" ht="15.75" customHeight="1" x14ac:dyDescent="0.35">
      <c r="AP131" s="194" t="s">
        <v>491</v>
      </c>
      <c r="AQ131" s="194" t="s">
        <v>508</v>
      </c>
      <c r="AR131" s="194" t="s">
        <v>509</v>
      </c>
      <c r="AS131" s="194">
        <f>INDEX('[1]Baseline values'!$A$1:$BF$195,MATCH($AQ131,'[1]Baseline values'!$A$1:$A$195,0),MATCH($E$5,'[1]Baseline values'!$A$1:$BF$1,0))</f>
        <v>3.29</v>
      </c>
      <c r="AT131" s="194">
        <f>IF([1]Reference!$V$5="HPOP",INDEX([1]hpop_regional_summary!$B$2:$AJ$198,MATCH($AR131,[1]hpop_regional_summary!$C$2:$C$198,0),MATCH($E$5,[1]hpop_regional_summary!$B$2:$AJ$2,0)),IF([1]Reference!$V$5="UHC",IF(OR($E$5="UHC Single Measure",$E$5="Financial Hardship",$E$5="Average Service Coverage"),INDEX([1]uhc_regional_summary!$B$5:$AO$198,MATCH($AR131,[1]uhc_regional_summary!$C$5:$C$198,0),MATCH($E$5,[1]uhc_regional_summary!$B$2:$AO$2,0)),INDEX([1]uhc_regional_summary!$B$5:$AO$198,MATCH($AR131,[1]uhc_regional_summary!$C$5:$C$198,0),MATCH($E$5,[1]uhc_regional_summary!$B$3:$AO$3,0))),IF([1]Reference!$V$5="HEP",IF(OR($E$5="HEP Index",$E$5="Prepare",$E$5="Prevent",$E$5="Detect and Respond"),INDEX([1]hep_regional_summary!$B$5:$AZ$198,MATCH($AR131,[1]hep_regional_summary!$C$5:$C$198,0),MATCH($E$5,[1]hep_regional_summary!$B$2:$AZ$2,0)),INDEX([1]hep_regional_summary!$B$5:$AZ$198,MATCH($AR131,[1]hep_regional_summary!$C$5:$C$198,0),MATCH($E$5,[1]hep_regional_summary!$B$3:$AZ$3,0))),"CHECK")))</f>
        <v>1</v>
      </c>
      <c r="AU131" s="194">
        <f>IF([1]Reference!$V$5="HPOP",INDEX([1]hpop_regional_summary!$B$2:$AJ$198,MATCH($AR131,[1]hpop_regional_summary!$C$2:$C$198,0),MATCH($E$5,[1]hpop_regional_summary!$B$2:$AJ$2,0)+1),IF([1]Reference!$V$5="UHC",IF(OR($E$5="UHC Single Measure",$E$5="Financial Hardship",$E$5="Average Service Coverage"),INDEX([1]uhc_regional_summary!$B$5:$AO$198,MATCH($AR131,[1]uhc_regional_summary!$C$5:$C$198,0),MATCH($E$5,[1]uhc_regional_summary!$B$2:$AO$2,0)+1),INDEX([1]uhc_regional_summary!$B$5:$AO$198,MATCH($AR131,[1]uhc_regional_summary!$C$5:$C$198,0),MATCH($E$5,[1]uhc_regional_summary!$B$3:$AO$3,0)+1)),IF([1]Reference!$V$5="HEP",IF(OR($E$5="HEP Index",$E$5="Prepare",$E$5="Prevent",$E$5="Detect and Respond"),INDEX([1]hep_regional_summary!$B$5:$AZ$198,MATCH($AR131,[1]hep_regional_summary!$C$5:$C$198,0),MATCH($E$5,[1]hep_regional_summary!$B$2:$AZ$2,0)+1),INDEX([1]hep_regional_summary!$B$5:$AZ$198,MATCH($AR131,[1]hep_regional_summary!$C$5:$C$198,0),MATCH($E$5,[1]hep_regional_summary!$B$3:$AZ$3,0)+1)),"CHECK")))</f>
        <v>0.8</v>
      </c>
      <c r="AV131" s="194" t="str">
        <f t="shared" si="1"/>
        <v>Best-Pos</v>
      </c>
      <c r="AW131" s="194">
        <f>COUNTIF(AV$18:AV131,AV131)</f>
        <v>43</v>
      </c>
      <c r="AX131" s="176">
        <f>IF(AND(AV131&lt;&gt;"NO DATA",AU131=""),"",(SUMPRODUCT((AV131=$AV$18:$AV$211)*(AU131&gt;$AU$18:$AU$211))+1)+(COUNTIFS($AV$18:AV131,AV131,$AU$18:AU131,AU131)-1))</f>
        <v>59</v>
      </c>
      <c r="AY131" s="31">
        <f>(SUMPRODUCT((AV131=$AV$18:$AV$211)*(AS131&gt;$AS$18:$AS$211))+1)+(COUNTIFS($AV$18:AV131,AV131,$AS$18:AS131,AS131)-1)</f>
        <v>21</v>
      </c>
    </row>
    <row r="132" spans="42:51" ht="15.75" customHeight="1" x14ac:dyDescent="0.35">
      <c r="AP132" s="194" t="s">
        <v>361</v>
      </c>
      <c r="AQ132" s="194" t="s">
        <v>452</v>
      </c>
      <c r="AR132" s="194" t="s">
        <v>453</v>
      </c>
      <c r="AS132" s="194">
        <f>INDEX('[1]Baseline values'!$A$1:$BF$195,MATCH($AQ132,'[1]Baseline values'!$A$1:$A$195,0),MATCH($E$5,'[1]Baseline values'!$A$1:$BF$1,0))</f>
        <v>7.68</v>
      </c>
      <c r="AT132" s="194">
        <f>IF([1]Reference!$V$5="HPOP",INDEX([1]hpop_regional_summary!$B$2:$AJ$198,MATCH($AR132,[1]hpop_regional_summary!$C$2:$C$198,0),MATCH($E$5,[1]hpop_regional_summary!$B$2:$AJ$2,0)),IF([1]Reference!$V$5="UHC",IF(OR($E$5="UHC Single Measure",$E$5="Financial Hardship",$E$5="Average Service Coverage"),INDEX([1]uhc_regional_summary!$B$5:$AO$198,MATCH($AR132,[1]uhc_regional_summary!$C$5:$C$198,0),MATCH($E$5,[1]uhc_regional_summary!$B$2:$AO$2,0)),INDEX([1]uhc_regional_summary!$B$5:$AO$198,MATCH($AR132,[1]uhc_regional_summary!$C$5:$C$198,0),MATCH($E$5,[1]uhc_regional_summary!$B$3:$AO$3,0))),IF([1]Reference!$V$5="HEP",IF(OR($E$5="HEP Index",$E$5="Prepare",$E$5="Prevent",$E$5="Detect and Respond"),INDEX([1]hep_regional_summary!$B$5:$AZ$198,MATCH($AR132,[1]hep_regional_summary!$C$5:$C$198,0),MATCH($E$5,[1]hep_regional_summary!$B$2:$AZ$2,0)),INDEX([1]hep_regional_summary!$B$5:$AZ$198,MATCH($AR132,[1]hep_regional_summary!$C$5:$C$198,0),MATCH($E$5,[1]hep_regional_summary!$B$3:$AZ$3,0))),"CHECK")))</f>
        <v>3</v>
      </c>
      <c r="AU132" s="194">
        <f>IF([1]Reference!$V$5="HPOP",INDEX([1]hpop_regional_summary!$B$2:$AJ$198,MATCH($AR132,[1]hpop_regional_summary!$C$2:$C$198,0),MATCH($E$5,[1]hpop_regional_summary!$B$2:$AJ$2,0)+1),IF([1]Reference!$V$5="UHC",IF(OR($E$5="UHC Single Measure",$E$5="Financial Hardship",$E$5="Average Service Coverage"),INDEX([1]uhc_regional_summary!$B$5:$AO$198,MATCH($AR132,[1]uhc_regional_summary!$C$5:$C$198,0),MATCH($E$5,[1]uhc_regional_summary!$B$2:$AO$2,0)+1),INDEX([1]uhc_regional_summary!$B$5:$AO$198,MATCH($AR132,[1]uhc_regional_summary!$C$5:$C$198,0),MATCH($E$5,[1]uhc_regional_summary!$B$3:$AO$3,0)+1)),IF([1]Reference!$V$5="HEP",IF(OR($E$5="HEP Index",$E$5="Prepare",$E$5="Prevent",$E$5="Detect and Respond"),INDEX([1]hep_regional_summary!$B$5:$AZ$198,MATCH($AR132,[1]hep_regional_summary!$C$5:$C$198,0),MATCH($E$5,[1]hep_regional_summary!$B$2:$AZ$2,0)+1),INDEX([1]hep_regional_summary!$B$5:$AZ$198,MATCH($AR132,[1]hep_regional_summary!$C$5:$C$198,0),MATCH($E$5,[1]hep_regional_summary!$B$3:$AZ$3,0)+1)),"CHECK")))</f>
        <v>0.4</v>
      </c>
      <c r="AV132" s="194" t="str">
        <f t="shared" si="1"/>
        <v>Worst-Pos</v>
      </c>
      <c r="AW132" s="194">
        <f>COUNTIF(AV$18:AV132,AV132)</f>
        <v>43</v>
      </c>
      <c r="AX132" s="176">
        <f>IF(AND(AV132&lt;&gt;"NO DATA",AU132=""),"",(SUMPRODUCT((AV132=$AV$18:$AV$211)*(AU132&gt;$AU$18:$AU$211))+1)+(COUNTIFS($AV$18:AV132,AV132,$AU$18:AU132,AU132)-1))</f>
        <v>15</v>
      </c>
      <c r="AY132" s="31">
        <f>(SUMPRODUCT((AV132=$AV$18:$AV$211)*(AS132&gt;$AS$18:$AS$211))+1)+(COUNTIFS($AV$18:AV132,AV132,$AS$18:AS132,AS132)-1)</f>
        <v>7</v>
      </c>
    </row>
    <row r="133" spans="42:51" ht="15.75" customHeight="1" x14ac:dyDescent="0.35">
      <c r="AP133" s="194" t="s">
        <v>318</v>
      </c>
      <c r="AQ133" s="194" t="s">
        <v>343</v>
      </c>
      <c r="AR133" s="194" t="s">
        <v>344</v>
      </c>
      <c r="AS133" s="194">
        <f>INDEX('[1]Baseline values'!$A$1:$BF$195,MATCH($AQ133,'[1]Baseline values'!$A$1:$A$195,0),MATCH($E$5,'[1]Baseline values'!$A$1:$BF$1,0))</f>
        <v>15.42</v>
      </c>
      <c r="AT133" s="194">
        <f>IF([1]Reference!$V$5="HPOP",INDEX([1]hpop_regional_summary!$B$2:$AJ$198,MATCH($AR133,[1]hpop_regional_summary!$C$2:$C$198,0),MATCH($E$5,[1]hpop_regional_summary!$B$2:$AJ$2,0)),IF([1]Reference!$V$5="UHC",IF(OR($E$5="UHC Single Measure",$E$5="Financial Hardship",$E$5="Average Service Coverage"),INDEX([1]uhc_regional_summary!$B$5:$AO$198,MATCH($AR133,[1]uhc_regional_summary!$C$5:$C$198,0),MATCH($E$5,[1]uhc_regional_summary!$B$2:$AO$2,0)),INDEX([1]uhc_regional_summary!$B$5:$AO$198,MATCH($AR133,[1]uhc_regional_summary!$C$5:$C$198,0),MATCH($E$5,[1]uhc_regional_summary!$B$3:$AO$3,0))),IF([1]Reference!$V$5="HEP",IF(OR($E$5="HEP Index",$E$5="Prepare",$E$5="Prevent",$E$5="Detect and Respond"),INDEX([1]hep_regional_summary!$B$5:$AZ$198,MATCH($AR133,[1]hep_regional_summary!$C$5:$C$198,0),MATCH($E$5,[1]hep_regional_summary!$B$2:$AZ$2,0)),INDEX([1]hep_regional_summary!$B$5:$AZ$198,MATCH($AR133,[1]hep_regional_summary!$C$5:$C$198,0),MATCH($E$5,[1]hep_regional_summary!$B$3:$AZ$3,0))),"CHECK")))</f>
        <v>4</v>
      </c>
      <c r="AU133" s="194">
        <f>IF([1]Reference!$V$5="HPOP",INDEX([1]hpop_regional_summary!$B$2:$AJ$198,MATCH($AR133,[1]hpop_regional_summary!$C$2:$C$198,0),MATCH($E$5,[1]hpop_regional_summary!$B$2:$AJ$2,0)+1),IF([1]Reference!$V$5="UHC",IF(OR($E$5="UHC Single Measure",$E$5="Financial Hardship",$E$5="Average Service Coverage"),INDEX([1]uhc_regional_summary!$B$5:$AO$198,MATCH($AR133,[1]uhc_regional_summary!$C$5:$C$198,0),MATCH($E$5,[1]uhc_regional_summary!$B$2:$AO$2,0)+1),INDEX([1]uhc_regional_summary!$B$5:$AO$198,MATCH($AR133,[1]uhc_regional_summary!$C$5:$C$198,0),MATCH($E$5,[1]uhc_regional_summary!$B$3:$AO$3,0)+1)),IF([1]Reference!$V$5="HEP",IF(OR($E$5="HEP Index",$E$5="Prepare",$E$5="Prevent",$E$5="Detect and Respond"),INDEX([1]hep_regional_summary!$B$5:$AZ$198,MATCH($AR133,[1]hep_regional_summary!$C$5:$C$198,0),MATCH($E$5,[1]hep_regional_summary!$B$2:$AZ$2,0)+1),INDEX([1]hep_regional_summary!$B$5:$AZ$198,MATCH($AR133,[1]hep_regional_summary!$C$5:$C$198,0),MATCH($E$5,[1]hep_regional_summary!$B$3:$AZ$3,0)+1)),"CHECK")))</f>
        <v>0.9</v>
      </c>
      <c r="AV133" s="194" t="str">
        <f t="shared" si="1"/>
        <v>Worst-Pos</v>
      </c>
      <c r="AW133" s="194">
        <f>COUNTIF(AV$18:AV133,AV133)</f>
        <v>44</v>
      </c>
      <c r="AX133" s="176">
        <f>IF(AND(AV133&lt;&gt;"NO DATA",AU133=""),"",(SUMPRODUCT((AV133=$AV$18:$AV$211)*(AU133&gt;$AU$18:$AU$211))+1)+(COUNTIFS($AV$18:AV133,AV133,$AU$18:AU133,AU133)-1))</f>
        <v>38</v>
      </c>
      <c r="AY133" s="31">
        <f>(SUMPRODUCT((AV133=$AV$18:$AV$211)*(AS133&gt;$AS$18:$AS$211))+1)+(COUNTIFS($AV$18:AV133,AV133,$AS$18:AS133,AS133)-1)</f>
        <v>47</v>
      </c>
    </row>
    <row r="134" spans="42:51" ht="15.75" customHeight="1" x14ac:dyDescent="0.35">
      <c r="AP134" s="194" t="s">
        <v>79</v>
      </c>
      <c r="AQ134" s="194" t="s">
        <v>230</v>
      </c>
      <c r="AR134" s="194" t="s">
        <v>231</v>
      </c>
      <c r="AS134" s="194">
        <f>INDEX('[1]Baseline values'!$A$1:$BF$195,MATCH($AQ134,'[1]Baseline values'!$A$1:$A$195,0),MATCH($E$5,'[1]Baseline values'!$A$1:$BF$1,0))</f>
        <v>2.08</v>
      </c>
      <c r="AT134" s="194">
        <f>IF([1]Reference!$V$5="HPOP",INDEX([1]hpop_regional_summary!$B$2:$AJ$198,MATCH($AR134,[1]hpop_regional_summary!$C$2:$C$198,0),MATCH($E$5,[1]hpop_regional_summary!$B$2:$AJ$2,0)),IF([1]Reference!$V$5="UHC",IF(OR($E$5="UHC Single Measure",$E$5="Financial Hardship",$E$5="Average Service Coverage"),INDEX([1]uhc_regional_summary!$B$5:$AO$198,MATCH($AR134,[1]uhc_regional_summary!$C$5:$C$198,0),MATCH($E$5,[1]uhc_regional_summary!$B$2:$AO$2,0)),INDEX([1]uhc_regional_summary!$B$5:$AO$198,MATCH($AR134,[1]uhc_regional_summary!$C$5:$C$198,0),MATCH($E$5,[1]uhc_regional_summary!$B$3:$AO$3,0))),IF([1]Reference!$V$5="HEP",IF(OR($E$5="HEP Index",$E$5="Prepare",$E$5="Prevent",$E$5="Detect and Respond"),INDEX([1]hep_regional_summary!$B$5:$AZ$198,MATCH($AR134,[1]hep_regional_summary!$C$5:$C$198,0),MATCH($E$5,[1]hep_regional_summary!$B$2:$AZ$2,0)),INDEX([1]hep_regional_summary!$B$5:$AZ$198,MATCH($AR134,[1]hep_regional_summary!$C$5:$C$198,0),MATCH($E$5,[1]hep_regional_summary!$B$3:$AZ$3,0))),"CHECK")))</f>
        <v>1</v>
      </c>
      <c r="AU134" s="194">
        <f>IF([1]Reference!$V$5="HPOP",INDEX([1]hpop_regional_summary!$B$2:$AJ$198,MATCH($AR134,[1]hpop_regional_summary!$C$2:$C$198,0),MATCH($E$5,[1]hpop_regional_summary!$B$2:$AJ$2,0)+1),IF([1]Reference!$V$5="UHC",IF(OR($E$5="UHC Single Measure",$E$5="Financial Hardship",$E$5="Average Service Coverage"),INDEX([1]uhc_regional_summary!$B$5:$AO$198,MATCH($AR134,[1]uhc_regional_summary!$C$5:$C$198,0),MATCH($E$5,[1]uhc_regional_summary!$B$2:$AO$2,0)+1),INDEX([1]uhc_regional_summary!$B$5:$AO$198,MATCH($AR134,[1]uhc_regional_summary!$C$5:$C$198,0),MATCH($E$5,[1]uhc_regional_summary!$B$3:$AO$3,0)+1)),IF([1]Reference!$V$5="HEP",IF(OR($E$5="HEP Index",$E$5="Prepare",$E$5="Prevent",$E$5="Detect and Respond"),INDEX([1]hep_regional_summary!$B$5:$AZ$198,MATCH($AR134,[1]hep_regional_summary!$C$5:$C$198,0),MATCH($E$5,[1]hep_regional_summary!$B$2:$AZ$2,0)+1),INDEX([1]hep_regional_summary!$B$5:$AZ$198,MATCH($AR134,[1]hep_regional_summary!$C$5:$C$198,0),MATCH($E$5,[1]hep_regional_summary!$B$3:$AZ$3,0)+1)),"CHECK")))</f>
        <v>0.1</v>
      </c>
      <c r="AV134" s="194" t="str">
        <f t="shared" si="1"/>
        <v>Best-Pos</v>
      </c>
      <c r="AW134" s="194">
        <f>COUNTIF(AV$18:AV134,AV134)</f>
        <v>44</v>
      </c>
      <c r="AX134" s="176">
        <f>IF(AND(AV134&lt;&gt;"NO DATA",AU134=""),"",(SUMPRODUCT((AV134=$AV$18:$AV$211)*(AU134&gt;$AU$18:$AU$211))+1)+(COUNTIFS($AV$18:AV134,AV134,$AU$18:AU134,AU134)-1))</f>
        <v>5</v>
      </c>
      <c r="AY134" s="31">
        <f>(SUMPRODUCT((AV134=$AV$18:$AV$211)*(AS134&gt;$AS$18:$AS$211))+1)+(COUNTIFS($AV$18:AV134,AV134,$AS$18:AS134,AS134)-1)</f>
        <v>4</v>
      </c>
    </row>
    <row r="135" spans="42:51" ht="15.75" customHeight="1" x14ac:dyDescent="0.35">
      <c r="AP135" s="194" t="s">
        <v>468</v>
      </c>
      <c r="AQ135" s="194" t="s">
        <v>471</v>
      </c>
      <c r="AR135" s="194" t="s">
        <v>472</v>
      </c>
      <c r="AS135" s="194">
        <f>INDEX('[1]Baseline values'!$A$1:$BF$195,MATCH($AQ135,'[1]Baseline values'!$A$1:$A$195,0),MATCH($E$5,'[1]Baseline values'!$A$1:$BF$1,0))</f>
        <v>12.07</v>
      </c>
      <c r="AT135" s="194">
        <f>IF([1]Reference!$V$5="HPOP",INDEX([1]hpop_regional_summary!$B$2:$AJ$198,MATCH($AR135,[1]hpop_regional_summary!$C$2:$C$198,0),MATCH($E$5,[1]hpop_regional_summary!$B$2:$AJ$2,0)),IF([1]Reference!$V$5="UHC",IF(OR($E$5="UHC Single Measure",$E$5="Financial Hardship",$E$5="Average Service Coverage"),INDEX([1]uhc_regional_summary!$B$5:$AO$198,MATCH($AR135,[1]uhc_regional_summary!$C$5:$C$198,0),MATCH($E$5,[1]uhc_regional_summary!$B$2:$AO$2,0)),INDEX([1]uhc_regional_summary!$B$5:$AO$198,MATCH($AR135,[1]uhc_regional_summary!$C$5:$C$198,0),MATCH($E$5,[1]uhc_regional_summary!$B$3:$AO$3,0))),IF([1]Reference!$V$5="HEP",IF(OR($E$5="HEP Index",$E$5="Prepare",$E$5="Prevent",$E$5="Detect and Respond"),INDEX([1]hep_regional_summary!$B$5:$AZ$198,MATCH($AR135,[1]hep_regional_summary!$C$5:$C$198,0),MATCH($E$5,[1]hep_regional_summary!$B$2:$AZ$2,0)),INDEX([1]hep_regional_summary!$B$5:$AZ$198,MATCH($AR135,[1]hep_regional_summary!$C$5:$C$198,0),MATCH($E$5,[1]hep_regional_summary!$B$3:$AZ$3,0))),"CHECK")))</f>
        <v>4</v>
      </c>
      <c r="AU135" s="194">
        <f>IF([1]Reference!$V$5="HPOP",INDEX([1]hpop_regional_summary!$B$2:$AJ$198,MATCH($AR135,[1]hpop_regional_summary!$C$2:$C$198,0),MATCH($E$5,[1]hpop_regional_summary!$B$2:$AJ$2,0)+1),IF([1]Reference!$V$5="UHC",IF(OR($E$5="UHC Single Measure",$E$5="Financial Hardship",$E$5="Average Service Coverage"),INDEX([1]uhc_regional_summary!$B$5:$AO$198,MATCH($AR135,[1]uhc_regional_summary!$C$5:$C$198,0),MATCH($E$5,[1]uhc_regional_summary!$B$2:$AO$2,0)+1),INDEX([1]uhc_regional_summary!$B$5:$AO$198,MATCH($AR135,[1]uhc_regional_summary!$C$5:$C$198,0),MATCH($E$5,[1]uhc_regional_summary!$B$3:$AO$3,0)+1)),IF([1]Reference!$V$5="HEP",IF(OR($E$5="HEP Index",$E$5="Prepare",$E$5="Prevent",$E$5="Detect and Respond"),INDEX([1]hep_regional_summary!$B$5:$AZ$198,MATCH($AR135,[1]hep_regional_summary!$C$5:$C$198,0),MATCH($E$5,[1]hep_regional_summary!$B$2:$AZ$2,0)+1),INDEX([1]hep_regional_summary!$B$5:$AZ$198,MATCH($AR135,[1]hep_regional_summary!$C$5:$C$198,0),MATCH($E$5,[1]hep_regional_summary!$B$3:$AZ$3,0)+1)),"CHECK")))</f>
        <v>1.9</v>
      </c>
      <c r="AV135" s="194" t="str">
        <f t="shared" si="1"/>
        <v>Worst-Pos</v>
      </c>
      <c r="AW135" s="194">
        <f>COUNTIF(AV$18:AV135,AV135)</f>
        <v>45</v>
      </c>
      <c r="AX135" s="176">
        <f>IF(AND(AV135&lt;&gt;"NO DATA",AU135=""),"",(SUMPRODUCT((AV135=$AV$18:$AV$211)*(AU135&gt;$AU$18:$AU$211))+1)+(COUNTIFS($AV$18:AV135,AV135,$AU$18:AU135,AU135)-1))</f>
        <v>62</v>
      </c>
      <c r="AY135" s="31">
        <f>(SUMPRODUCT((AV135=$AV$18:$AV$211)*(AS135&gt;$AS$18:$AS$211))+1)+(COUNTIFS($AV$18:AV135,AV135,$AS$18:AS135,AS135)-1)</f>
        <v>30</v>
      </c>
    </row>
    <row r="136" spans="42:51" ht="15.75" customHeight="1" x14ac:dyDescent="0.35">
      <c r="AP136" s="194" t="s">
        <v>79</v>
      </c>
      <c r="AQ136" s="194" t="s">
        <v>218</v>
      </c>
      <c r="AR136" s="194" t="s">
        <v>219</v>
      </c>
      <c r="AS136" s="194">
        <f>INDEX('[1]Baseline values'!$A$1:$BF$195,MATCH($AQ136,'[1]Baseline values'!$A$1:$A$195,0),MATCH($E$5,'[1]Baseline values'!$A$1:$BF$1,0))</f>
        <v>3.29</v>
      </c>
      <c r="AT136" s="194">
        <f>IF([1]Reference!$V$5="HPOP",INDEX([1]hpop_regional_summary!$B$2:$AJ$198,MATCH($AR136,[1]hpop_regional_summary!$C$2:$C$198,0),MATCH($E$5,[1]hpop_regional_summary!$B$2:$AJ$2,0)),IF([1]Reference!$V$5="UHC",IF(OR($E$5="UHC Single Measure",$E$5="Financial Hardship",$E$5="Average Service Coverage"),INDEX([1]uhc_regional_summary!$B$5:$AO$198,MATCH($AR136,[1]uhc_regional_summary!$C$5:$C$198,0),MATCH($E$5,[1]uhc_regional_summary!$B$2:$AO$2,0)),INDEX([1]uhc_regional_summary!$B$5:$AO$198,MATCH($AR136,[1]uhc_regional_summary!$C$5:$C$198,0),MATCH($E$5,[1]uhc_regional_summary!$B$3:$AO$3,0))),IF([1]Reference!$V$5="HEP",IF(OR($E$5="HEP Index",$E$5="Prepare",$E$5="Prevent",$E$5="Detect and Respond"),INDEX([1]hep_regional_summary!$B$5:$AZ$198,MATCH($AR136,[1]hep_regional_summary!$C$5:$C$198,0),MATCH($E$5,[1]hep_regional_summary!$B$2:$AZ$2,0)),INDEX([1]hep_regional_summary!$B$5:$AZ$198,MATCH($AR136,[1]hep_regional_summary!$C$5:$C$198,0),MATCH($E$5,[1]hep_regional_summary!$B$3:$AZ$3,0))),"CHECK")))</f>
        <v>1</v>
      </c>
      <c r="AU136" s="194">
        <f>IF([1]Reference!$V$5="HPOP",INDEX([1]hpop_regional_summary!$B$2:$AJ$198,MATCH($AR136,[1]hpop_regional_summary!$C$2:$C$198,0),MATCH($E$5,[1]hpop_regional_summary!$B$2:$AJ$2,0)+1),IF([1]Reference!$V$5="UHC",IF(OR($E$5="UHC Single Measure",$E$5="Financial Hardship",$E$5="Average Service Coverage"),INDEX([1]uhc_regional_summary!$B$5:$AO$198,MATCH($AR136,[1]uhc_regional_summary!$C$5:$C$198,0),MATCH($E$5,[1]uhc_regional_summary!$B$2:$AO$2,0)+1),INDEX([1]uhc_regional_summary!$B$5:$AO$198,MATCH($AR136,[1]uhc_regional_summary!$C$5:$C$198,0),MATCH($E$5,[1]uhc_regional_summary!$B$3:$AO$3,0)+1)),IF([1]Reference!$V$5="HEP",IF(OR($E$5="HEP Index",$E$5="Prepare",$E$5="Prevent",$E$5="Detect and Respond"),INDEX([1]hep_regional_summary!$B$5:$AZ$198,MATCH($AR136,[1]hep_regional_summary!$C$5:$C$198,0),MATCH($E$5,[1]hep_regional_summary!$B$2:$AZ$2,0)+1),INDEX([1]hep_regional_summary!$B$5:$AZ$198,MATCH($AR136,[1]hep_regional_summary!$C$5:$C$198,0),MATCH($E$5,[1]hep_regional_summary!$B$3:$AZ$3,0)+1)),"CHECK")))</f>
        <v>0.1</v>
      </c>
      <c r="AV136" s="194" t="str">
        <f t="shared" si="1"/>
        <v>Best-Pos</v>
      </c>
      <c r="AW136" s="194">
        <f>COUNTIF(AV$18:AV136,AV136)</f>
        <v>45</v>
      </c>
      <c r="AX136" s="176">
        <f>IF(AND(AV136&lt;&gt;"NO DATA",AU136=""),"",(SUMPRODUCT((AV136=$AV$18:$AV$211)*(AU136&gt;$AU$18:$AU$211))+1)+(COUNTIFS($AV$18:AV136,AV136,$AU$18:AU136,AU136)-1))</f>
        <v>6</v>
      </c>
      <c r="AY136" s="31">
        <f>(SUMPRODUCT((AV136=$AV$18:$AV$211)*(AS136&gt;$AS$18:$AS$211))+1)+(COUNTIFS($AV$18:AV136,AV136,$AS$18:AS136,AS136)-1)</f>
        <v>22</v>
      </c>
    </row>
    <row r="137" spans="42:51" ht="15.75" customHeight="1" x14ac:dyDescent="0.35">
      <c r="AP137" s="194" t="s">
        <v>491</v>
      </c>
      <c r="AQ137" s="194" t="s">
        <v>528</v>
      </c>
      <c r="AR137" s="194" t="s">
        <v>529</v>
      </c>
      <c r="AS137" s="194">
        <f>INDEX('[1]Baseline values'!$A$1:$BF$195,MATCH($AQ137,'[1]Baseline values'!$A$1:$A$195,0),MATCH($E$5,'[1]Baseline values'!$A$1:$BF$1,0))</f>
        <v>5.12</v>
      </c>
      <c r="AT137" s="194">
        <f>IF([1]Reference!$V$5="HPOP",INDEX([1]hpop_regional_summary!$B$2:$AJ$198,MATCH($AR137,[1]hpop_regional_summary!$C$2:$C$198,0),MATCH($E$5,[1]hpop_regional_summary!$B$2:$AJ$2,0)),IF([1]Reference!$V$5="UHC",IF(OR($E$5="UHC Single Measure",$E$5="Financial Hardship",$E$5="Average Service Coverage"),INDEX([1]uhc_regional_summary!$B$5:$AO$198,MATCH($AR137,[1]uhc_regional_summary!$C$5:$C$198,0),MATCH($E$5,[1]uhc_regional_summary!$B$2:$AO$2,0)),INDEX([1]uhc_regional_summary!$B$5:$AO$198,MATCH($AR137,[1]uhc_regional_summary!$C$5:$C$198,0),MATCH($E$5,[1]uhc_regional_summary!$B$3:$AO$3,0))),IF([1]Reference!$V$5="HEP",IF(OR($E$5="HEP Index",$E$5="Prepare",$E$5="Prevent",$E$5="Detect and Respond"),INDEX([1]hep_regional_summary!$B$5:$AZ$198,MATCH($AR137,[1]hep_regional_summary!$C$5:$C$198,0),MATCH($E$5,[1]hep_regional_summary!$B$2:$AZ$2,0)),INDEX([1]hep_regional_summary!$B$5:$AZ$198,MATCH($AR137,[1]hep_regional_summary!$C$5:$C$198,0),MATCH($E$5,[1]hep_regional_summary!$B$3:$AZ$3,0))),"CHECK")))</f>
        <v>0</v>
      </c>
      <c r="AU137" s="194">
        <f>IF([1]Reference!$V$5="HPOP",INDEX([1]hpop_regional_summary!$B$2:$AJ$198,MATCH($AR137,[1]hpop_regional_summary!$C$2:$C$198,0),MATCH($E$5,[1]hpop_regional_summary!$B$2:$AJ$2,0)+1),IF([1]Reference!$V$5="UHC",IF(OR($E$5="UHC Single Measure",$E$5="Financial Hardship",$E$5="Average Service Coverage"),INDEX([1]uhc_regional_summary!$B$5:$AO$198,MATCH($AR137,[1]uhc_regional_summary!$C$5:$C$198,0),MATCH($E$5,[1]uhc_regional_summary!$B$2:$AO$2,0)+1),INDEX([1]uhc_regional_summary!$B$5:$AO$198,MATCH($AR137,[1]uhc_regional_summary!$C$5:$C$198,0),MATCH($E$5,[1]uhc_regional_summary!$B$3:$AO$3,0)+1)),IF([1]Reference!$V$5="HEP",IF(OR($E$5="HEP Index",$E$5="Prepare",$E$5="Prevent",$E$5="Detect and Respond"),INDEX([1]hep_regional_summary!$B$5:$AZ$198,MATCH($AR137,[1]hep_regional_summary!$C$5:$C$198,0),MATCH($E$5,[1]hep_regional_summary!$B$2:$AZ$2,0)+1),INDEX([1]hep_regional_summary!$B$5:$AZ$198,MATCH($AR137,[1]hep_regional_summary!$C$5:$C$198,0),MATCH($E$5,[1]hep_regional_summary!$B$3:$AZ$3,0)+1)),"CHECK")))</f>
        <v>0</v>
      </c>
      <c r="AV137" s="194" t="str">
        <f t="shared" si="1"/>
        <v>NO DATA</v>
      </c>
      <c r="AW137" s="194">
        <f>COUNTIF(AV$18:AV137,AV137)</f>
        <v>25</v>
      </c>
      <c r="AX137" s="176">
        <f>IF(AND(AV137&lt;&gt;"NO DATA",AU137=""),"",(SUMPRODUCT((AV137=$AV$18:$AV$211)*(AU137&gt;$AU$18:$AU$211))+1)+(COUNTIFS($AV$18:AV137,AV137,$AU$18:AU137,AU137)-1))</f>
        <v>25</v>
      </c>
      <c r="AY137" s="31">
        <f>(SUMPRODUCT((AV137=$AV$18:$AV$211)*(AS137&gt;$AS$18:$AS$211))+1)+(COUNTIFS($AV$18:AV137,AV137,$AS$18:AS137,AS137)-1)</f>
        <v>6</v>
      </c>
    </row>
    <row r="138" spans="42:51" ht="15.75" customHeight="1" x14ac:dyDescent="0.35">
      <c r="AP138" s="194" t="s">
        <v>468</v>
      </c>
      <c r="AQ138" s="194" t="s">
        <v>487</v>
      </c>
      <c r="AR138" s="194" t="s">
        <v>488</v>
      </c>
      <c r="AS138" s="194">
        <f>INDEX('[1]Baseline values'!$A$1:$BF$195,MATCH($AQ138,'[1]Baseline values'!$A$1:$A$195,0),MATCH($E$5,'[1]Baseline values'!$A$1:$BF$1,0))</f>
        <v>17.579999999999998</v>
      </c>
      <c r="AT138" s="194">
        <f>IF([1]Reference!$V$5="HPOP",INDEX([1]hpop_regional_summary!$B$2:$AJ$198,MATCH($AR138,[1]hpop_regional_summary!$C$2:$C$198,0),MATCH($E$5,[1]hpop_regional_summary!$B$2:$AJ$2,0)),IF([1]Reference!$V$5="UHC",IF(OR($E$5="UHC Single Measure",$E$5="Financial Hardship",$E$5="Average Service Coverage"),INDEX([1]uhc_regional_summary!$B$5:$AO$198,MATCH($AR138,[1]uhc_regional_summary!$C$5:$C$198,0),MATCH($E$5,[1]uhc_regional_summary!$B$2:$AO$2,0)),INDEX([1]uhc_regional_summary!$B$5:$AO$198,MATCH($AR138,[1]uhc_regional_summary!$C$5:$C$198,0),MATCH($E$5,[1]uhc_regional_summary!$B$3:$AO$3,0))),IF([1]Reference!$V$5="HEP",IF(OR($E$5="HEP Index",$E$5="Prepare",$E$5="Prevent",$E$5="Detect and Respond"),INDEX([1]hep_regional_summary!$B$5:$AZ$198,MATCH($AR138,[1]hep_regional_summary!$C$5:$C$198,0),MATCH($E$5,[1]hep_regional_summary!$B$2:$AZ$2,0)),INDEX([1]hep_regional_summary!$B$5:$AZ$198,MATCH($AR138,[1]hep_regional_summary!$C$5:$C$198,0),MATCH($E$5,[1]hep_regional_summary!$B$3:$AZ$3,0))),"CHECK")))</f>
        <v>3</v>
      </c>
      <c r="AU138" s="194">
        <f>IF([1]Reference!$V$5="HPOP",INDEX([1]hpop_regional_summary!$B$2:$AJ$198,MATCH($AR138,[1]hpop_regional_summary!$C$2:$C$198,0),MATCH($E$5,[1]hpop_regional_summary!$B$2:$AJ$2,0)+1),IF([1]Reference!$V$5="UHC",IF(OR($E$5="UHC Single Measure",$E$5="Financial Hardship",$E$5="Average Service Coverage"),INDEX([1]uhc_regional_summary!$B$5:$AO$198,MATCH($AR138,[1]uhc_regional_summary!$C$5:$C$198,0),MATCH($E$5,[1]uhc_regional_summary!$B$2:$AO$2,0)+1),INDEX([1]uhc_regional_summary!$B$5:$AO$198,MATCH($AR138,[1]uhc_regional_summary!$C$5:$C$198,0),MATCH($E$5,[1]uhc_regional_summary!$B$3:$AO$3,0)+1)),IF([1]Reference!$V$5="HEP",IF(OR($E$5="HEP Index",$E$5="Prepare",$E$5="Prevent",$E$5="Detect and Respond"),INDEX([1]hep_regional_summary!$B$5:$AZ$198,MATCH($AR138,[1]hep_regional_summary!$C$5:$C$198,0),MATCH($E$5,[1]hep_regional_summary!$B$2:$AZ$2,0)+1),INDEX([1]hep_regional_summary!$B$5:$AZ$198,MATCH($AR138,[1]hep_regional_summary!$C$5:$C$198,0),MATCH($E$5,[1]hep_regional_summary!$B$3:$AZ$3,0)+1)),"CHECK")))</f>
        <v>1.6</v>
      </c>
      <c r="AV138" s="194" t="str">
        <f t="shared" si="1"/>
        <v>Worst-Pos</v>
      </c>
      <c r="AW138" s="194">
        <f>COUNTIF(AV$18:AV138,AV138)</f>
        <v>46</v>
      </c>
      <c r="AX138" s="176">
        <f>IF(AND(AV138&lt;&gt;"NO DATA",AU138=""),"",(SUMPRODUCT((AV138=$AV$18:$AV$211)*(AU138&gt;$AU$18:$AU$211))+1)+(COUNTIFS($AV$18:AV138,AV138,$AU$18:AU138,AU138)-1))</f>
        <v>59</v>
      </c>
      <c r="AY138" s="31">
        <f>(SUMPRODUCT((AV138=$AV$18:$AV$211)*(AS138&gt;$AS$18:$AS$211))+1)+(COUNTIFS($AV$18:AV138,AV138,$AS$18:AS138,AS138)-1)</f>
        <v>57</v>
      </c>
    </row>
    <row r="139" spans="42:51" ht="15.75" customHeight="1" x14ac:dyDescent="0.35">
      <c r="AP139" s="194" t="s">
        <v>361</v>
      </c>
      <c r="AQ139" s="194" t="s">
        <v>400</v>
      </c>
      <c r="AR139" s="194" t="s">
        <v>401</v>
      </c>
      <c r="AS139" s="194">
        <f>INDEX('[1]Baseline values'!$A$1:$BF$195,MATCH($AQ139,'[1]Baseline values'!$A$1:$A$195,0),MATCH($E$5,'[1]Baseline values'!$A$1:$BF$1,0))</f>
        <v>10.210000000000001</v>
      </c>
      <c r="AT139" s="194">
        <f>IF([1]Reference!$V$5="HPOP",INDEX([1]hpop_regional_summary!$B$2:$AJ$198,MATCH($AR139,[1]hpop_regional_summary!$C$2:$C$198,0),MATCH($E$5,[1]hpop_regional_summary!$B$2:$AJ$2,0)),IF([1]Reference!$V$5="UHC",IF(OR($E$5="UHC Single Measure",$E$5="Financial Hardship",$E$5="Average Service Coverage"),INDEX([1]uhc_regional_summary!$B$5:$AO$198,MATCH($AR139,[1]uhc_regional_summary!$C$5:$C$198,0),MATCH($E$5,[1]uhc_regional_summary!$B$2:$AO$2,0)),INDEX([1]uhc_regional_summary!$B$5:$AO$198,MATCH($AR139,[1]uhc_regional_summary!$C$5:$C$198,0),MATCH($E$5,[1]uhc_regional_summary!$B$3:$AO$3,0))),IF([1]Reference!$V$5="HEP",IF(OR($E$5="HEP Index",$E$5="Prepare",$E$5="Prevent",$E$5="Detect and Respond"),INDEX([1]hep_regional_summary!$B$5:$AZ$198,MATCH($AR139,[1]hep_regional_summary!$C$5:$C$198,0),MATCH($E$5,[1]hep_regional_summary!$B$2:$AZ$2,0)),INDEX([1]hep_regional_summary!$B$5:$AZ$198,MATCH($AR139,[1]hep_regional_summary!$C$5:$C$198,0),MATCH($E$5,[1]hep_regional_summary!$B$3:$AZ$3,0))),"CHECK")))</f>
        <v>0</v>
      </c>
      <c r="AU139" s="194">
        <f>IF([1]Reference!$V$5="HPOP",INDEX([1]hpop_regional_summary!$B$2:$AJ$198,MATCH($AR139,[1]hpop_regional_summary!$C$2:$C$198,0),MATCH($E$5,[1]hpop_regional_summary!$B$2:$AJ$2,0)+1),IF([1]Reference!$V$5="UHC",IF(OR($E$5="UHC Single Measure",$E$5="Financial Hardship",$E$5="Average Service Coverage"),INDEX([1]uhc_regional_summary!$B$5:$AO$198,MATCH($AR139,[1]uhc_regional_summary!$C$5:$C$198,0),MATCH($E$5,[1]uhc_regional_summary!$B$2:$AO$2,0)+1),INDEX([1]uhc_regional_summary!$B$5:$AO$198,MATCH($AR139,[1]uhc_regional_summary!$C$5:$C$198,0),MATCH($E$5,[1]uhc_regional_summary!$B$3:$AO$3,0)+1)),IF([1]Reference!$V$5="HEP",IF(OR($E$5="HEP Index",$E$5="Prepare",$E$5="Prevent",$E$5="Detect and Respond"),INDEX([1]hep_regional_summary!$B$5:$AZ$198,MATCH($AR139,[1]hep_regional_summary!$C$5:$C$198,0),MATCH($E$5,[1]hep_regional_summary!$B$2:$AZ$2,0)+1),INDEX([1]hep_regional_summary!$B$5:$AZ$198,MATCH($AR139,[1]hep_regional_summary!$C$5:$C$198,0),MATCH($E$5,[1]hep_regional_summary!$B$3:$AZ$3,0)+1)),"CHECK")))</f>
        <v>0</v>
      </c>
      <c r="AV139" s="194" t="str">
        <f t="shared" si="1"/>
        <v>NO DATA</v>
      </c>
      <c r="AW139" s="194">
        <f>COUNTIF(AV$18:AV139,AV139)</f>
        <v>26</v>
      </c>
      <c r="AX139" s="176">
        <f>IF(AND(AV139&lt;&gt;"NO DATA",AU139=""),"",(SUMPRODUCT((AV139=$AV$18:$AV$211)*(AU139&gt;$AU$18:$AU$211))+1)+(COUNTIFS($AV$18:AV139,AV139,$AU$18:AU139,AU139)-1))</f>
        <v>26</v>
      </c>
      <c r="AY139" s="31">
        <f>(SUMPRODUCT((AV139=$AV$18:$AV$211)*(AS139&gt;$AS$18:$AS$211))+1)+(COUNTIFS($AV$18:AV139,AV139,$AS$18:AS139,AS139)-1)</f>
        <v>35</v>
      </c>
    </row>
    <row r="140" spans="42:51" ht="15.75" customHeight="1" x14ac:dyDescent="0.35">
      <c r="AP140" s="194" t="s">
        <v>491</v>
      </c>
      <c r="AQ140" s="194" t="s">
        <v>500</v>
      </c>
      <c r="AR140" s="194" t="s">
        <v>501</v>
      </c>
      <c r="AS140" s="194">
        <f>INDEX('[1]Baseline values'!$A$1:$BF$195,MATCH($AQ140,'[1]Baseline values'!$A$1:$A$195,0),MATCH($E$5,'[1]Baseline values'!$A$1:$BF$1,0))</f>
        <v>5.12</v>
      </c>
      <c r="AT140" s="194">
        <f>IF([1]Reference!$V$5="HPOP",INDEX([1]hpop_regional_summary!$B$2:$AJ$198,MATCH($AR140,[1]hpop_regional_summary!$C$2:$C$198,0),MATCH($E$5,[1]hpop_regional_summary!$B$2:$AJ$2,0)),IF([1]Reference!$V$5="UHC",IF(OR($E$5="UHC Single Measure",$E$5="Financial Hardship",$E$5="Average Service Coverage"),INDEX([1]uhc_regional_summary!$B$5:$AO$198,MATCH($AR140,[1]uhc_regional_summary!$C$5:$C$198,0),MATCH($E$5,[1]uhc_regional_summary!$B$2:$AO$2,0)),INDEX([1]uhc_regional_summary!$B$5:$AO$198,MATCH($AR140,[1]uhc_regional_summary!$C$5:$C$198,0),MATCH($E$5,[1]uhc_regional_summary!$B$3:$AO$3,0))),IF([1]Reference!$V$5="HEP",IF(OR($E$5="HEP Index",$E$5="Prepare",$E$5="Prevent",$E$5="Detect and Respond"),INDEX([1]hep_regional_summary!$B$5:$AZ$198,MATCH($AR140,[1]hep_regional_summary!$C$5:$C$198,0),MATCH($E$5,[1]hep_regional_summary!$B$2:$AZ$2,0)),INDEX([1]hep_regional_summary!$B$5:$AZ$198,MATCH($AR140,[1]hep_regional_summary!$C$5:$C$198,0),MATCH($E$5,[1]hep_regional_summary!$B$3:$AZ$3,0))),"CHECK")))</f>
        <v>0</v>
      </c>
      <c r="AU140" s="194">
        <f>IF([1]Reference!$V$5="HPOP",INDEX([1]hpop_regional_summary!$B$2:$AJ$198,MATCH($AR140,[1]hpop_regional_summary!$C$2:$C$198,0),MATCH($E$5,[1]hpop_regional_summary!$B$2:$AJ$2,0)+1),IF([1]Reference!$V$5="UHC",IF(OR($E$5="UHC Single Measure",$E$5="Financial Hardship",$E$5="Average Service Coverage"),INDEX([1]uhc_regional_summary!$B$5:$AO$198,MATCH($AR140,[1]uhc_regional_summary!$C$5:$C$198,0),MATCH($E$5,[1]uhc_regional_summary!$B$2:$AO$2,0)+1),INDEX([1]uhc_regional_summary!$B$5:$AO$198,MATCH($AR140,[1]uhc_regional_summary!$C$5:$C$198,0),MATCH($E$5,[1]uhc_regional_summary!$B$3:$AO$3,0)+1)),IF([1]Reference!$V$5="HEP",IF(OR($E$5="HEP Index",$E$5="Prepare",$E$5="Prevent",$E$5="Detect and Respond"),INDEX([1]hep_regional_summary!$B$5:$AZ$198,MATCH($AR140,[1]hep_regional_summary!$C$5:$C$198,0),MATCH($E$5,[1]hep_regional_summary!$B$2:$AZ$2,0)+1),INDEX([1]hep_regional_summary!$B$5:$AZ$198,MATCH($AR140,[1]hep_regional_summary!$C$5:$C$198,0),MATCH($E$5,[1]hep_regional_summary!$B$3:$AZ$3,0)+1)),"CHECK")))</f>
        <v>0</v>
      </c>
      <c r="AV140" s="194" t="str">
        <f t="shared" si="1"/>
        <v>NO DATA</v>
      </c>
      <c r="AW140" s="194">
        <f>COUNTIF(AV$18:AV140,AV140)</f>
        <v>27</v>
      </c>
      <c r="AX140" s="176">
        <f>IF(AND(AV140&lt;&gt;"NO DATA",AU140=""),"",(SUMPRODUCT((AV140=$AV$18:$AV$211)*(AU140&gt;$AU$18:$AU$211))+1)+(COUNTIFS($AV$18:AV140,AV140,$AU$18:AU140,AU140)-1))</f>
        <v>27</v>
      </c>
      <c r="AY140" s="31">
        <f>(SUMPRODUCT((AV140=$AV$18:$AV$211)*(AS140&gt;$AS$18:$AS$211))+1)+(COUNTIFS($AV$18:AV140,AV140,$AS$18:AS140,AS140)-1)</f>
        <v>7</v>
      </c>
    </row>
    <row r="141" spans="42:51" ht="15.75" customHeight="1" x14ac:dyDescent="0.35">
      <c r="AP141" s="194" t="s">
        <v>247</v>
      </c>
      <c r="AQ141" s="194" t="s">
        <v>282</v>
      </c>
      <c r="AR141" s="194" t="s">
        <v>283</v>
      </c>
      <c r="AS141" s="194">
        <f>INDEX('[1]Baseline values'!$A$1:$BF$195,MATCH($AQ141,'[1]Baseline values'!$A$1:$A$195,0),MATCH($E$5,'[1]Baseline values'!$A$1:$BF$1,0))</f>
        <v>16.77</v>
      </c>
      <c r="AT141" s="194">
        <f>IF([1]Reference!$V$5="HPOP",INDEX([1]hpop_regional_summary!$B$2:$AJ$198,MATCH($AR141,[1]hpop_regional_summary!$C$2:$C$198,0),MATCH($E$5,[1]hpop_regional_summary!$B$2:$AJ$2,0)),IF([1]Reference!$V$5="UHC",IF(OR($E$5="UHC Single Measure",$E$5="Financial Hardship",$E$5="Average Service Coverage"),INDEX([1]uhc_regional_summary!$B$5:$AO$198,MATCH($AR141,[1]uhc_regional_summary!$C$5:$C$198,0),MATCH($E$5,[1]uhc_regional_summary!$B$2:$AO$2,0)),INDEX([1]uhc_regional_summary!$B$5:$AO$198,MATCH($AR141,[1]uhc_regional_summary!$C$5:$C$198,0),MATCH($E$5,[1]uhc_regional_summary!$B$3:$AO$3,0))),IF([1]Reference!$V$5="HEP",IF(OR($E$5="HEP Index",$E$5="Prepare",$E$5="Prevent",$E$5="Detect and Respond"),INDEX([1]hep_regional_summary!$B$5:$AZ$198,MATCH($AR141,[1]hep_regional_summary!$C$5:$C$198,0),MATCH($E$5,[1]hep_regional_summary!$B$2:$AZ$2,0)),INDEX([1]hep_regional_summary!$B$5:$AZ$198,MATCH($AR141,[1]hep_regional_summary!$C$5:$C$198,0),MATCH($E$5,[1]hep_regional_summary!$B$3:$AZ$3,0))),"CHECK")))</f>
        <v>4</v>
      </c>
      <c r="AU141" s="194">
        <f>IF([1]Reference!$V$5="HPOP",INDEX([1]hpop_regional_summary!$B$2:$AJ$198,MATCH($AR141,[1]hpop_regional_summary!$C$2:$C$198,0),MATCH($E$5,[1]hpop_regional_summary!$B$2:$AJ$2,0)+1),IF([1]Reference!$V$5="UHC",IF(OR($E$5="UHC Single Measure",$E$5="Financial Hardship",$E$5="Average Service Coverage"),INDEX([1]uhc_regional_summary!$B$5:$AO$198,MATCH($AR141,[1]uhc_regional_summary!$C$5:$C$198,0),MATCH($E$5,[1]uhc_regional_summary!$B$2:$AO$2,0)+1),INDEX([1]uhc_regional_summary!$B$5:$AO$198,MATCH($AR141,[1]uhc_regional_summary!$C$5:$C$198,0),MATCH($E$5,[1]uhc_regional_summary!$B$3:$AO$3,0)+1)),IF([1]Reference!$V$5="HEP",IF(OR($E$5="HEP Index",$E$5="Prepare",$E$5="Prevent",$E$5="Detect and Respond"),INDEX([1]hep_regional_summary!$B$5:$AZ$198,MATCH($AR141,[1]hep_regional_summary!$C$5:$C$198,0),MATCH($E$5,[1]hep_regional_summary!$B$2:$AZ$2,0)+1),INDEX([1]hep_regional_summary!$B$5:$AZ$198,MATCH($AR141,[1]hep_regional_summary!$C$5:$C$198,0),MATCH($E$5,[1]hep_regional_summary!$B$3:$AZ$3,0)+1)),"CHECK")))</f>
        <v>-0.5</v>
      </c>
      <c r="AV141" s="194" t="str">
        <f t="shared" si="1"/>
        <v>Worst-Neg</v>
      </c>
      <c r="AW141" s="194">
        <f>COUNTIF(AV$18:AV141,AV141)</f>
        <v>4</v>
      </c>
      <c r="AX141" s="176">
        <f>IF(AND(AV141&lt;&gt;"NO DATA",AU141=""),"",(SUMPRODUCT((AV141=$AV$18:$AV$211)*(AU141&gt;$AU$18:$AU$211))+1)+(COUNTIFS($AV$18:AV141,AV141,$AU$18:AU141,AU141)-1))</f>
        <v>3</v>
      </c>
      <c r="AY141" s="31">
        <f>(SUMPRODUCT((AV141=$AV$18:$AV$211)*(AS141&gt;$AS$18:$AS$211))+1)+(COUNTIFS($AV$18:AV141,AV141,$AS$18:AS141,AS141)-1)</f>
        <v>2</v>
      </c>
    </row>
    <row r="142" spans="42:51" ht="15.75" customHeight="1" x14ac:dyDescent="0.35">
      <c r="AP142" s="194" t="s">
        <v>79</v>
      </c>
      <c r="AQ142" s="194" t="s">
        <v>160</v>
      </c>
      <c r="AR142" s="194" t="s">
        <v>161</v>
      </c>
      <c r="AS142" s="194">
        <f>INDEX('[1]Baseline values'!$A$1:$BF$195,MATCH($AQ142,'[1]Baseline values'!$A$1:$A$195,0),MATCH($E$5,'[1]Baseline values'!$A$1:$BF$1,0))</f>
        <v>5.95</v>
      </c>
      <c r="AT142" s="194">
        <f>IF([1]Reference!$V$5="HPOP",INDEX([1]hpop_regional_summary!$B$2:$AJ$198,MATCH($AR142,[1]hpop_regional_summary!$C$2:$C$198,0),MATCH($E$5,[1]hpop_regional_summary!$B$2:$AJ$2,0)),IF([1]Reference!$V$5="UHC",IF(OR($E$5="UHC Single Measure",$E$5="Financial Hardship",$E$5="Average Service Coverage"),INDEX([1]uhc_regional_summary!$B$5:$AO$198,MATCH($AR142,[1]uhc_regional_summary!$C$5:$C$198,0),MATCH($E$5,[1]uhc_regional_summary!$B$2:$AO$2,0)),INDEX([1]uhc_regional_summary!$B$5:$AO$198,MATCH($AR142,[1]uhc_regional_summary!$C$5:$C$198,0),MATCH($E$5,[1]uhc_regional_summary!$B$3:$AO$3,0))),IF([1]Reference!$V$5="HEP",IF(OR($E$5="HEP Index",$E$5="Prepare",$E$5="Prevent",$E$5="Detect and Respond"),INDEX([1]hep_regional_summary!$B$5:$AZ$198,MATCH($AR142,[1]hep_regional_summary!$C$5:$C$198,0),MATCH($E$5,[1]hep_regional_summary!$B$2:$AZ$2,0)),INDEX([1]hep_regional_summary!$B$5:$AZ$198,MATCH($AR142,[1]hep_regional_summary!$C$5:$C$198,0),MATCH($E$5,[1]hep_regional_summary!$B$3:$AZ$3,0))),"CHECK")))</f>
        <v>2</v>
      </c>
      <c r="AU142" s="194">
        <f>IF([1]Reference!$V$5="HPOP",INDEX([1]hpop_regional_summary!$B$2:$AJ$198,MATCH($AR142,[1]hpop_regional_summary!$C$2:$C$198,0),MATCH($E$5,[1]hpop_regional_summary!$B$2:$AJ$2,0)+1),IF([1]Reference!$V$5="UHC",IF(OR($E$5="UHC Single Measure",$E$5="Financial Hardship",$E$5="Average Service Coverage"),INDEX([1]uhc_regional_summary!$B$5:$AO$198,MATCH($AR142,[1]uhc_regional_summary!$C$5:$C$198,0),MATCH($E$5,[1]uhc_regional_summary!$B$2:$AO$2,0)+1),INDEX([1]uhc_regional_summary!$B$5:$AO$198,MATCH($AR142,[1]uhc_regional_summary!$C$5:$C$198,0),MATCH($E$5,[1]uhc_regional_summary!$B$3:$AO$3,0)+1)),IF([1]Reference!$V$5="HEP",IF(OR($E$5="HEP Index",$E$5="Prepare",$E$5="Prevent",$E$5="Detect and Respond"),INDEX([1]hep_regional_summary!$B$5:$AZ$198,MATCH($AR142,[1]hep_regional_summary!$C$5:$C$198,0),MATCH($E$5,[1]hep_regional_summary!$B$2:$AZ$2,0)+1),INDEX([1]hep_regional_summary!$B$5:$AZ$198,MATCH($AR142,[1]hep_regional_summary!$C$5:$C$198,0),MATCH($E$5,[1]hep_regional_summary!$B$3:$AZ$3,0)+1)),"CHECK")))</f>
        <v>1.5</v>
      </c>
      <c r="AV142" s="194" t="str">
        <f t="shared" si="1"/>
        <v>Best-Pos</v>
      </c>
      <c r="AW142" s="194">
        <f>COUNTIF(AV$18:AV142,AV142)</f>
        <v>46</v>
      </c>
      <c r="AX142" s="176">
        <f>IF(AND(AV142&lt;&gt;"NO DATA",AU142=""),"",(SUMPRODUCT((AV142=$AV$18:$AV$211)*(AU142&gt;$AU$18:$AU$211))+1)+(COUNTIFS($AV$18:AV142,AV142,$AU$18:AU142,AU142)-1))</f>
        <v>67</v>
      </c>
      <c r="AY142" s="31">
        <f>(SUMPRODUCT((AV142=$AV$18:$AV$211)*(AS142&gt;$AS$18:$AS$211))+1)+(COUNTIFS($AV$18:AV142,AV142,$AS$18:AS142,AS142)-1)</f>
        <v>51</v>
      </c>
    </row>
    <row r="143" spans="42:51" ht="15.75" customHeight="1" x14ac:dyDescent="0.35">
      <c r="AP143" s="194" t="s">
        <v>79</v>
      </c>
      <c r="AQ143" s="194" t="s">
        <v>174</v>
      </c>
      <c r="AR143" s="194" t="s">
        <v>175</v>
      </c>
      <c r="AS143" s="194">
        <f>INDEX('[1]Baseline values'!$A$1:$BF$195,MATCH($AQ143,'[1]Baseline values'!$A$1:$A$195,0),MATCH($E$5,'[1]Baseline values'!$A$1:$BF$1,0))</f>
        <v>18.399999999999999</v>
      </c>
      <c r="AT143" s="194">
        <f>IF([1]Reference!$V$5="HPOP",INDEX([1]hpop_regional_summary!$B$2:$AJ$198,MATCH($AR143,[1]hpop_regional_summary!$C$2:$C$198,0),MATCH($E$5,[1]hpop_regional_summary!$B$2:$AJ$2,0)),IF([1]Reference!$V$5="UHC",IF(OR($E$5="UHC Single Measure",$E$5="Financial Hardship",$E$5="Average Service Coverage"),INDEX([1]uhc_regional_summary!$B$5:$AO$198,MATCH($AR143,[1]uhc_regional_summary!$C$5:$C$198,0),MATCH($E$5,[1]uhc_regional_summary!$B$2:$AO$2,0)),INDEX([1]uhc_regional_summary!$B$5:$AO$198,MATCH($AR143,[1]uhc_regional_summary!$C$5:$C$198,0),MATCH($E$5,[1]uhc_regional_summary!$B$3:$AO$3,0))),IF([1]Reference!$V$5="HEP",IF(OR($E$5="HEP Index",$E$5="Prepare",$E$5="Prevent",$E$5="Detect and Respond"),INDEX([1]hep_regional_summary!$B$5:$AZ$198,MATCH($AR143,[1]hep_regional_summary!$C$5:$C$198,0),MATCH($E$5,[1]hep_regional_summary!$B$2:$AZ$2,0)),INDEX([1]hep_regional_summary!$B$5:$AZ$198,MATCH($AR143,[1]hep_regional_summary!$C$5:$C$198,0),MATCH($E$5,[1]hep_regional_summary!$B$3:$AZ$3,0))),"CHECK")))</f>
        <v>4</v>
      </c>
      <c r="AU143" s="194">
        <f>IF([1]Reference!$V$5="HPOP",INDEX([1]hpop_regional_summary!$B$2:$AJ$198,MATCH($AR143,[1]hpop_regional_summary!$C$2:$C$198,0),MATCH($E$5,[1]hpop_regional_summary!$B$2:$AJ$2,0)+1),IF([1]Reference!$V$5="UHC",IF(OR($E$5="UHC Single Measure",$E$5="Financial Hardship",$E$5="Average Service Coverage"),INDEX([1]uhc_regional_summary!$B$5:$AO$198,MATCH($AR143,[1]uhc_regional_summary!$C$5:$C$198,0),MATCH($E$5,[1]uhc_regional_summary!$B$2:$AO$2,0)+1),INDEX([1]uhc_regional_summary!$B$5:$AO$198,MATCH($AR143,[1]uhc_regional_summary!$C$5:$C$198,0),MATCH($E$5,[1]uhc_regional_summary!$B$3:$AO$3,0)+1)),IF([1]Reference!$V$5="HEP",IF(OR($E$5="HEP Index",$E$5="Prepare",$E$5="Prevent",$E$5="Detect and Respond"),INDEX([1]hep_regional_summary!$B$5:$AZ$198,MATCH($AR143,[1]hep_regional_summary!$C$5:$C$198,0),MATCH($E$5,[1]hep_regional_summary!$B$2:$AZ$2,0)+1),INDEX([1]hep_regional_summary!$B$5:$AZ$198,MATCH($AR143,[1]hep_regional_summary!$C$5:$C$198,0),MATCH($E$5,[1]hep_regional_summary!$B$3:$AZ$3,0)+1)),"CHECK")))</f>
        <v>-0.2</v>
      </c>
      <c r="AV143" s="194" t="str">
        <f t="shared" si="1"/>
        <v>Worst-Neg</v>
      </c>
      <c r="AW143" s="194">
        <f>COUNTIF(AV$18:AV143,AV143)</f>
        <v>5</v>
      </c>
      <c r="AX143" s="176">
        <f>IF(AND(AV143&lt;&gt;"NO DATA",AU143=""),"",(SUMPRODUCT((AV143=$AV$18:$AV$211)*(AU143&gt;$AU$18:$AU$211))+1)+(COUNTIFS($AV$18:AV143,AV143,$AU$18:AU143,AU143)-1))</f>
        <v>5</v>
      </c>
      <c r="AY143" s="31">
        <f>(SUMPRODUCT((AV143=$AV$18:$AV$211)*(AS143&gt;$AS$18:$AS$211))+1)+(COUNTIFS($AV$18:AV143,AV143,$AS$18:AS143,AS143)-1)</f>
        <v>4</v>
      </c>
    </row>
    <row r="144" spans="42:51" ht="15.75" customHeight="1" x14ac:dyDescent="0.35">
      <c r="AP144" s="194" t="s">
        <v>491</v>
      </c>
      <c r="AQ144" s="194" t="s">
        <v>494</v>
      </c>
      <c r="AR144" s="194" t="s">
        <v>495</v>
      </c>
      <c r="AS144" s="194">
        <f>INDEX('[1]Baseline values'!$A$1:$BF$195,MATCH($AQ144,'[1]Baseline values'!$A$1:$A$195,0),MATCH($E$5,'[1]Baseline values'!$A$1:$BF$1,0))</f>
        <v>5.12</v>
      </c>
      <c r="AT144" s="194">
        <f>IF([1]Reference!$V$5="HPOP",INDEX([1]hpop_regional_summary!$B$2:$AJ$198,MATCH($AR144,[1]hpop_regional_summary!$C$2:$C$198,0),MATCH($E$5,[1]hpop_regional_summary!$B$2:$AJ$2,0)),IF([1]Reference!$V$5="UHC",IF(OR($E$5="UHC Single Measure",$E$5="Financial Hardship",$E$5="Average Service Coverage"),INDEX([1]uhc_regional_summary!$B$5:$AO$198,MATCH($AR144,[1]uhc_regional_summary!$C$5:$C$198,0),MATCH($E$5,[1]uhc_regional_summary!$B$2:$AO$2,0)),INDEX([1]uhc_regional_summary!$B$5:$AO$198,MATCH($AR144,[1]uhc_regional_summary!$C$5:$C$198,0),MATCH($E$5,[1]uhc_regional_summary!$B$3:$AO$3,0))),IF([1]Reference!$V$5="HEP",IF(OR($E$5="HEP Index",$E$5="Prepare",$E$5="Prevent",$E$5="Detect and Respond"),INDEX([1]hep_regional_summary!$B$5:$AZ$198,MATCH($AR144,[1]hep_regional_summary!$C$5:$C$198,0),MATCH($E$5,[1]hep_regional_summary!$B$2:$AZ$2,0)),INDEX([1]hep_regional_summary!$B$5:$AZ$198,MATCH($AR144,[1]hep_regional_summary!$C$5:$C$198,0),MATCH($E$5,[1]hep_regional_summary!$B$3:$AZ$3,0))),"CHECK")))</f>
        <v>0</v>
      </c>
      <c r="AU144" s="194">
        <f>IF([1]Reference!$V$5="HPOP",INDEX([1]hpop_regional_summary!$B$2:$AJ$198,MATCH($AR144,[1]hpop_regional_summary!$C$2:$C$198,0),MATCH($E$5,[1]hpop_regional_summary!$B$2:$AJ$2,0)+1),IF([1]Reference!$V$5="UHC",IF(OR($E$5="UHC Single Measure",$E$5="Financial Hardship",$E$5="Average Service Coverage"),INDEX([1]uhc_regional_summary!$B$5:$AO$198,MATCH($AR144,[1]uhc_regional_summary!$C$5:$C$198,0),MATCH($E$5,[1]uhc_regional_summary!$B$2:$AO$2,0)+1),INDEX([1]uhc_regional_summary!$B$5:$AO$198,MATCH($AR144,[1]uhc_regional_summary!$C$5:$C$198,0),MATCH($E$5,[1]uhc_regional_summary!$B$3:$AO$3,0)+1)),IF([1]Reference!$V$5="HEP",IF(OR($E$5="HEP Index",$E$5="Prepare",$E$5="Prevent",$E$5="Detect and Respond"),INDEX([1]hep_regional_summary!$B$5:$AZ$198,MATCH($AR144,[1]hep_regional_summary!$C$5:$C$198,0),MATCH($E$5,[1]hep_regional_summary!$B$2:$AZ$2,0)+1),INDEX([1]hep_regional_summary!$B$5:$AZ$198,MATCH($AR144,[1]hep_regional_summary!$C$5:$C$198,0),MATCH($E$5,[1]hep_regional_summary!$B$3:$AZ$3,0)+1)),"CHECK")))</f>
        <v>0</v>
      </c>
      <c r="AV144" s="194" t="str">
        <f t="shared" si="1"/>
        <v>NO DATA</v>
      </c>
      <c r="AW144" s="194">
        <f>COUNTIF(AV$18:AV144,AV144)</f>
        <v>28</v>
      </c>
      <c r="AX144" s="176">
        <f>IF(AND(AV144&lt;&gt;"NO DATA",AU144=""),"",(SUMPRODUCT((AV144=$AV$18:$AV$211)*(AU144&gt;$AU$18:$AU$211))+1)+(COUNTIFS($AV$18:AV144,AV144,$AU$18:AU144,AU144)-1))</f>
        <v>28</v>
      </c>
      <c r="AY144" s="31">
        <f>(SUMPRODUCT((AV144=$AV$18:$AV$211)*(AS144&gt;$AS$18:$AS$211))+1)+(COUNTIFS($AV$18:AV144,AV144,$AS$18:AS144,AS144)-1)</f>
        <v>8</v>
      </c>
    </row>
    <row r="145" spans="42:51" ht="15.75" customHeight="1" x14ac:dyDescent="0.35">
      <c r="AP145" s="194" t="s">
        <v>361</v>
      </c>
      <c r="AQ145" s="194" t="s">
        <v>394</v>
      </c>
      <c r="AR145" s="194" t="s">
        <v>395</v>
      </c>
      <c r="AS145" s="194">
        <f>INDEX('[1]Baseline values'!$A$1:$BF$195,MATCH($AQ145,'[1]Baseline values'!$A$1:$A$195,0),MATCH($E$5,'[1]Baseline values'!$A$1:$BF$1,0))</f>
        <v>4.51</v>
      </c>
      <c r="AT145" s="194">
        <f>IF([1]Reference!$V$5="HPOP",INDEX([1]hpop_regional_summary!$B$2:$AJ$198,MATCH($AR145,[1]hpop_regional_summary!$C$2:$C$198,0),MATCH($E$5,[1]hpop_regional_summary!$B$2:$AJ$2,0)),IF([1]Reference!$V$5="UHC",IF(OR($E$5="UHC Single Measure",$E$5="Financial Hardship",$E$5="Average Service Coverage"),INDEX([1]uhc_regional_summary!$B$5:$AO$198,MATCH($AR145,[1]uhc_regional_summary!$C$5:$C$198,0),MATCH($E$5,[1]uhc_regional_summary!$B$2:$AO$2,0)),INDEX([1]uhc_regional_summary!$B$5:$AO$198,MATCH($AR145,[1]uhc_regional_summary!$C$5:$C$198,0),MATCH($E$5,[1]uhc_regional_summary!$B$3:$AO$3,0))),IF([1]Reference!$V$5="HEP",IF(OR($E$5="HEP Index",$E$5="Prepare",$E$5="Prevent",$E$5="Detect and Respond"),INDEX([1]hep_regional_summary!$B$5:$AZ$198,MATCH($AR145,[1]hep_regional_summary!$C$5:$C$198,0),MATCH($E$5,[1]hep_regional_summary!$B$2:$AZ$2,0)),INDEX([1]hep_regional_summary!$B$5:$AZ$198,MATCH($AR145,[1]hep_regional_summary!$C$5:$C$198,0),MATCH($E$5,[1]hep_regional_summary!$B$3:$AZ$3,0))),"CHECK")))</f>
        <v>2</v>
      </c>
      <c r="AU145" s="194">
        <f>IF([1]Reference!$V$5="HPOP",INDEX([1]hpop_regional_summary!$B$2:$AJ$198,MATCH($AR145,[1]hpop_regional_summary!$C$2:$C$198,0),MATCH($E$5,[1]hpop_regional_summary!$B$2:$AJ$2,0)+1),IF([1]Reference!$V$5="UHC",IF(OR($E$5="UHC Single Measure",$E$5="Financial Hardship",$E$5="Average Service Coverage"),INDEX([1]uhc_regional_summary!$B$5:$AO$198,MATCH($AR145,[1]uhc_regional_summary!$C$5:$C$198,0),MATCH($E$5,[1]uhc_regional_summary!$B$2:$AO$2,0)+1),INDEX([1]uhc_regional_summary!$B$5:$AO$198,MATCH($AR145,[1]uhc_regional_summary!$C$5:$C$198,0),MATCH($E$5,[1]uhc_regional_summary!$B$3:$AO$3,0)+1)),IF([1]Reference!$V$5="HEP",IF(OR($E$5="HEP Index",$E$5="Prepare",$E$5="Prevent",$E$5="Detect and Respond"),INDEX([1]hep_regional_summary!$B$5:$AZ$198,MATCH($AR145,[1]hep_regional_summary!$C$5:$C$198,0),MATCH($E$5,[1]hep_regional_summary!$B$2:$AZ$2,0)+1),INDEX([1]hep_regional_summary!$B$5:$AZ$198,MATCH($AR145,[1]hep_regional_summary!$C$5:$C$198,0),MATCH($E$5,[1]hep_regional_summary!$B$3:$AZ$3,0)+1)),"CHECK")))</f>
        <v>0.6</v>
      </c>
      <c r="AV145" s="194" t="str">
        <f t="shared" si="1"/>
        <v>Best-Pos</v>
      </c>
      <c r="AW145" s="194">
        <f>COUNTIF(AV$18:AV145,AV145)</f>
        <v>47</v>
      </c>
      <c r="AX145" s="176">
        <f>IF(AND(AV145&lt;&gt;"NO DATA",AU145=""),"",(SUMPRODUCT((AV145=$AV$18:$AV$211)*(AU145&gt;$AU$18:$AU$211))+1)+(COUNTIFS($AV$18:AV145,AV145,$AU$18:AU145,AU145)-1))</f>
        <v>54</v>
      </c>
      <c r="AY145" s="31">
        <f>(SUMPRODUCT((AV145=$AV$18:$AV$211)*(AS145&gt;$AS$18:$AS$211))+1)+(COUNTIFS($AV$18:AV145,AV145,$AS$18:AS145,AS145)-1)</f>
        <v>37</v>
      </c>
    </row>
    <row r="146" spans="42:51" ht="15.75" customHeight="1" x14ac:dyDescent="0.35">
      <c r="AP146" s="194" t="s">
        <v>361</v>
      </c>
      <c r="AQ146" s="194" t="s">
        <v>404</v>
      </c>
      <c r="AR146" s="194" t="s">
        <v>405</v>
      </c>
      <c r="AS146" s="194">
        <f>INDEX('[1]Baseline values'!$A$1:$BF$195,MATCH($AQ146,'[1]Baseline values'!$A$1:$A$195,0),MATCH($E$5,'[1]Baseline values'!$A$1:$BF$1,0))</f>
        <v>10.210000000000001</v>
      </c>
      <c r="AT146" s="194">
        <f>IF([1]Reference!$V$5="HPOP",INDEX([1]hpop_regional_summary!$B$2:$AJ$198,MATCH($AR146,[1]hpop_regional_summary!$C$2:$C$198,0),MATCH($E$5,[1]hpop_regional_summary!$B$2:$AJ$2,0)),IF([1]Reference!$V$5="UHC",IF(OR($E$5="UHC Single Measure",$E$5="Financial Hardship",$E$5="Average Service Coverage"),INDEX([1]uhc_regional_summary!$B$5:$AO$198,MATCH($AR146,[1]uhc_regional_summary!$C$5:$C$198,0),MATCH($E$5,[1]uhc_regional_summary!$B$2:$AO$2,0)),INDEX([1]uhc_regional_summary!$B$5:$AO$198,MATCH($AR146,[1]uhc_regional_summary!$C$5:$C$198,0),MATCH($E$5,[1]uhc_regional_summary!$B$3:$AO$3,0))),IF([1]Reference!$V$5="HEP",IF(OR($E$5="HEP Index",$E$5="Prepare",$E$5="Prevent",$E$5="Detect and Respond"),INDEX([1]hep_regional_summary!$B$5:$AZ$198,MATCH($AR146,[1]hep_regional_summary!$C$5:$C$198,0),MATCH($E$5,[1]hep_regional_summary!$B$2:$AZ$2,0)),INDEX([1]hep_regional_summary!$B$5:$AZ$198,MATCH($AR146,[1]hep_regional_summary!$C$5:$C$198,0),MATCH($E$5,[1]hep_regional_summary!$B$3:$AZ$3,0))),"CHECK")))</f>
        <v>0</v>
      </c>
      <c r="AU146" s="194">
        <f>IF([1]Reference!$V$5="HPOP",INDEX([1]hpop_regional_summary!$B$2:$AJ$198,MATCH($AR146,[1]hpop_regional_summary!$C$2:$C$198,0),MATCH($E$5,[1]hpop_regional_summary!$B$2:$AJ$2,0)+1),IF([1]Reference!$V$5="UHC",IF(OR($E$5="UHC Single Measure",$E$5="Financial Hardship",$E$5="Average Service Coverage"),INDEX([1]uhc_regional_summary!$B$5:$AO$198,MATCH($AR146,[1]uhc_regional_summary!$C$5:$C$198,0),MATCH($E$5,[1]uhc_regional_summary!$B$2:$AO$2,0)+1),INDEX([1]uhc_regional_summary!$B$5:$AO$198,MATCH($AR146,[1]uhc_regional_summary!$C$5:$C$198,0),MATCH($E$5,[1]uhc_regional_summary!$B$3:$AO$3,0)+1)),IF([1]Reference!$V$5="HEP",IF(OR($E$5="HEP Index",$E$5="Prepare",$E$5="Prevent",$E$5="Detect and Respond"),INDEX([1]hep_regional_summary!$B$5:$AZ$198,MATCH($AR146,[1]hep_regional_summary!$C$5:$C$198,0),MATCH($E$5,[1]hep_regional_summary!$B$2:$AZ$2,0)+1),INDEX([1]hep_regional_summary!$B$5:$AZ$198,MATCH($AR146,[1]hep_regional_summary!$C$5:$C$198,0),MATCH($E$5,[1]hep_regional_summary!$B$3:$AZ$3,0)+1)),"CHECK")))</f>
        <v>0</v>
      </c>
      <c r="AV146" s="194" t="str">
        <f t="shared" ref="AV146:AV209" si="2">IF(OR($E$3=AP146,$E$3="All"),IF(AND(OR(AT146=4,AT146=3),AU146&lt;0),"Worst-Neg",IF(AND(OR(AT146=2,AT146=1),AU146&lt;0),"Best-Neg",IF(AND(OR(AT146=3,AT146=4),AU146&gt;=0),"Worst-Pos",IF(AND(OR(AT146=1,AT146=2),AU146&gt;=0),"Best-Pos","NO DATA")))),"")</f>
        <v>NO DATA</v>
      </c>
      <c r="AW146" s="194">
        <f>COUNTIF(AV$18:AV146,AV146)</f>
        <v>29</v>
      </c>
      <c r="AX146" s="176">
        <f>IF(AND(AV146&lt;&gt;"NO DATA",AU146=""),"",(SUMPRODUCT((AV146=$AV$18:$AV$211)*(AU146&gt;$AU$18:$AU$211))+1)+(COUNTIFS($AV$18:AV146,AV146,$AU$18:AU146,AU146)-1))</f>
        <v>29</v>
      </c>
      <c r="AY146" s="31">
        <f>(SUMPRODUCT((AV146=$AV$18:$AV$211)*(AS146&gt;$AS$18:$AS$211))+1)+(COUNTIFS($AV$18:AV146,AV146,$AS$18:AS146,AS146)-1)</f>
        <v>36</v>
      </c>
    </row>
    <row r="147" spans="42:51" ht="15.75" customHeight="1" x14ac:dyDescent="0.35">
      <c r="AP147" s="194" t="s">
        <v>318</v>
      </c>
      <c r="AQ147" s="194" t="s">
        <v>319</v>
      </c>
      <c r="AR147" s="194" t="s">
        <v>320</v>
      </c>
      <c r="AS147" s="194">
        <f>INDEX('[1]Baseline values'!$A$1:$BF$195,MATCH($AQ147,'[1]Baseline values'!$A$1:$A$195,0),MATCH($E$5,'[1]Baseline values'!$A$1:$BF$1,0))</f>
        <v>11.66</v>
      </c>
      <c r="AT147" s="194">
        <f>IF([1]Reference!$V$5="HPOP",INDEX([1]hpop_regional_summary!$B$2:$AJ$198,MATCH($AR147,[1]hpop_regional_summary!$C$2:$C$198,0),MATCH($E$5,[1]hpop_regional_summary!$B$2:$AJ$2,0)),IF([1]Reference!$V$5="UHC",IF(OR($E$5="UHC Single Measure",$E$5="Financial Hardship",$E$5="Average Service Coverage"),INDEX([1]uhc_regional_summary!$B$5:$AO$198,MATCH($AR147,[1]uhc_regional_summary!$C$5:$C$198,0),MATCH($E$5,[1]uhc_regional_summary!$B$2:$AO$2,0)),INDEX([1]uhc_regional_summary!$B$5:$AO$198,MATCH($AR147,[1]uhc_regional_summary!$C$5:$C$198,0),MATCH($E$5,[1]uhc_regional_summary!$B$3:$AO$3,0))),IF([1]Reference!$V$5="HEP",IF(OR($E$5="HEP Index",$E$5="Prepare",$E$5="Prevent",$E$5="Detect and Respond"),INDEX([1]hep_regional_summary!$B$5:$AZ$198,MATCH($AR147,[1]hep_regional_summary!$C$5:$C$198,0),MATCH($E$5,[1]hep_regional_summary!$B$2:$AZ$2,0)),INDEX([1]hep_regional_summary!$B$5:$AZ$198,MATCH($AR147,[1]hep_regional_summary!$C$5:$C$198,0),MATCH($E$5,[1]hep_regional_summary!$B$3:$AZ$3,0))),"CHECK")))</f>
        <v>0</v>
      </c>
      <c r="AU147" s="194">
        <f>IF([1]Reference!$V$5="HPOP",INDEX([1]hpop_regional_summary!$B$2:$AJ$198,MATCH($AR147,[1]hpop_regional_summary!$C$2:$C$198,0),MATCH($E$5,[1]hpop_regional_summary!$B$2:$AJ$2,0)+1),IF([1]Reference!$V$5="UHC",IF(OR($E$5="UHC Single Measure",$E$5="Financial Hardship",$E$5="Average Service Coverage"),INDEX([1]uhc_regional_summary!$B$5:$AO$198,MATCH($AR147,[1]uhc_regional_summary!$C$5:$C$198,0),MATCH($E$5,[1]uhc_regional_summary!$B$2:$AO$2,0)+1),INDEX([1]uhc_regional_summary!$B$5:$AO$198,MATCH($AR147,[1]uhc_regional_summary!$C$5:$C$198,0),MATCH($E$5,[1]uhc_regional_summary!$B$3:$AO$3,0)+1)),IF([1]Reference!$V$5="HEP",IF(OR($E$5="HEP Index",$E$5="Prepare",$E$5="Prevent",$E$5="Detect and Respond"),INDEX([1]hep_regional_summary!$B$5:$AZ$198,MATCH($AR147,[1]hep_regional_summary!$C$5:$C$198,0),MATCH($E$5,[1]hep_regional_summary!$B$2:$AZ$2,0)+1),INDEX([1]hep_regional_summary!$B$5:$AZ$198,MATCH($AR147,[1]hep_regional_summary!$C$5:$C$198,0),MATCH($E$5,[1]hep_regional_summary!$B$3:$AZ$3,0)+1)),"CHECK")))</f>
        <v>0</v>
      </c>
      <c r="AV147" s="194" t="str">
        <f t="shared" si="2"/>
        <v>NO DATA</v>
      </c>
      <c r="AW147" s="194">
        <f>COUNTIF(AV$18:AV147,AV147)</f>
        <v>30</v>
      </c>
      <c r="AX147" s="176">
        <f>IF(AND(AV147&lt;&gt;"NO DATA",AU147=""),"",(SUMPRODUCT((AV147=$AV$18:$AV$211)*(AU147&gt;$AU$18:$AU$211))+1)+(COUNTIFS($AV$18:AV147,AV147,$AU$18:AU147,AU147)-1))</f>
        <v>30</v>
      </c>
      <c r="AY147" s="31">
        <f>(SUMPRODUCT((AV147=$AV$18:$AV$211)*(AS147&gt;$AS$18:$AS$211))+1)+(COUNTIFS($AV$18:AV147,AV147,$AS$18:AS147,AS147)-1)</f>
        <v>44</v>
      </c>
    </row>
    <row r="148" spans="42:51" ht="15.75" customHeight="1" x14ac:dyDescent="0.35">
      <c r="AP148" s="194" t="s">
        <v>318</v>
      </c>
      <c r="AQ148" s="194" t="s">
        <v>339</v>
      </c>
      <c r="AR148" s="194" t="s">
        <v>340</v>
      </c>
      <c r="AS148" s="194">
        <f>INDEX('[1]Baseline values'!$A$1:$BF$195,MATCH($AQ148,'[1]Baseline values'!$A$1:$A$195,0),MATCH($E$5,'[1]Baseline values'!$A$1:$BF$1,0))</f>
        <v>6.16</v>
      </c>
      <c r="AT148" s="194">
        <f>IF([1]Reference!$V$5="HPOP",INDEX([1]hpop_regional_summary!$B$2:$AJ$198,MATCH($AR148,[1]hpop_regional_summary!$C$2:$C$198,0),MATCH($E$5,[1]hpop_regional_summary!$B$2:$AJ$2,0)),IF([1]Reference!$V$5="UHC",IF(OR($E$5="UHC Single Measure",$E$5="Financial Hardship",$E$5="Average Service Coverage"),INDEX([1]uhc_regional_summary!$B$5:$AO$198,MATCH($AR148,[1]uhc_regional_summary!$C$5:$C$198,0),MATCH($E$5,[1]uhc_regional_summary!$B$2:$AO$2,0)),INDEX([1]uhc_regional_summary!$B$5:$AO$198,MATCH($AR148,[1]uhc_regional_summary!$C$5:$C$198,0),MATCH($E$5,[1]uhc_regional_summary!$B$3:$AO$3,0))),IF([1]Reference!$V$5="HEP",IF(OR($E$5="HEP Index",$E$5="Prepare",$E$5="Prevent",$E$5="Detect and Respond"),INDEX([1]hep_regional_summary!$B$5:$AZ$198,MATCH($AR148,[1]hep_regional_summary!$C$5:$C$198,0),MATCH($E$5,[1]hep_regional_summary!$B$2:$AZ$2,0)),INDEX([1]hep_regional_summary!$B$5:$AZ$198,MATCH($AR148,[1]hep_regional_summary!$C$5:$C$198,0),MATCH($E$5,[1]hep_regional_summary!$B$3:$AZ$3,0))),"CHECK")))</f>
        <v>2</v>
      </c>
      <c r="AU148" s="194">
        <f>IF([1]Reference!$V$5="HPOP",INDEX([1]hpop_regional_summary!$B$2:$AJ$198,MATCH($AR148,[1]hpop_regional_summary!$C$2:$C$198,0),MATCH($E$5,[1]hpop_regional_summary!$B$2:$AJ$2,0)+1),IF([1]Reference!$V$5="UHC",IF(OR($E$5="UHC Single Measure",$E$5="Financial Hardship",$E$5="Average Service Coverage"),INDEX([1]uhc_regional_summary!$B$5:$AO$198,MATCH($AR148,[1]uhc_regional_summary!$C$5:$C$198,0),MATCH($E$5,[1]uhc_regional_summary!$B$2:$AO$2,0)+1),INDEX([1]uhc_regional_summary!$B$5:$AO$198,MATCH($AR148,[1]uhc_regional_summary!$C$5:$C$198,0),MATCH($E$5,[1]uhc_regional_summary!$B$3:$AO$3,0)+1)),IF([1]Reference!$V$5="HEP",IF(OR($E$5="HEP Index",$E$5="Prepare",$E$5="Prevent",$E$5="Detect and Respond"),INDEX([1]hep_regional_summary!$B$5:$AZ$198,MATCH($AR148,[1]hep_regional_summary!$C$5:$C$198,0),MATCH($E$5,[1]hep_regional_summary!$B$2:$AZ$2,0)+1),INDEX([1]hep_regional_summary!$B$5:$AZ$198,MATCH($AR148,[1]hep_regional_summary!$C$5:$C$198,0),MATCH($E$5,[1]hep_regional_summary!$B$3:$AZ$3,0)+1)),"CHECK")))</f>
        <v>0.3</v>
      </c>
      <c r="AV148" s="194" t="str">
        <f t="shared" si="2"/>
        <v>Best-Pos</v>
      </c>
      <c r="AW148" s="194">
        <f>COUNTIF(AV$18:AV148,AV148)</f>
        <v>48</v>
      </c>
      <c r="AX148" s="176">
        <f>IF(AND(AV148&lt;&gt;"NO DATA",AU148=""),"",(SUMPRODUCT((AV148=$AV$18:$AV$211)*(AU148&gt;$AU$18:$AU$211))+1)+(COUNTIFS($AV$18:AV148,AV148,$AU$18:AU148,AU148)-1))</f>
        <v>27</v>
      </c>
      <c r="AY148" s="31">
        <f>(SUMPRODUCT((AV148=$AV$18:$AV$211)*(AS148&gt;$AS$18:$AS$211))+1)+(COUNTIFS($AV$18:AV148,AV148,$AS$18:AS148,AS148)-1)</f>
        <v>52</v>
      </c>
    </row>
    <row r="149" spans="42:51" ht="15.75" customHeight="1" x14ac:dyDescent="0.35">
      <c r="AP149" s="194" t="s">
        <v>491</v>
      </c>
      <c r="AQ149" s="194" t="s">
        <v>520</v>
      </c>
      <c r="AR149" s="194" t="s">
        <v>521</v>
      </c>
      <c r="AS149" s="194">
        <f>INDEX('[1]Baseline values'!$A$1:$BF$195,MATCH($AQ149,'[1]Baseline values'!$A$1:$A$195,0),MATCH($E$5,'[1]Baseline values'!$A$1:$BF$1,0))</f>
        <v>5.12</v>
      </c>
      <c r="AT149" s="194">
        <f>IF([1]Reference!$V$5="HPOP",INDEX([1]hpop_regional_summary!$B$2:$AJ$198,MATCH($AR149,[1]hpop_regional_summary!$C$2:$C$198,0),MATCH($E$5,[1]hpop_regional_summary!$B$2:$AJ$2,0)),IF([1]Reference!$V$5="UHC",IF(OR($E$5="UHC Single Measure",$E$5="Financial Hardship",$E$5="Average Service Coverage"),INDEX([1]uhc_regional_summary!$B$5:$AO$198,MATCH($AR149,[1]uhc_regional_summary!$C$5:$C$198,0),MATCH($E$5,[1]uhc_regional_summary!$B$2:$AO$2,0)),INDEX([1]uhc_regional_summary!$B$5:$AO$198,MATCH($AR149,[1]uhc_regional_summary!$C$5:$C$198,0),MATCH($E$5,[1]uhc_regional_summary!$B$3:$AO$3,0))),IF([1]Reference!$V$5="HEP",IF(OR($E$5="HEP Index",$E$5="Prepare",$E$5="Prevent",$E$5="Detect and Respond"),INDEX([1]hep_regional_summary!$B$5:$AZ$198,MATCH($AR149,[1]hep_regional_summary!$C$5:$C$198,0),MATCH($E$5,[1]hep_regional_summary!$B$2:$AZ$2,0)),INDEX([1]hep_regional_summary!$B$5:$AZ$198,MATCH($AR149,[1]hep_regional_summary!$C$5:$C$198,0),MATCH($E$5,[1]hep_regional_summary!$B$3:$AZ$3,0))),"CHECK")))</f>
        <v>0</v>
      </c>
      <c r="AU149" s="194">
        <f>IF([1]Reference!$V$5="HPOP",INDEX([1]hpop_regional_summary!$B$2:$AJ$198,MATCH($AR149,[1]hpop_regional_summary!$C$2:$C$198,0),MATCH($E$5,[1]hpop_regional_summary!$B$2:$AJ$2,0)+1),IF([1]Reference!$V$5="UHC",IF(OR($E$5="UHC Single Measure",$E$5="Financial Hardship",$E$5="Average Service Coverage"),INDEX([1]uhc_regional_summary!$B$5:$AO$198,MATCH($AR149,[1]uhc_regional_summary!$C$5:$C$198,0),MATCH($E$5,[1]uhc_regional_summary!$B$2:$AO$2,0)+1),INDEX([1]uhc_regional_summary!$B$5:$AO$198,MATCH($AR149,[1]uhc_regional_summary!$C$5:$C$198,0),MATCH($E$5,[1]uhc_regional_summary!$B$3:$AO$3,0)+1)),IF([1]Reference!$V$5="HEP",IF(OR($E$5="HEP Index",$E$5="Prepare",$E$5="Prevent",$E$5="Detect and Respond"),INDEX([1]hep_regional_summary!$B$5:$AZ$198,MATCH($AR149,[1]hep_regional_summary!$C$5:$C$198,0),MATCH($E$5,[1]hep_regional_summary!$B$2:$AZ$2,0)+1),INDEX([1]hep_regional_summary!$B$5:$AZ$198,MATCH($AR149,[1]hep_regional_summary!$C$5:$C$198,0),MATCH($E$5,[1]hep_regional_summary!$B$3:$AZ$3,0)+1)),"CHECK")))</f>
        <v>0</v>
      </c>
      <c r="AV149" s="194" t="str">
        <f t="shared" si="2"/>
        <v>NO DATA</v>
      </c>
      <c r="AW149" s="194">
        <f>COUNTIF(AV$18:AV149,AV149)</f>
        <v>31</v>
      </c>
      <c r="AX149" s="176">
        <f>IF(AND(AV149&lt;&gt;"NO DATA",AU149=""),"",(SUMPRODUCT((AV149=$AV$18:$AV$211)*(AU149&gt;$AU$18:$AU$211))+1)+(COUNTIFS($AV$18:AV149,AV149,$AU$18:AU149,AU149)-1))</f>
        <v>31</v>
      </c>
      <c r="AY149" s="31">
        <f>(SUMPRODUCT((AV149=$AV$18:$AV$211)*(AS149&gt;$AS$18:$AS$211))+1)+(COUNTIFS($AV$18:AV149,AV149,$AS$18:AS149,AS149)-1)</f>
        <v>9</v>
      </c>
    </row>
    <row r="150" spans="42:51" ht="15.75" customHeight="1" x14ac:dyDescent="0.35">
      <c r="AP150" s="194" t="s">
        <v>247</v>
      </c>
      <c r="AQ150" s="194" t="s">
        <v>300</v>
      </c>
      <c r="AR150" s="194" t="s">
        <v>301</v>
      </c>
      <c r="AS150" s="194">
        <f>INDEX('[1]Baseline values'!$A$1:$BF$195,MATCH($AQ150,'[1]Baseline values'!$A$1:$A$195,0),MATCH($E$5,'[1]Baseline values'!$A$1:$BF$1,0))</f>
        <v>7.33</v>
      </c>
      <c r="AT150" s="194">
        <f>IF([1]Reference!$V$5="HPOP",INDEX([1]hpop_regional_summary!$B$2:$AJ$198,MATCH($AR150,[1]hpop_regional_summary!$C$2:$C$198,0),MATCH($E$5,[1]hpop_regional_summary!$B$2:$AJ$2,0)),IF([1]Reference!$V$5="UHC",IF(OR($E$5="UHC Single Measure",$E$5="Financial Hardship",$E$5="Average Service Coverage"),INDEX([1]uhc_regional_summary!$B$5:$AO$198,MATCH($AR150,[1]uhc_regional_summary!$C$5:$C$198,0),MATCH($E$5,[1]uhc_regional_summary!$B$2:$AO$2,0)),INDEX([1]uhc_regional_summary!$B$5:$AO$198,MATCH($AR150,[1]uhc_regional_summary!$C$5:$C$198,0),MATCH($E$5,[1]uhc_regional_summary!$B$3:$AO$3,0))),IF([1]Reference!$V$5="HEP",IF(OR($E$5="HEP Index",$E$5="Prepare",$E$5="Prevent",$E$5="Detect and Respond"),INDEX([1]hep_regional_summary!$B$5:$AZ$198,MATCH($AR150,[1]hep_regional_summary!$C$5:$C$198,0),MATCH($E$5,[1]hep_regional_summary!$B$2:$AZ$2,0)),INDEX([1]hep_regional_summary!$B$5:$AZ$198,MATCH($AR150,[1]hep_regional_summary!$C$5:$C$198,0),MATCH($E$5,[1]hep_regional_summary!$B$3:$AZ$3,0))),"CHECK")))</f>
        <v>2</v>
      </c>
      <c r="AU150" s="194">
        <f>IF([1]Reference!$V$5="HPOP",INDEX([1]hpop_regional_summary!$B$2:$AJ$198,MATCH($AR150,[1]hpop_regional_summary!$C$2:$C$198,0),MATCH($E$5,[1]hpop_regional_summary!$B$2:$AJ$2,0)+1),IF([1]Reference!$V$5="UHC",IF(OR($E$5="UHC Single Measure",$E$5="Financial Hardship",$E$5="Average Service Coverage"),INDEX([1]uhc_regional_summary!$B$5:$AO$198,MATCH($AR150,[1]uhc_regional_summary!$C$5:$C$198,0),MATCH($E$5,[1]uhc_regional_summary!$B$2:$AO$2,0)+1),INDEX([1]uhc_regional_summary!$B$5:$AO$198,MATCH($AR150,[1]uhc_regional_summary!$C$5:$C$198,0),MATCH($E$5,[1]uhc_regional_summary!$B$3:$AO$3,0)+1)),IF([1]Reference!$V$5="HEP",IF(OR($E$5="HEP Index",$E$5="Prepare",$E$5="Prevent",$E$5="Detect and Respond"),INDEX([1]hep_regional_summary!$B$5:$AZ$198,MATCH($AR150,[1]hep_regional_summary!$C$5:$C$198,0),MATCH($E$5,[1]hep_regional_summary!$B$2:$AZ$2,0)+1),INDEX([1]hep_regional_summary!$B$5:$AZ$198,MATCH($AR150,[1]hep_regional_summary!$C$5:$C$198,0),MATCH($E$5,[1]hep_regional_summary!$B$3:$AZ$3,0)+1)),"CHECK")))</f>
        <v>0.8</v>
      </c>
      <c r="AV150" s="194" t="str">
        <f t="shared" si="2"/>
        <v>Best-Pos</v>
      </c>
      <c r="AW150" s="194">
        <f>COUNTIF(AV$18:AV150,AV150)</f>
        <v>49</v>
      </c>
      <c r="AX150" s="176">
        <f>IF(AND(AV150&lt;&gt;"NO DATA",AU150=""),"",(SUMPRODUCT((AV150=$AV$18:$AV$211)*(AU150&gt;$AU$18:$AU$211))+1)+(COUNTIFS($AV$18:AV150,AV150,$AU$18:AU150,AU150)-1))</f>
        <v>60</v>
      </c>
      <c r="AY150" s="31">
        <f>(SUMPRODUCT((AV150=$AV$18:$AV$211)*(AS150&gt;$AS$18:$AS$211))+1)+(COUNTIFS($AV$18:AV150,AV150,$AS$18:AS150,AS150)-1)</f>
        <v>62</v>
      </c>
    </row>
    <row r="151" spans="42:51" ht="15.75" customHeight="1" x14ac:dyDescent="0.35">
      <c r="AP151" s="194" t="s">
        <v>491</v>
      </c>
      <c r="AQ151" s="194" t="s">
        <v>489</v>
      </c>
      <c r="AR151" s="194" t="s">
        <v>490</v>
      </c>
      <c r="AS151" s="194">
        <f>INDEX('[1]Baseline values'!$A$1:$BF$195,MATCH($AQ151,'[1]Baseline values'!$A$1:$A$195,0),MATCH($E$5,'[1]Baseline values'!$A$1:$BF$1,0))</f>
        <v>5.12</v>
      </c>
      <c r="AT151" s="194">
        <f>IF([1]Reference!$V$5="HPOP",INDEX([1]hpop_regional_summary!$B$2:$AJ$198,MATCH($AR151,[1]hpop_regional_summary!$C$2:$C$198,0),MATCH($E$5,[1]hpop_regional_summary!$B$2:$AJ$2,0)),IF([1]Reference!$V$5="UHC",IF(OR($E$5="UHC Single Measure",$E$5="Financial Hardship",$E$5="Average Service Coverage"),INDEX([1]uhc_regional_summary!$B$5:$AO$198,MATCH($AR151,[1]uhc_regional_summary!$C$5:$C$198,0),MATCH($E$5,[1]uhc_regional_summary!$B$2:$AO$2,0)),INDEX([1]uhc_regional_summary!$B$5:$AO$198,MATCH($AR151,[1]uhc_regional_summary!$C$5:$C$198,0),MATCH($E$5,[1]uhc_regional_summary!$B$3:$AO$3,0))),IF([1]Reference!$V$5="HEP",IF(OR($E$5="HEP Index",$E$5="Prepare",$E$5="Prevent",$E$5="Detect and Respond"),INDEX([1]hep_regional_summary!$B$5:$AZ$198,MATCH($AR151,[1]hep_regional_summary!$C$5:$C$198,0),MATCH($E$5,[1]hep_regional_summary!$B$2:$AZ$2,0)),INDEX([1]hep_regional_summary!$B$5:$AZ$198,MATCH($AR151,[1]hep_regional_summary!$C$5:$C$198,0),MATCH($E$5,[1]hep_regional_summary!$B$3:$AZ$3,0))),"CHECK")))</f>
        <v>0</v>
      </c>
      <c r="AU151" s="194">
        <f>IF([1]Reference!$V$5="HPOP",INDEX([1]hpop_regional_summary!$B$2:$AJ$198,MATCH($AR151,[1]hpop_regional_summary!$C$2:$C$198,0),MATCH($E$5,[1]hpop_regional_summary!$B$2:$AJ$2,0)+1),IF([1]Reference!$V$5="UHC",IF(OR($E$5="UHC Single Measure",$E$5="Financial Hardship",$E$5="Average Service Coverage"),INDEX([1]uhc_regional_summary!$B$5:$AO$198,MATCH($AR151,[1]uhc_regional_summary!$C$5:$C$198,0),MATCH($E$5,[1]uhc_regional_summary!$B$2:$AO$2,0)+1),INDEX([1]uhc_regional_summary!$B$5:$AO$198,MATCH($AR151,[1]uhc_regional_summary!$C$5:$C$198,0),MATCH($E$5,[1]uhc_regional_summary!$B$3:$AO$3,0)+1)),IF([1]Reference!$V$5="HEP",IF(OR($E$5="HEP Index",$E$5="Prepare",$E$5="Prevent",$E$5="Detect and Respond"),INDEX([1]hep_regional_summary!$B$5:$AZ$198,MATCH($AR151,[1]hep_regional_summary!$C$5:$C$198,0),MATCH($E$5,[1]hep_regional_summary!$B$2:$AZ$2,0)+1),INDEX([1]hep_regional_summary!$B$5:$AZ$198,MATCH($AR151,[1]hep_regional_summary!$C$5:$C$198,0),MATCH($E$5,[1]hep_regional_summary!$B$3:$AZ$3,0)+1)),"CHECK")))</f>
        <v>0</v>
      </c>
      <c r="AV151" s="194" t="str">
        <f t="shared" si="2"/>
        <v>NO DATA</v>
      </c>
      <c r="AW151" s="194">
        <f>COUNTIF(AV$18:AV151,AV151)</f>
        <v>32</v>
      </c>
      <c r="AX151" s="176">
        <f>IF(AND(AV151&lt;&gt;"NO DATA",AU151=""),"",(SUMPRODUCT((AV151=$AV$18:$AV$211)*(AU151&gt;$AU$18:$AU$211))+1)+(COUNTIFS($AV$18:AV151,AV151,$AU$18:AU151,AU151)-1))</f>
        <v>32</v>
      </c>
      <c r="AY151" s="31">
        <f>(SUMPRODUCT((AV151=$AV$18:$AV$211)*(AS151&gt;$AS$18:$AS$211))+1)+(COUNTIFS($AV$18:AV151,AV151,$AS$18:AS151,AS151)-1)</f>
        <v>10</v>
      </c>
    </row>
    <row r="152" spans="42:51" ht="15.75" customHeight="1" x14ac:dyDescent="0.35">
      <c r="AP152" s="194" t="s">
        <v>247</v>
      </c>
      <c r="AQ152" s="194" t="s">
        <v>286</v>
      </c>
      <c r="AR152" s="194" t="s">
        <v>287</v>
      </c>
      <c r="AS152" s="194">
        <f>INDEX('[1]Baseline values'!$A$1:$BF$195,MATCH($AQ152,'[1]Baseline values'!$A$1:$A$195,0),MATCH($E$5,'[1]Baseline values'!$A$1:$BF$1,0))</f>
        <v>10.06</v>
      </c>
      <c r="AT152" s="194">
        <f>IF([1]Reference!$V$5="HPOP",INDEX([1]hpop_regional_summary!$B$2:$AJ$198,MATCH($AR152,[1]hpop_regional_summary!$C$2:$C$198,0),MATCH($E$5,[1]hpop_regional_summary!$B$2:$AJ$2,0)),IF([1]Reference!$V$5="UHC",IF(OR($E$5="UHC Single Measure",$E$5="Financial Hardship",$E$5="Average Service Coverage"),INDEX([1]uhc_regional_summary!$B$5:$AO$198,MATCH($AR152,[1]uhc_regional_summary!$C$5:$C$198,0),MATCH($E$5,[1]uhc_regional_summary!$B$2:$AO$2,0)),INDEX([1]uhc_regional_summary!$B$5:$AO$198,MATCH($AR152,[1]uhc_regional_summary!$C$5:$C$198,0),MATCH($E$5,[1]uhc_regional_summary!$B$3:$AO$3,0))),IF([1]Reference!$V$5="HEP",IF(OR($E$5="HEP Index",$E$5="Prepare",$E$5="Prevent",$E$5="Detect and Respond"),INDEX([1]hep_regional_summary!$B$5:$AZ$198,MATCH($AR152,[1]hep_regional_summary!$C$5:$C$198,0),MATCH($E$5,[1]hep_regional_summary!$B$2:$AZ$2,0)),INDEX([1]hep_regional_summary!$B$5:$AZ$198,MATCH($AR152,[1]hep_regional_summary!$C$5:$C$198,0),MATCH($E$5,[1]hep_regional_summary!$B$3:$AZ$3,0))),"CHECK")))</f>
        <v>3</v>
      </c>
      <c r="AU152" s="194">
        <f>IF([1]Reference!$V$5="HPOP",INDEX([1]hpop_regional_summary!$B$2:$AJ$198,MATCH($AR152,[1]hpop_regional_summary!$C$2:$C$198,0),MATCH($E$5,[1]hpop_regional_summary!$B$2:$AJ$2,0)+1),IF([1]Reference!$V$5="UHC",IF(OR($E$5="UHC Single Measure",$E$5="Financial Hardship",$E$5="Average Service Coverage"),INDEX([1]uhc_regional_summary!$B$5:$AO$198,MATCH($AR152,[1]uhc_regional_summary!$C$5:$C$198,0),MATCH($E$5,[1]uhc_regional_summary!$B$2:$AO$2,0)+1),INDEX([1]uhc_regional_summary!$B$5:$AO$198,MATCH($AR152,[1]uhc_regional_summary!$C$5:$C$198,0),MATCH($E$5,[1]uhc_regional_summary!$B$3:$AO$3,0)+1)),IF([1]Reference!$V$5="HEP",IF(OR($E$5="HEP Index",$E$5="Prepare",$E$5="Prevent",$E$5="Detect and Respond"),INDEX([1]hep_regional_summary!$B$5:$AZ$198,MATCH($AR152,[1]hep_regional_summary!$C$5:$C$198,0),MATCH($E$5,[1]hep_regional_summary!$B$2:$AZ$2,0)+1),INDEX([1]hep_regional_summary!$B$5:$AZ$198,MATCH($AR152,[1]hep_regional_summary!$C$5:$C$198,0),MATCH($E$5,[1]hep_regional_summary!$B$3:$AZ$3,0)+1)),"CHECK")))</f>
        <v>1</v>
      </c>
      <c r="AV152" s="194" t="str">
        <f t="shared" si="2"/>
        <v>Worst-Pos</v>
      </c>
      <c r="AW152" s="194">
        <f>COUNTIF(AV$18:AV152,AV152)</f>
        <v>47</v>
      </c>
      <c r="AX152" s="176">
        <f>IF(AND(AV152&lt;&gt;"NO DATA",AU152=""),"",(SUMPRODUCT((AV152=$AV$18:$AV$211)*(AU152&gt;$AU$18:$AU$211))+1)+(COUNTIFS($AV$18:AV152,AV152,$AU$18:AU152,AU152)-1))</f>
        <v>43</v>
      </c>
      <c r="AY152" s="31">
        <f>(SUMPRODUCT((AV152=$AV$18:$AV$211)*(AS152&gt;$AS$18:$AS$211))+1)+(COUNTIFS($AV$18:AV152,AV152,$AS$18:AS152,AS152)-1)</f>
        <v>15</v>
      </c>
    </row>
    <row r="153" spans="42:51" ht="15.75" customHeight="1" x14ac:dyDescent="0.35">
      <c r="AP153" s="194" t="s">
        <v>247</v>
      </c>
      <c r="AQ153" s="194" t="s">
        <v>284</v>
      </c>
      <c r="AR153" s="194" t="s">
        <v>285</v>
      </c>
      <c r="AS153" s="194">
        <f>INDEX('[1]Baseline values'!$A$1:$BF$195,MATCH($AQ153,'[1]Baseline values'!$A$1:$A$195,0),MATCH($E$5,'[1]Baseline values'!$A$1:$BF$1,0))</f>
        <v>9.2100000000000009</v>
      </c>
      <c r="AT153" s="194">
        <f>IF([1]Reference!$V$5="HPOP",INDEX([1]hpop_regional_summary!$B$2:$AJ$198,MATCH($AR153,[1]hpop_regional_summary!$C$2:$C$198,0),MATCH($E$5,[1]hpop_regional_summary!$B$2:$AJ$2,0)),IF([1]Reference!$V$5="UHC",IF(OR($E$5="UHC Single Measure",$E$5="Financial Hardship",$E$5="Average Service Coverage"),INDEX([1]uhc_regional_summary!$B$5:$AO$198,MATCH($AR153,[1]uhc_regional_summary!$C$5:$C$198,0),MATCH($E$5,[1]uhc_regional_summary!$B$2:$AO$2,0)),INDEX([1]uhc_regional_summary!$B$5:$AO$198,MATCH($AR153,[1]uhc_regional_summary!$C$5:$C$198,0),MATCH($E$5,[1]uhc_regional_summary!$B$3:$AO$3,0))),IF([1]Reference!$V$5="HEP",IF(OR($E$5="HEP Index",$E$5="Prepare",$E$5="Prevent",$E$5="Detect and Respond"),INDEX([1]hep_regional_summary!$B$5:$AZ$198,MATCH($AR153,[1]hep_regional_summary!$C$5:$C$198,0),MATCH($E$5,[1]hep_regional_summary!$B$2:$AZ$2,0)),INDEX([1]hep_regional_summary!$B$5:$AZ$198,MATCH($AR153,[1]hep_regional_summary!$C$5:$C$198,0),MATCH($E$5,[1]hep_regional_summary!$B$3:$AZ$3,0))),"CHECK")))</f>
        <v>3</v>
      </c>
      <c r="AU153" s="194">
        <f>IF([1]Reference!$V$5="HPOP",INDEX([1]hpop_regional_summary!$B$2:$AJ$198,MATCH($AR153,[1]hpop_regional_summary!$C$2:$C$198,0),MATCH($E$5,[1]hpop_regional_summary!$B$2:$AJ$2,0)+1),IF([1]Reference!$V$5="UHC",IF(OR($E$5="UHC Single Measure",$E$5="Financial Hardship",$E$5="Average Service Coverage"),INDEX([1]uhc_regional_summary!$B$5:$AO$198,MATCH($AR153,[1]uhc_regional_summary!$C$5:$C$198,0),MATCH($E$5,[1]uhc_regional_summary!$B$2:$AO$2,0)+1),INDEX([1]uhc_regional_summary!$B$5:$AO$198,MATCH($AR153,[1]uhc_regional_summary!$C$5:$C$198,0),MATCH($E$5,[1]uhc_regional_summary!$B$3:$AO$3,0)+1)),IF([1]Reference!$V$5="HEP",IF(OR($E$5="HEP Index",$E$5="Prepare",$E$5="Prevent",$E$5="Detect and Respond"),INDEX([1]hep_regional_summary!$B$5:$AZ$198,MATCH($AR153,[1]hep_regional_summary!$C$5:$C$198,0),MATCH($E$5,[1]hep_regional_summary!$B$2:$AZ$2,0)+1),INDEX([1]hep_regional_summary!$B$5:$AZ$198,MATCH($AR153,[1]hep_regional_summary!$C$5:$C$198,0),MATCH($E$5,[1]hep_regional_summary!$B$3:$AZ$3,0)+1)),"CHECK")))</f>
        <v>0.2</v>
      </c>
      <c r="AV153" s="194" t="str">
        <f t="shared" si="2"/>
        <v>Worst-Pos</v>
      </c>
      <c r="AW153" s="194">
        <f>COUNTIF(AV$18:AV153,AV153)</f>
        <v>48</v>
      </c>
      <c r="AX153" s="176">
        <f>IF(AND(AV153&lt;&gt;"NO DATA",AU153=""),"",(SUMPRODUCT((AV153=$AV$18:$AV$211)*(AU153&gt;$AU$18:$AU$211))+1)+(COUNTIFS($AV$18:AV153,AV153,$AU$18:AU153,AU153)-1))</f>
        <v>8</v>
      </c>
      <c r="AY153" s="31">
        <f>(SUMPRODUCT((AV153=$AV$18:$AV$211)*(AS153&gt;$AS$18:$AS$211))+1)+(COUNTIFS($AV$18:AV153,AV153,$AS$18:AS153,AS153)-1)</f>
        <v>12</v>
      </c>
    </row>
    <row r="154" spans="42:51" ht="15.75" customHeight="1" x14ac:dyDescent="0.35">
      <c r="AP154" s="194" t="s">
        <v>491</v>
      </c>
      <c r="AQ154" s="194" t="s">
        <v>542</v>
      </c>
      <c r="AR154" s="194" t="s">
        <v>543</v>
      </c>
      <c r="AS154" s="194">
        <f>INDEX('[1]Baseline values'!$A$1:$BF$195,MATCH($AQ154,'[1]Baseline values'!$A$1:$A$195,0),MATCH($E$5,'[1]Baseline values'!$A$1:$BF$1,0))</f>
        <v>4.72</v>
      </c>
      <c r="AT154" s="194">
        <f>IF([1]Reference!$V$5="HPOP",INDEX([1]hpop_regional_summary!$B$2:$AJ$198,MATCH($AR154,[1]hpop_regional_summary!$C$2:$C$198,0),MATCH($E$5,[1]hpop_regional_summary!$B$2:$AJ$2,0)),IF([1]Reference!$V$5="UHC",IF(OR($E$5="UHC Single Measure",$E$5="Financial Hardship",$E$5="Average Service Coverage"),INDEX([1]uhc_regional_summary!$B$5:$AO$198,MATCH($AR154,[1]uhc_regional_summary!$C$5:$C$198,0),MATCH($E$5,[1]uhc_regional_summary!$B$2:$AO$2,0)),INDEX([1]uhc_regional_summary!$B$5:$AO$198,MATCH($AR154,[1]uhc_regional_summary!$C$5:$C$198,0),MATCH($E$5,[1]uhc_regional_summary!$B$3:$AO$3,0))),IF([1]Reference!$V$5="HEP",IF(OR($E$5="HEP Index",$E$5="Prepare",$E$5="Prevent",$E$5="Detect and Respond"),INDEX([1]hep_regional_summary!$B$5:$AZ$198,MATCH($AR154,[1]hep_regional_summary!$C$5:$C$198,0),MATCH($E$5,[1]hep_regional_summary!$B$2:$AZ$2,0)),INDEX([1]hep_regional_summary!$B$5:$AZ$198,MATCH($AR154,[1]hep_regional_summary!$C$5:$C$198,0),MATCH($E$5,[1]hep_regional_summary!$B$3:$AZ$3,0))),"CHECK")))</f>
        <v>2</v>
      </c>
      <c r="AU154" s="194">
        <f>IF([1]Reference!$V$5="HPOP",INDEX([1]hpop_regional_summary!$B$2:$AJ$198,MATCH($AR154,[1]hpop_regional_summary!$C$2:$C$198,0),MATCH($E$5,[1]hpop_regional_summary!$B$2:$AJ$2,0)+1),IF([1]Reference!$V$5="UHC",IF(OR($E$5="UHC Single Measure",$E$5="Financial Hardship",$E$5="Average Service Coverage"),INDEX([1]uhc_regional_summary!$B$5:$AO$198,MATCH($AR154,[1]uhc_regional_summary!$C$5:$C$198,0),MATCH($E$5,[1]uhc_regional_summary!$B$2:$AO$2,0)+1),INDEX([1]uhc_regional_summary!$B$5:$AO$198,MATCH($AR154,[1]uhc_regional_summary!$C$5:$C$198,0),MATCH($E$5,[1]uhc_regional_summary!$B$3:$AO$3,0)+1)),IF([1]Reference!$V$5="HEP",IF(OR($E$5="HEP Index",$E$5="Prepare",$E$5="Prevent",$E$5="Detect and Respond"),INDEX([1]hep_regional_summary!$B$5:$AZ$198,MATCH($AR154,[1]hep_regional_summary!$C$5:$C$198,0),MATCH($E$5,[1]hep_regional_summary!$B$2:$AZ$2,0)+1),INDEX([1]hep_regional_summary!$B$5:$AZ$198,MATCH($AR154,[1]hep_regional_summary!$C$5:$C$198,0),MATCH($E$5,[1]hep_regional_summary!$B$3:$AZ$3,0)+1)),"CHECK")))</f>
        <v>0.8</v>
      </c>
      <c r="AV154" s="194" t="str">
        <f t="shared" si="2"/>
        <v>Best-Pos</v>
      </c>
      <c r="AW154" s="194">
        <f>COUNTIF(AV$18:AV154,AV154)</f>
        <v>50</v>
      </c>
      <c r="AX154" s="176">
        <f>IF(AND(AV154&lt;&gt;"NO DATA",AU154=""),"",(SUMPRODUCT((AV154=$AV$18:$AV$211)*(AU154&gt;$AU$18:$AU$211))+1)+(COUNTIFS($AV$18:AV154,AV154,$AU$18:AU154,AU154)-1))</f>
        <v>61</v>
      </c>
      <c r="AY154" s="31">
        <f>(SUMPRODUCT((AV154=$AV$18:$AV$211)*(AS154&gt;$AS$18:$AS$211))+1)+(COUNTIFS($AV$18:AV154,AV154,$AS$18:AS154,AS154)-1)</f>
        <v>39</v>
      </c>
    </row>
    <row r="155" spans="42:51" ht="15.75" customHeight="1" x14ac:dyDescent="0.35">
      <c r="AP155" s="194" t="s">
        <v>361</v>
      </c>
      <c r="AQ155" s="194" t="s">
        <v>359</v>
      </c>
      <c r="AR155" s="194" t="s">
        <v>360</v>
      </c>
      <c r="AS155" s="194">
        <f>INDEX('[1]Baseline values'!$A$1:$BF$195,MATCH($AQ155,'[1]Baseline values'!$A$1:$A$195,0),MATCH($E$5,'[1]Baseline values'!$A$1:$BF$1,0))</f>
        <v>12.21</v>
      </c>
      <c r="AT155" s="194">
        <f>IF([1]Reference!$V$5="HPOP",INDEX([1]hpop_regional_summary!$B$2:$AJ$198,MATCH($AR155,[1]hpop_regional_summary!$C$2:$C$198,0),MATCH($E$5,[1]hpop_regional_summary!$B$2:$AJ$2,0)),IF([1]Reference!$V$5="UHC",IF(OR($E$5="UHC Single Measure",$E$5="Financial Hardship",$E$5="Average Service Coverage"),INDEX([1]uhc_regional_summary!$B$5:$AO$198,MATCH($AR155,[1]uhc_regional_summary!$C$5:$C$198,0),MATCH($E$5,[1]uhc_regional_summary!$B$2:$AO$2,0)),INDEX([1]uhc_regional_summary!$B$5:$AO$198,MATCH($AR155,[1]uhc_regional_summary!$C$5:$C$198,0),MATCH($E$5,[1]uhc_regional_summary!$B$3:$AO$3,0))),IF([1]Reference!$V$5="HEP",IF(OR($E$5="HEP Index",$E$5="Prepare",$E$5="Prevent",$E$5="Detect and Respond"),INDEX([1]hep_regional_summary!$B$5:$AZ$198,MATCH($AR155,[1]hep_regional_summary!$C$5:$C$198,0),MATCH($E$5,[1]hep_regional_summary!$B$2:$AZ$2,0)),INDEX([1]hep_regional_summary!$B$5:$AZ$198,MATCH($AR155,[1]hep_regional_summary!$C$5:$C$198,0),MATCH($E$5,[1]hep_regional_summary!$B$3:$AZ$3,0))),"CHECK")))</f>
        <v>4</v>
      </c>
      <c r="AU155" s="194">
        <f>IF([1]Reference!$V$5="HPOP",INDEX([1]hpop_regional_summary!$B$2:$AJ$198,MATCH($AR155,[1]hpop_regional_summary!$C$2:$C$198,0),MATCH($E$5,[1]hpop_regional_summary!$B$2:$AJ$2,0)+1),IF([1]Reference!$V$5="UHC",IF(OR($E$5="UHC Single Measure",$E$5="Financial Hardship",$E$5="Average Service Coverage"),INDEX([1]uhc_regional_summary!$B$5:$AO$198,MATCH($AR155,[1]uhc_regional_summary!$C$5:$C$198,0),MATCH($E$5,[1]uhc_regional_summary!$B$2:$AO$2,0)+1),INDEX([1]uhc_regional_summary!$B$5:$AO$198,MATCH($AR155,[1]uhc_regional_summary!$C$5:$C$198,0),MATCH($E$5,[1]uhc_regional_summary!$B$3:$AO$3,0)+1)),IF([1]Reference!$V$5="HEP",IF(OR($E$5="HEP Index",$E$5="Prepare",$E$5="Prevent",$E$5="Detect and Respond"),INDEX([1]hep_regional_summary!$B$5:$AZ$198,MATCH($AR155,[1]hep_regional_summary!$C$5:$C$198,0),MATCH($E$5,[1]hep_regional_summary!$B$2:$AZ$2,0)+1),INDEX([1]hep_regional_summary!$B$5:$AZ$198,MATCH($AR155,[1]hep_regional_summary!$C$5:$C$198,0),MATCH($E$5,[1]hep_regional_summary!$B$3:$AZ$3,0)+1)),"CHECK")))</f>
        <v>0.4</v>
      </c>
      <c r="AV155" s="194" t="str">
        <f t="shared" si="2"/>
        <v>Worst-Pos</v>
      </c>
      <c r="AW155" s="194">
        <f>COUNTIF(AV$18:AV155,AV155)</f>
        <v>49</v>
      </c>
      <c r="AX155" s="176">
        <f>IF(AND(AV155&lt;&gt;"NO DATA",AU155=""),"",(SUMPRODUCT((AV155=$AV$18:$AV$211)*(AU155&gt;$AU$18:$AU$211))+1)+(COUNTIFS($AV$18:AV155,AV155,$AU$18:AU155,AU155)-1))</f>
        <v>16</v>
      </c>
      <c r="AY155" s="31">
        <f>(SUMPRODUCT((AV155=$AV$18:$AV$211)*(AS155&gt;$AS$18:$AS$211))+1)+(COUNTIFS($AV$18:AV155,AV155,$AS$18:AS155,AS155)-1)</f>
        <v>32</v>
      </c>
    </row>
    <row r="156" spans="42:51" ht="15.75" customHeight="1" x14ac:dyDescent="0.35">
      <c r="AP156" s="194" t="s">
        <v>361</v>
      </c>
      <c r="AQ156" s="194" t="s">
        <v>414</v>
      </c>
      <c r="AR156" s="194" t="s">
        <v>415</v>
      </c>
      <c r="AS156" s="194">
        <f>INDEX('[1]Baseline values'!$A$1:$BF$195,MATCH($AQ156,'[1]Baseline values'!$A$1:$A$195,0),MATCH($E$5,'[1]Baseline values'!$A$1:$BF$1,0))</f>
        <v>15.99</v>
      </c>
      <c r="AT156" s="194">
        <f>IF([1]Reference!$V$5="HPOP",INDEX([1]hpop_regional_summary!$B$2:$AJ$198,MATCH($AR156,[1]hpop_regional_summary!$C$2:$C$198,0),MATCH($E$5,[1]hpop_regional_summary!$B$2:$AJ$2,0)),IF([1]Reference!$V$5="UHC",IF(OR($E$5="UHC Single Measure",$E$5="Financial Hardship",$E$5="Average Service Coverage"),INDEX([1]uhc_regional_summary!$B$5:$AO$198,MATCH($AR156,[1]uhc_regional_summary!$C$5:$C$198,0),MATCH($E$5,[1]uhc_regional_summary!$B$2:$AO$2,0)),INDEX([1]uhc_regional_summary!$B$5:$AO$198,MATCH($AR156,[1]uhc_regional_summary!$C$5:$C$198,0),MATCH($E$5,[1]uhc_regional_summary!$B$3:$AO$3,0))),IF([1]Reference!$V$5="HEP",IF(OR($E$5="HEP Index",$E$5="Prepare",$E$5="Prevent",$E$5="Detect and Respond"),INDEX([1]hep_regional_summary!$B$5:$AZ$198,MATCH($AR156,[1]hep_regional_summary!$C$5:$C$198,0),MATCH($E$5,[1]hep_regional_summary!$B$2:$AZ$2,0)),INDEX([1]hep_regional_summary!$B$5:$AZ$198,MATCH($AR156,[1]hep_regional_summary!$C$5:$C$198,0),MATCH($E$5,[1]hep_regional_summary!$B$3:$AZ$3,0))),"CHECK")))</f>
        <v>4</v>
      </c>
      <c r="AU156" s="194">
        <f>IF([1]Reference!$V$5="HPOP",INDEX([1]hpop_regional_summary!$B$2:$AJ$198,MATCH($AR156,[1]hpop_regional_summary!$C$2:$C$198,0),MATCH($E$5,[1]hpop_regional_summary!$B$2:$AJ$2,0)+1),IF([1]Reference!$V$5="UHC",IF(OR($E$5="UHC Single Measure",$E$5="Financial Hardship",$E$5="Average Service Coverage"),INDEX([1]uhc_regional_summary!$B$5:$AO$198,MATCH($AR156,[1]uhc_regional_summary!$C$5:$C$198,0),MATCH($E$5,[1]uhc_regional_summary!$B$2:$AO$2,0)+1),INDEX([1]uhc_regional_summary!$B$5:$AO$198,MATCH($AR156,[1]uhc_regional_summary!$C$5:$C$198,0),MATCH($E$5,[1]uhc_regional_summary!$B$3:$AO$3,0)+1)),IF([1]Reference!$V$5="HEP",IF(OR($E$5="HEP Index",$E$5="Prepare",$E$5="Prevent",$E$5="Detect and Respond"),INDEX([1]hep_regional_summary!$B$5:$AZ$198,MATCH($AR156,[1]hep_regional_summary!$C$5:$C$198,0),MATCH($E$5,[1]hep_regional_summary!$B$2:$AZ$2,0)+1),INDEX([1]hep_regional_summary!$B$5:$AZ$198,MATCH($AR156,[1]hep_regional_summary!$C$5:$C$198,0),MATCH($E$5,[1]hep_regional_summary!$B$3:$AZ$3,0)+1)),"CHECK")))</f>
        <v>0.5</v>
      </c>
      <c r="AV156" s="194" t="str">
        <f t="shared" si="2"/>
        <v>Worst-Pos</v>
      </c>
      <c r="AW156" s="194">
        <f>COUNTIF(AV$18:AV156,AV156)</f>
        <v>50</v>
      </c>
      <c r="AX156" s="176">
        <f>IF(AND(AV156&lt;&gt;"NO DATA",AU156=""),"",(SUMPRODUCT((AV156=$AV$18:$AV$211)*(AU156&gt;$AU$18:$AU$211))+1)+(COUNTIFS($AV$18:AV156,AV156,$AU$18:AU156,AU156)-1))</f>
        <v>22</v>
      </c>
      <c r="AY156" s="31">
        <f>(SUMPRODUCT((AV156=$AV$18:$AV$211)*(AS156&gt;$AS$18:$AS$211))+1)+(COUNTIFS($AV$18:AV156,AV156,$AS$18:AS156,AS156)-1)</f>
        <v>53</v>
      </c>
    </row>
    <row r="157" spans="42:51" ht="15.75" customHeight="1" x14ac:dyDescent="0.35">
      <c r="AP157" s="194" t="s">
        <v>318</v>
      </c>
      <c r="AQ157" s="194" t="s">
        <v>345</v>
      </c>
      <c r="AR157" s="194" t="s">
        <v>346</v>
      </c>
      <c r="AS157" s="194">
        <f>INDEX('[1]Baseline values'!$A$1:$BF$195,MATCH($AQ157,'[1]Baseline values'!$A$1:$A$195,0),MATCH($E$5,'[1]Baseline values'!$A$1:$BF$1,0))</f>
        <v>11.66</v>
      </c>
      <c r="AT157" s="194">
        <f>IF([1]Reference!$V$5="HPOP",INDEX([1]hpop_regional_summary!$B$2:$AJ$198,MATCH($AR157,[1]hpop_regional_summary!$C$2:$C$198,0),MATCH($E$5,[1]hpop_regional_summary!$B$2:$AJ$2,0)),IF([1]Reference!$V$5="UHC",IF(OR($E$5="UHC Single Measure",$E$5="Financial Hardship",$E$5="Average Service Coverage"),INDEX([1]uhc_regional_summary!$B$5:$AO$198,MATCH($AR157,[1]uhc_regional_summary!$C$5:$C$198,0),MATCH($E$5,[1]uhc_regional_summary!$B$2:$AO$2,0)),INDEX([1]uhc_regional_summary!$B$5:$AO$198,MATCH($AR157,[1]uhc_regional_summary!$C$5:$C$198,0),MATCH($E$5,[1]uhc_regional_summary!$B$3:$AO$3,0))),IF([1]Reference!$V$5="HEP",IF(OR($E$5="HEP Index",$E$5="Prepare",$E$5="Prevent",$E$5="Detect and Respond"),INDEX([1]hep_regional_summary!$B$5:$AZ$198,MATCH($AR157,[1]hep_regional_summary!$C$5:$C$198,0),MATCH($E$5,[1]hep_regional_summary!$B$2:$AZ$2,0)),INDEX([1]hep_regional_summary!$B$5:$AZ$198,MATCH($AR157,[1]hep_regional_summary!$C$5:$C$198,0),MATCH($E$5,[1]hep_regional_summary!$B$3:$AZ$3,0))),"CHECK")))</f>
        <v>0</v>
      </c>
      <c r="AU157" s="194">
        <f>IF([1]Reference!$V$5="HPOP",INDEX([1]hpop_regional_summary!$B$2:$AJ$198,MATCH($AR157,[1]hpop_regional_summary!$C$2:$C$198,0),MATCH($E$5,[1]hpop_regional_summary!$B$2:$AJ$2,0)+1),IF([1]Reference!$V$5="UHC",IF(OR($E$5="UHC Single Measure",$E$5="Financial Hardship",$E$5="Average Service Coverage"),INDEX([1]uhc_regional_summary!$B$5:$AO$198,MATCH($AR157,[1]uhc_regional_summary!$C$5:$C$198,0),MATCH($E$5,[1]uhc_regional_summary!$B$2:$AO$2,0)+1),INDEX([1]uhc_regional_summary!$B$5:$AO$198,MATCH($AR157,[1]uhc_regional_summary!$C$5:$C$198,0),MATCH($E$5,[1]uhc_regional_summary!$B$3:$AO$3,0)+1)),IF([1]Reference!$V$5="HEP",IF(OR($E$5="HEP Index",$E$5="Prepare",$E$5="Prevent",$E$5="Detect and Respond"),INDEX([1]hep_regional_summary!$B$5:$AZ$198,MATCH($AR157,[1]hep_regional_summary!$C$5:$C$198,0),MATCH($E$5,[1]hep_regional_summary!$B$2:$AZ$2,0)+1),INDEX([1]hep_regional_summary!$B$5:$AZ$198,MATCH($AR157,[1]hep_regional_summary!$C$5:$C$198,0),MATCH($E$5,[1]hep_regional_summary!$B$3:$AZ$3,0)+1)),"CHECK")))</f>
        <v>0</v>
      </c>
      <c r="AV157" s="194" t="str">
        <f t="shared" si="2"/>
        <v>NO DATA</v>
      </c>
      <c r="AW157" s="194">
        <f>COUNTIF(AV$18:AV157,AV157)</f>
        <v>33</v>
      </c>
      <c r="AX157" s="176">
        <f>IF(AND(AV157&lt;&gt;"NO DATA",AU157=""),"",(SUMPRODUCT((AV157=$AV$18:$AV$211)*(AU157&gt;$AU$18:$AU$211))+1)+(COUNTIFS($AV$18:AV157,AV157,$AU$18:AU157,AU157)-1))</f>
        <v>33</v>
      </c>
      <c r="AY157" s="31">
        <f>(SUMPRODUCT((AV157=$AV$18:$AV$211)*(AS157&gt;$AS$18:$AS$211))+1)+(COUNTIFS($AV$18:AV157,AV157,$AS$18:AS157,AS157)-1)</f>
        <v>45</v>
      </c>
    </row>
    <row r="158" spans="42:51" ht="15.75" customHeight="1" x14ac:dyDescent="0.35">
      <c r="AP158" s="194" t="s">
        <v>491</v>
      </c>
      <c r="AQ158" s="194" t="s">
        <v>526</v>
      </c>
      <c r="AR158" s="194" t="s">
        <v>527</v>
      </c>
      <c r="AS158" s="194">
        <f>INDEX('[1]Baseline values'!$A$1:$BF$195,MATCH($AQ158,'[1]Baseline values'!$A$1:$A$195,0),MATCH($E$5,'[1]Baseline values'!$A$1:$BF$1,0))</f>
        <v>18.22</v>
      </c>
      <c r="AT158" s="194">
        <f>IF([1]Reference!$V$5="HPOP",INDEX([1]hpop_regional_summary!$B$2:$AJ$198,MATCH($AR158,[1]hpop_regional_summary!$C$2:$C$198,0),MATCH($E$5,[1]hpop_regional_summary!$B$2:$AJ$2,0)),IF([1]Reference!$V$5="UHC",IF(OR($E$5="UHC Single Measure",$E$5="Financial Hardship",$E$5="Average Service Coverage"),INDEX([1]uhc_regional_summary!$B$5:$AO$198,MATCH($AR158,[1]uhc_regional_summary!$C$5:$C$198,0),MATCH($E$5,[1]uhc_regional_summary!$B$2:$AO$2,0)),INDEX([1]uhc_regional_summary!$B$5:$AO$198,MATCH($AR158,[1]uhc_regional_summary!$C$5:$C$198,0),MATCH($E$5,[1]uhc_regional_summary!$B$3:$AO$3,0))),IF([1]Reference!$V$5="HEP",IF(OR($E$5="HEP Index",$E$5="Prepare",$E$5="Prevent",$E$5="Detect and Respond"),INDEX([1]hep_regional_summary!$B$5:$AZ$198,MATCH($AR158,[1]hep_regional_summary!$C$5:$C$198,0),MATCH($E$5,[1]hep_regional_summary!$B$2:$AZ$2,0)),INDEX([1]hep_regional_summary!$B$5:$AZ$198,MATCH($AR158,[1]hep_regional_summary!$C$5:$C$198,0),MATCH($E$5,[1]hep_regional_summary!$B$3:$AZ$3,0))),"CHECK")))</f>
        <v>4</v>
      </c>
      <c r="AU158" s="194">
        <f>IF([1]Reference!$V$5="HPOP",INDEX([1]hpop_regional_summary!$B$2:$AJ$198,MATCH($AR158,[1]hpop_regional_summary!$C$2:$C$198,0),MATCH($E$5,[1]hpop_regional_summary!$B$2:$AJ$2,0)+1),IF([1]Reference!$V$5="UHC",IF(OR($E$5="UHC Single Measure",$E$5="Financial Hardship",$E$5="Average Service Coverage"),INDEX([1]uhc_regional_summary!$B$5:$AO$198,MATCH($AR158,[1]uhc_regional_summary!$C$5:$C$198,0),MATCH($E$5,[1]uhc_regional_summary!$B$2:$AO$2,0)+1),INDEX([1]uhc_regional_summary!$B$5:$AO$198,MATCH($AR158,[1]uhc_regional_summary!$C$5:$C$198,0),MATCH($E$5,[1]uhc_regional_summary!$B$3:$AO$3,0)+1)),IF([1]Reference!$V$5="HEP",IF(OR($E$5="HEP Index",$E$5="Prepare",$E$5="Prevent",$E$5="Detect and Respond"),INDEX([1]hep_regional_summary!$B$5:$AZ$198,MATCH($AR158,[1]hep_regional_summary!$C$5:$C$198,0),MATCH($E$5,[1]hep_regional_summary!$B$2:$AZ$2,0)+1),INDEX([1]hep_regional_summary!$B$5:$AZ$198,MATCH($AR158,[1]hep_regional_summary!$C$5:$C$198,0),MATCH($E$5,[1]hep_regional_summary!$B$3:$AZ$3,0)+1)),"CHECK")))</f>
        <v>0.7</v>
      </c>
      <c r="AV158" s="194" t="str">
        <f t="shared" si="2"/>
        <v>Worst-Pos</v>
      </c>
      <c r="AW158" s="194">
        <f>COUNTIF(AV$18:AV158,AV158)</f>
        <v>51</v>
      </c>
      <c r="AX158" s="176">
        <f>IF(AND(AV158&lt;&gt;"NO DATA",AU158=""),"",(SUMPRODUCT((AV158=$AV$18:$AV$211)*(AU158&gt;$AU$18:$AU$211))+1)+(COUNTIFS($AV$18:AV158,AV158,$AU$18:AU158,AU158)-1))</f>
        <v>26</v>
      </c>
      <c r="AY158" s="31">
        <f>(SUMPRODUCT((AV158=$AV$18:$AV$211)*(AS158&gt;$AS$18:$AS$211))+1)+(COUNTIFS($AV$18:AV158,AV158,$AS$18:AS158,AS158)-1)</f>
        <v>59</v>
      </c>
    </row>
    <row r="159" spans="42:51" ht="15.75" customHeight="1" x14ac:dyDescent="0.35">
      <c r="AP159" s="194" t="s">
        <v>361</v>
      </c>
      <c r="AQ159" s="194" t="s">
        <v>422</v>
      </c>
      <c r="AR159" s="194" t="s">
        <v>423</v>
      </c>
      <c r="AS159" s="194">
        <f>INDEX('[1]Baseline values'!$A$1:$BF$195,MATCH($AQ159,'[1]Baseline values'!$A$1:$A$195,0),MATCH($E$5,'[1]Baseline values'!$A$1:$BF$1,0))</f>
        <v>14</v>
      </c>
      <c r="AT159" s="194">
        <f>IF([1]Reference!$V$5="HPOP",INDEX([1]hpop_regional_summary!$B$2:$AJ$198,MATCH($AR159,[1]hpop_regional_summary!$C$2:$C$198,0),MATCH($E$5,[1]hpop_regional_summary!$B$2:$AJ$2,0)),IF([1]Reference!$V$5="UHC",IF(OR($E$5="UHC Single Measure",$E$5="Financial Hardship",$E$5="Average Service Coverage"),INDEX([1]uhc_regional_summary!$B$5:$AO$198,MATCH($AR159,[1]uhc_regional_summary!$C$5:$C$198,0),MATCH($E$5,[1]uhc_regional_summary!$B$2:$AO$2,0)),INDEX([1]uhc_regional_summary!$B$5:$AO$198,MATCH($AR159,[1]uhc_regional_summary!$C$5:$C$198,0),MATCH($E$5,[1]uhc_regional_summary!$B$3:$AO$3,0))),IF([1]Reference!$V$5="HEP",IF(OR($E$5="HEP Index",$E$5="Prepare",$E$5="Prevent",$E$5="Detect and Respond"),INDEX([1]hep_regional_summary!$B$5:$AZ$198,MATCH($AR159,[1]hep_regional_summary!$C$5:$C$198,0),MATCH($E$5,[1]hep_regional_summary!$B$2:$AZ$2,0)),INDEX([1]hep_regional_summary!$B$5:$AZ$198,MATCH($AR159,[1]hep_regional_summary!$C$5:$C$198,0),MATCH($E$5,[1]hep_regional_summary!$B$3:$AZ$3,0))),"CHECK")))</f>
        <v>4</v>
      </c>
      <c r="AU159" s="194">
        <f>IF([1]Reference!$V$5="HPOP",INDEX([1]hpop_regional_summary!$B$2:$AJ$198,MATCH($AR159,[1]hpop_regional_summary!$C$2:$C$198,0),MATCH($E$5,[1]hpop_regional_summary!$B$2:$AJ$2,0)+1),IF([1]Reference!$V$5="UHC",IF(OR($E$5="UHC Single Measure",$E$5="Financial Hardship",$E$5="Average Service Coverage"),INDEX([1]uhc_regional_summary!$B$5:$AO$198,MATCH($AR159,[1]uhc_regional_summary!$C$5:$C$198,0),MATCH($E$5,[1]uhc_regional_summary!$B$2:$AO$2,0)+1),INDEX([1]uhc_regional_summary!$B$5:$AO$198,MATCH($AR159,[1]uhc_regional_summary!$C$5:$C$198,0),MATCH($E$5,[1]uhc_regional_summary!$B$3:$AO$3,0)+1)),IF([1]Reference!$V$5="HEP",IF(OR($E$5="HEP Index",$E$5="Prepare",$E$5="Prevent",$E$5="Detect and Respond"),INDEX([1]hep_regional_summary!$B$5:$AZ$198,MATCH($AR159,[1]hep_regional_summary!$C$5:$C$198,0),MATCH($E$5,[1]hep_regional_summary!$B$2:$AZ$2,0)+1),INDEX([1]hep_regional_summary!$B$5:$AZ$198,MATCH($AR159,[1]hep_regional_summary!$C$5:$C$198,0),MATCH($E$5,[1]hep_regional_summary!$B$3:$AZ$3,0)+1)),"CHECK")))</f>
        <v>1.3</v>
      </c>
      <c r="AV159" s="194" t="str">
        <f t="shared" si="2"/>
        <v>Worst-Pos</v>
      </c>
      <c r="AW159" s="194">
        <f>COUNTIF(AV$18:AV159,AV159)</f>
        <v>52</v>
      </c>
      <c r="AX159" s="176">
        <f>IF(AND(AV159&lt;&gt;"NO DATA",AU159=""),"",(SUMPRODUCT((AV159=$AV$18:$AV$211)*(AU159&gt;$AU$18:$AU$211))+1)+(COUNTIFS($AV$18:AV159,AV159,$AU$18:AU159,AU159)-1))</f>
        <v>52</v>
      </c>
      <c r="AY159" s="31">
        <f>(SUMPRODUCT((AV159=$AV$18:$AV$211)*(AS159&gt;$AS$18:$AS$211))+1)+(COUNTIFS($AV$18:AV159,AV159,$AS$18:AS159,AS159)-1)</f>
        <v>40</v>
      </c>
    </row>
    <row r="160" spans="42:51" ht="15.75" customHeight="1" x14ac:dyDescent="0.35">
      <c r="AP160" s="194" t="s">
        <v>361</v>
      </c>
      <c r="AQ160" s="194" t="s">
        <v>396</v>
      </c>
      <c r="AR160" s="194" t="s">
        <v>397</v>
      </c>
      <c r="AS160" s="194">
        <f>INDEX('[1]Baseline values'!$A$1:$BF$195,MATCH($AQ160,'[1]Baseline values'!$A$1:$A$195,0),MATCH($E$5,'[1]Baseline values'!$A$1:$BF$1,0))</f>
        <v>10.210000000000001</v>
      </c>
      <c r="AT160" s="194">
        <f>IF([1]Reference!$V$5="HPOP",INDEX([1]hpop_regional_summary!$B$2:$AJ$198,MATCH($AR160,[1]hpop_regional_summary!$C$2:$C$198,0),MATCH($E$5,[1]hpop_regional_summary!$B$2:$AJ$2,0)),IF([1]Reference!$V$5="UHC",IF(OR($E$5="UHC Single Measure",$E$5="Financial Hardship",$E$5="Average Service Coverage"),INDEX([1]uhc_regional_summary!$B$5:$AO$198,MATCH($AR160,[1]uhc_regional_summary!$C$5:$C$198,0),MATCH($E$5,[1]uhc_regional_summary!$B$2:$AO$2,0)),INDEX([1]uhc_regional_summary!$B$5:$AO$198,MATCH($AR160,[1]uhc_regional_summary!$C$5:$C$198,0),MATCH($E$5,[1]uhc_regional_summary!$B$3:$AO$3,0))),IF([1]Reference!$V$5="HEP",IF(OR($E$5="HEP Index",$E$5="Prepare",$E$5="Prevent",$E$5="Detect and Respond"),INDEX([1]hep_regional_summary!$B$5:$AZ$198,MATCH($AR160,[1]hep_regional_summary!$C$5:$C$198,0),MATCH($E$5,[1]hep_regional_summary!$B$2:$AZ$2,0)),INDEX([1]hep_regional_summary!$B$5:$AZ$198,MATCH($AR160,[1]hep_regional_summary!$C$5:$C$198,0),MATCH($E$5,[1]hep_regional_summary!$B$3:$AZ$3,0))),"CHECK")))</f>
        <v>4</v>
      </c>
      <c r="AU160" s="194">
        <f>IF([1]Reference!$V$5="HPOP",INDEX([1]hpop_regional_summary!$B$2:$AJ$198,MATCH($AR160,[1]hpop_regional_summary!$C$2:$C$198,0),MATCH($E$5,[1]hpop_regional_summary!$B$2:$AJ$2,0)+1),IF([1]Reference!$V$5="UHC",IF(OR($E$5="UHC Single Measure",$E$5="Financial Hardship",$E$5="Average Service Coverage"),INDEX([1]uhc_regional_summary!$B$5:$AO$198,MATCH($AR160,[1]uhc_regional_summary!$C$5:$C$198,0),MATCH($E$5,[1]uhc_regional_summary!$B$2:$AO$2,0)+1),INDEX([1]uhc_regional_summary!$B$5:$AO$198,MATCH($AR160,[1]uhc_regional_summary!$C$5:$C$198,0),MATCH($E$5,[1]uhc_regional_summary!$B$3:$AO$3,0)+1)),IF([1]Reference!$V$5="HEP",IF(OR($E$5="HEP Index",$E$5="Prepare",$E$5="Prevent",$E$5="Detect and Respond"),INDEX([1]hep_regional_summary!$B$5:$AZ$198,MATCH($AR160,[1]hep_regional_summary!$C$5:$C$198,0),MATCH($E$5,[1]hep_regional_summary!$B$2:$AZ$2,0)+1),INDEX([1]hep_regional_summary!$B$5:$AZ$198,MATCH($AR160,[1]hep_regional_summary!$C$5:$C$198,0),MATCH($E$5,[1]hep_regional_summary!$B$3:$AZ$3,0)+1)),"CHECK")))</f>
        <v>0.3</v>
      </c>
      <c r="AV160" s="194" t="str">
        <f t="shared" si="2"/>
        <v>Worst-Pos</v>
      </c>
      <c r="AW160" s="194">
        <f>COUNTIF(AV$18:AV160,AV160)</f>
        <v>53</v>
      </c>
      <c r="AX160" s="176">
        <f>IF(AND(AV160&lt;&gt;"NO DATA",AU160=""),"",(SUMPRODUCT((AV160=$AV$18:$AV$211)*(AU160&gt;$AU$18:$AU$211))+1)+(COUNTIFS($AV$18:AV160,AV160,$AU$18:AU160,AU160)-1))</f>
        <v>12</v>
      </c>
      <c r="AY160" s="31">
        <f>(SUMPRODUCT((AV160=$AV$18:$AV$211)*(AS160&gt;$AS$18:$AS$211))+1)+(COUNTIFS($AV$18:AV160,AV160,$AS$18:AS160,AS160)-1)</f>
        <v>16</v>
      </c>
    </row>
    <row r="161" spans="42:51" ht="15.75" customHeight="1" x14ac:dyDescent="0.35">
      <c r="AP161" s="194" t="s">
        <v>361</v>
      </c>
      <c r="AQ161" s="194" t="s">
        <v>418</v>
      </c>
      <c r="AR161" s="194" t="s">
        <v>419</v>
      </c>
      <c r="AS161" s="194">
        <f>INDEX('[1]Baseline values'!$A$1:$BF$195,MATCH($AQ161,'[1]Baseline values'!$A$1:$A$195,0),MATCH($E$5,'[1]Baseline values'!$A$1:$BF$1,0))</f>
        <v>7.26</v>
      </c>
      <c r="AT161" s="194">
        <f>IF([1]Reference!$V$5="HPOP",INDEX([1]hpop_regional_summary!$B$2:$AJ$198,MATCH($AR161,[1]hpop_regional_summary!$C$2:$C$198,0),MATCH($E$5,[1]hpop_regional_summary!$B$2:$AJ$2,0)),IF([1]Reference!$V$5="UHC",IF(OR($E$5="UHC Single Measure",$E$5="Financial Hardship",$E$5="Average Service Coverage"),INDEX([1]uhc_regional_summary!$B$5:$AO$198,MATCH($AR161,[1]uhc_regional_summary!$C$5:$C$198,0),MATCH($E$5,[1]uhc_regional_summary!$B$2:$AO$2,0)),INDEX([1]uhc_regional_summary!$B$5:$AO$198,MATCH($AR161,[1]uhc_regional_summary!$C$5:$C$198,0),MATCH($E$5,[1]uhc_regional_summary!$B$3:$AO$3,0))),IF([1]Reference!$V$5="HEP",IF(OR($E$5="HEP Index",$E$5="Prepare",$E$5="Prevent",$E$5="Detect and Respond"),INDEX([1]hep_regional_summary!$B$5:$AZ$198,MATCH($AR161,[1]hep_regional_summary!$C$5:$C$198,0),MATCH($E$5,[1]hep_regional_summary!$B$2:$AZ$2,0)),INDEX([1]hep_regional_summary!$B$5:$AZ$198,MATCH($AR161,[1]hep_regional_summary!$C$5:$C$198,0),MATCH($E$5,[1]hep_regional_summary!$B$3:$AZ$3,0))),"CHECK")))</f>
        <v>2</v>
      </c>
      <c r="AU161" s="194">
        <f>IF([1]Reference!$V$5="HPOP",INDEX([1]hpop_regional_summary!$B$2:$AJ$198,MATCH($AR161,[1]hpop_regional_summary!$C$2:$C$198,0),MATCH($E$5,[1]hpop_regional_summary!$B$2:$AJ$2,0)+1),IF([1]Reference!$V$5="UHC",IF(OR($E$5="UHC Single Measure",$E$5="Financial Hardship",$E$5="Average Service Coverage"),INDEX([1]uhc_regional_summary!$B$5:$AO$198,MATCH($AR161,[1]uhc_regional_summary!$C$5:$C$198,0),MATCH($E$5,[1]uhc_regional_summary!$B$2:$AO$2,0)+1),INDEX([1]uhc_regional_summary!$B$5:$AO$198,MATCH($AR161,[1]uhc_regional_summary!$C$5:$C$198,0),MATCH($E$5,[1]uhc_regional_summary!$B$3:$AO$3,0)+1)),IF([1]Reference!$V$5="HEP",IF(OR($E$5="HEP Index",$E$5="Prepare",$E$5="Prevent",$E$5="Detect and Respond"),INDEX([1]hep_regional_summary!$B$5:$AZ$198,MATCH($AR161,[1]hep_regional_summary!$C$5:$C$198,0),MATCH($E$5,[1]hep_regional_summary!$B$2:$AZ$2,0)+1),INDEX([1]hep_regional_summary!$B$5:$AZ$198,MATCH($AR161,[1]hep_regional_summary!$C$5:$C$198,0),MATCH($E$5,[1]hep_regional_summary!$B$3:$AZ$3,0)+1)),"CHECK")))</f>
        <v>0.9</v>
      </c>
      <c r="AV161" s="194" t="str">
        <f t="shared" si="2"/>
        <v>Best-Pos</v>
      </c>
      <c r="AW161" s="194">
        <f>COUNTIF(AV$18:AV161,AV161)</f>
        <v>51</v>
      </c>
      <c r="AX161" s="176">
        <f>IF(AND(AV161&lt;&gt;"NO DATA",AU161=""),"",(SUMPRODUCT((AV161=$AV$18:$AV$211)*(AU161&gt;$AU$18:$AU$211))+1)+(COUNTIFS($AV$18:AV161,AV161,$AU$18:AU161,AU161)-1))</f>
        <v>64</v>
      </c>
      <c r="AY161" s="31">
        <f>(SUMPRODUCT((AV161=$AV$18:$AV$211)*(AS161&gt;$AS$18:$AS$211))+1)+(COUNTIFS($AV$18:AV161,AV161,$AS$18:AS161,AS161)-1)</f>
        <v>61</v>
      </c>
    </row>
    <row r="162" spans="42:51" ht="15.75" customHeight="1" x14ac:dyDescent="0.35">
      <c r="AP162" s="194" t="s">
        <v>79</v>
      </c>
      <c r="AQ162" s="194" t="s">
        <v>208</v>
      </c>
      <c r="AR162" s="194" t="s">
        <v>209</v>
      </c>
      <c r="AS162" s="194">
        <f>INDEX('[1]Baseline values'!$A$1:$BF$195,MATCH($AQ162,'[1]Baseline values'!$A$1:$A$195,0),MATCH($E$5,'[1]Baseline values'!$A$1:$BF$1,0))</f>
        <v>1.26</v>
      </c>
      <c r="AT162" s="194">
        <f>IF([1]Reference!$V$5="HPOP",INDEX([1]hpop_regional_summary!$B$2:$AJ$198,MATCH($AR162,[1]hpop_regional_summary!$C$2:$C$198,0),MATCH($E$5,[1]hpop_regional_summary!$B$2:$AJ$2,0)),IF([1]Reference!$V$5="UHC",IF(OR($E$5="UHC Single Measure",$E$5="Financial Hardship",$E$5="Average Service Coverage"),INDEX([1]uhc_regional_summary!$B$5:$AO$198,MATCH($AR162,[1]uhc_regional_summary!$C$5:$C$198,0),MATCH($E$5,[1]uhc_regional_summary!$B$2:$AO$2,0)),INDEX([1]uhc_regional_summary!$B$5:$AO$198,MATCH($AR162,[1]uhc_regional_summary!$C$5:$C$198,0),MATCH($E$5,[1]uhc_regional_summary!$B$3:$AO$3,0))),IF([1]Reference!$V$5="HEP",IF(OR($E$5="HEP Index",$E$5="Prepare",$E$5="Prevent",$E$5="Detect and Respond"),INDEX([1]hep_regional_summary!$B$5:$AZ$198,MATCH($AR162,[1]hep_regional_summary!$C$5:$C$198,0),MATCH($E$5,[1]hep_regional_summary!$B$2:$AZ$2,0)),INDEX([1]hep_regional_summary!$B$5:$AZ$198,MATCH($AR162,[1]hep_regional_summary!$C$5:$C$198,0),MATCH($E$5,[1]hep_regional_summary!$B$3:$AZ$3,0))),"CHECK")))</f>
        <v>1</v>
      </c>
      <c r="AU162" s="194">
        <f>IF([1]Reference!$V$5="HPOP",INDEX([1]hpop_regional_summary!$B$2:$AJ$198,MATCH($AR162,[1]hpop_regional_summary!$C$2:$C$198,0),MATCH($E$5,[1]hpop_regional_summary!$B$2:$AJ$2,0)+1),IF([1]Reference!$V$5="UHC",IF(OR($E$5="UHC Single Measure",$E$5="Financial Hardship",$E$5="Average Service Coverage"),INDEX([1]uhc_regional_summary!$B$5:$AO$198,MATCH($AR162,[1]uhc_regional_summary!$C$5:$C$198,0),MATCH($E$5,[1]uhc_regional_summary!$B$2:$AO$2,0)+1),INDEX([1]uhc_regional_summary!$B$5:$AO$198,MATCH($AR162,[1]uhc_regional_summary!$C$5:$C$198,0),MATCH($E$5,[1]uhc_regional_summary!$B$3:$AO$3,0)+1)),IF([1]Reference!$V$5="HEP",IF(OR($E$5="HEP Index",$E$5="Prepare",$E$5="Prevent",$E$5="Detect and Respond"),INDEX([1]hep_regional_summary!$B$5:$AZ$198,MATCH($AR162,[1]hep_regional_summary!$C$5:$C$198,0),MATCH($E$5,[1]hep_regional_summary!$B$2:$AZ$2,0)+1),INDEX([1]hep_regional_summary!$B$5:$AZ$198,MATCH($AR162,[1]hep_regional_summary!$C$5:$C$198,0),MATCH($E$5,[1]hep_regional_summary!$B$3:$AZ$3,0)+1)),"CHECK")))</f>
        <v>0.2</v>
      </c>
      <c r="AV162" s="194" t="str">
        <f t="shared" si="2"/>
        <v>Best-Pos</v>
      </c>
      <c r="AW162" s="194">
        <f>COUNTIF(AV$18:AV162,AV162)</f>
        <v>52</v>
      </c>
      <c r="AX162" s="176">
        <f>IF(AND(AV162&lt;&gt;"NO DATA",AU162=""),"",(SUMPRODUCT((AV162=$AV$18:$AV$211)*(AU162&gt;$AU$18:$AU$211))+1)+(COUNTIFS($AV$18:AV162,AV162,$AU$18:AU162,AU162)-1))</f>
        <v>18</v>
      </c>
      <c r="AY162" s="31">
        <f>(SUMPRODUCT((AV162=$AV$18:$AV$211)*(AS162&gt;$AS$18:$AS$211))+1)+(COUNTIFS($AV$18:AV162,AV162,$AS$18:AS162,AS162)-1)</f>
        <v>1</v>
      </c>
    </row>
    <row r="163" spans="42:51" ht="15.75" customHeight="1" x14ac:dyDescent="0.35">
      <c r="AP163" s="194" t="s">
        <v>247</v>
      </c>
      <c r="AQ163" s="194" t="s">
        <v>264</v>
      </c>
      <c r="AR163" s="194" t="s">
        <v>265</v>
      </c>
      <c r="AS163" s="194">
        <f>INDEX('[1]Baseline values'!$A$1:$BF$195,MATCH($AQ163,'[1]Baseline values'!$A$1:$A$195,0),MATCH($E$5,'[1]Baseline values'!$A$1:$BF$1,0))</f>
        <v>9.4499999999999993</v>
      </c>
      <c r="AT163" s="194">
        <f>IF([1]Reference!$V$5="HPOP",INDEX([1]hpop_regional_summary!$B$2:$AJ$198,MATCH($AR163,[1]hpop_regional_summary!$C$2:$C$198,0),MATCH($E$5,[1]hpop_regional_summary!$B$2:$AJ$2,0)),IF([1]Reference!$V$5="UHC",IF(OR($E$5="UHC Single Measure",$E$5="Financial Hardship",$E$5="Average Service Coverage"),INDEX([1]uhc_regional_summary!$B$5:$AO$198,MATCH($AR163,[1]uhc_regional_summary!$C$5:$C$198,0),MATCH($E$5,[1]uhc_regional_summary!$B$2:$AO$2,0)),INDEX([1]uhc_regional_summary!$B$5:$AO$198,MATCH($AR163,[1]uhc_regional_summary!$C$5:$C$198,0),MATCH($E$5,[1]uhc_regional_summary!$B$3:$AO$3,0))),IF([1]Reference!$V$5="HEP",IF(OR($E$5="HEP Index",$E$5="Prepare",$E$5="Prevent",$E$5="Detect and Respond"),INDEX([1]hep_regional_summary!$B$5:$AZ$198,MATCH($AR163,[1]hep_regional_summary!$C$5:$C$198,0),MATCH($E$5,[1]hep_regional_summary!$B$2:$AZ$2,0)),INDEX([1]hep_regional_summary!$B$5:$AZ$198,MATCH($AR163,[1]hep_regional_summary!$C$5:$C$198,0),MATCH($E$5,[1]hep_regional_summary!$B$3:$AZ$3,0))),"CHECK")))</f>
        <v>0</v>
      </c>
      <c r="AU163" s="194">
        <f>IF([1]Reference!$V$5="HPOP",INDEX([1]hpop_regional_summary!$B$2:$AJ$198,MATCH($AR163,[1]hpop_regional_summary!$C$2:$C$198,0),MATCH($E$5,[1]hpop_regional_summary!$B$2:$AJ$2,0)+1),IF([1]Reference!$V$5="UHC",IF(OR($E$5="UHC Single Measure",$E$5="Financial Hardship",$E$5="Average Service Coverage"),INDEX([1]uhc_regional_summary!$B$5:$AO$198,MATCH($AR163,[1]uhc_regional_summary!$C$5:$C$198,0),MATCH($E$5,[1]uhc_regional_summary!$B$2:$AO$2,0)+1),INDEX([1]uhc_regional_summary!$B$5:$AO$198,MATCH($AR163,[1]uhc_regional_summary!$C$5:$C$198,0),MATCH($E$5,[1]uhc_regional_summary!$B$3:$AO$3,0)+1)),IF([1]Reference!$V$5="HEP",IF(OR($E$5="HEP Index",$E$5="Prepare",$E$5="Prevent",$E$5="Detect and Respond"),INDEX([1]hep_regional_summary!$B$5:$AZ$198,MATCH($AR163,[1]hep_regional_summary!$C$5:$C$198,0),MATCH($E$5,[1]hep_regional_summary!$B$2:$AZ$2,0)+1),INDEX([1]hep_regional_summary!$B$5:$AZ$198,MATCH($AR163,[1]hep_regional_summary!$C$5:$C$198,0),MATCH($E$5,[1]hep_regional_summary!$B$3:$AZ$3,0)+1)),"CHECK")))</f>
        <v>0</v>
      </c>
      <c r="AV163" s="194" t="str">
        <f t="shared" si="2"/>
        <v>NO DATA</v>
      </c>
      <c r="AW163" s="194">
        <f>COUNTIF(AV$18:AV163,AV163)</f>
        <v>34</v>
      </c>
      <c r="AX163" s="176">
        <f>IF(AND(AV163&lt;&gt;"NO DATA",AU163=""),"",(SUMPRODUCT((AV163=$AV$18:$AV$211)*(AU163&gt;$AU$18:$AU$211))+1)+(COUNTIFS($AV$18:AV163,AV163,$AU$18:AU163,AU163)-1))</f>
        <v>34</v>
      </c>
      <c r="AY163" s="31">
        <f>(SUMPRODUCT((AV163=$AV$18:$AV$211)*(AS163&gt;$AS$18:$AS$211))+1)+(COUNTIFS($AV$18:AV163,AV163,$AS$18:AS163,AS163)-1)</f>
        <v>27</v>
      </c>
    </row>
    <row r="164" spans="42:51" ht="15.75" customHeight="1" x14ac:dyDescent="0.35">
      <c r="AP164" s="194" t="s">
        <v>247</v>
      </c>
      <c r="AQ164" s="194" t="s">
        <v>270</v>
      </c>
      <c r="AR164" s="194" t="s">
        <v>271</v>
      </c>
      <c r="AS164" s="194">
        <f>INDEX('[1]Baseline values'!$A$1:$BF$195,MATCH($AQ164,'[1]Baseline values'!$A$1:$A$195,0),MATCH($E$5,'[1]Baseline values'!$A$1:$BF$1,0))</f>
        <v>9.4499999999999993</v>
      </c>
      <c r="AT164" s="194">
        <f>IF([1]Reference!$V$5="HPOP",INDEX([1]hpop_regional_summary!$B$2:$AJ$198,MATCH($AR164,[1]hpop_regional_summary!$C$2:$C$198,0),MATCH($E$5,[1]hpop_regional_summary!$B$2:$AJ$2,0)),IF([1]Reference!$V$5="UHC",IF(OR($E$5="UHC Single Measure",$E$5="Financial Hardship",$E$5="Average Service Coverage"),INDEX([1]uhc_regional_summary!$B$5:$AO$198,MATCH($AR164,[1]uhc_regional_summary!$C$5:$C$198,0),MATCH($E$5,[1]uhc_regional_summary!$B$2:$AO$2,0)),INDEX([1]uhc_regional_summary!$B$5:$AO$198,MATCH($AR164,[1]uhc_regional_summary!$C$5:$C$198,0),MATCH($E$5,[1]uhc_regional_summary!$B$3:$AO$3,0))),IF([1]Reference!$V$5="HEP",IF(OR($E$5="HEP Index",$E$5="Prepare",$E$5="Prevent",$E$5="Detect and Respond"),INDEX([1]hep_regional_summary!$B$5:$AZ$198,MATCH($AR164,[1]hep_regional_summary!$C$5:$C$198,0),MATCH($E$5,[1]hep_regional_summary!$B$2:$AZ$2,0)),INDEX([1]hep_regional_summary!$B$5:$AZ$198,MATCH($AR164,[1]hep_regional_summary!$C$5:$C$198,0),MATCH($E$5,[1]hep_regional_summary!$B$3:$AZ$3,0))),"CHECK")))</f>
        <v>0</v>
      </c>
      <c r="AU164" s="194">
        <f>IF([1]Reference!$V$5="HPOP",INDEX([1]hpop_regional_summary!$B$2:$AJ$198,MATCH($AR164,[1]hpop_regional_summary!$C$2:$C$198,0),MATCH($E$5,[1]hpop_regional_summary!$B$2:$AJ$2,0)+1),IF([1]Reference!$V$5="UHC",IF(OR($E$5="UHC Single Measure",$E$5="Financial Hardship",$E$5="Average Service Coverage"),INDEX([1]uhc_regional_summary!$B$5:$AO$198,MATCH($AR164,[1]uhc_regional_summary!$C$5:$C$198,0),MATCH($E$5,[1]uhc_regional_summary!$B$2:$AO$2,0)+1),INDEX([1]uhc_regional_summary!$B$5:$AO$198,MATCH($AR164,[1]uhc_regional_summary!$C$5:$C$198,0),MATCH($E$5,[1]uhc_regional_summary!$B$3:$AO$3,0)+1)),IF([1]Reference!$V$5="HEP",IF(OR($E$5="HEP Index",$E$5="Prepare",$E$5="Prevent",$E$5="Detect and Respond"),INDEX([1]hep_regional_summary!$B$5:$AZ$198,MATCH($AR164,[1]hep_regional_summary!$C$5:$C$198,0),MATCH($E$5,[1]hep_regional_summary!$B$2:$AZ$2,0)+1),INDEX([1]hep_regional_summary!$B$5:$AZ$198,MATCH($AR164,[1]hep_regional_summary!$C$5:$C$198,0),MATCH($E$5,[1]hep_regional_summary!$B$3:$AZ$3,0)+1)),"CHECK")))</f>
        <v>0</v>
      </c>
      <c r="AV164" s="194" t="str">
        <f t="shared" si="2"/>
        <v>NO DATA</v>
      </c>
      <c r="AW164" s="194">
        <f>COUNTIF(AV$18:AV164,AV164)</f>
        <v>35</v>
      </c>
      <c r="AX164" s="176">
        <f>IF(AND(AV164&lt;&gt;"NO DATA",AU164=""),"",(SUMPRODUCT((AV164=$AV$18:$AV$211)*(AU164&gt;$AU$18:$AU$211))+1)+(COUNTIFS($AV$18:AV164,AV164,$AU$18:AU164,AU164)-1))</f>
        <v>35</v>
      </c>
      <c r="AY164" s="31">
        <f>(SUMPRODUCT((AV164=$AV$18:$AV$211)*(AS164&gt;$AS$18:$AS$211))+1)+(COUNTIFS($AV$18:AV164,AV164,$AS$18:AS164,AS164)-1)</f>
        <v>28</v>
      </c>
    </row>
    <row r="165" spans="42:51" ht="15.75" customHeight="1" x14ac:dyDescent="0.35">
      <c r="AP165" s="194" t="s">
        <v>247</v>
      </c>
      <c r="AQ165" s="194" t="s">
        <v>302</v>
      </c>
      <c r="AR165" s="194" t="s">
        <v>303</v>
      </c>
      <c r="AS165" s="194">
        <f>INDEX('[1]Baseline values'!$A$1:$BF$195,MATCH($AQ165,'[1]Baseline values'!$A$1:$A$195,0),MATCH($E$5,'[1]Baseline values'!$A$1:$BF$1,0))</f>
        <v>9.4499999999999993</v>
      </c>
      <c r="AT165" s="194">
        <f>IF([1]Reference!$V$5="HPOP",INDEX([1]hpop_regional_summary!$B$2:$AJ$198,MATCH($AR165,[1]hpop_regional_summary!$C$2:$C$198,0),MATCH($E$5,[1]hpop_regional_summary!$B$2:$AJ$2,0)),IF([1]Reference!$V$5="UHC",IF(OR($E$5="UHC Single Measure",$E$5="Financial Hardship",$E$5="Average Service Coverage"),INDEX([1]uhc_regional_summary!$B$5:$AO$198,MATCH($AR165,[1]uhc_regional_summary!$C$5:$C$198,0),MATCH($E$5,[1]uhc_regional_summary!$B$2:$AO$2,0)),INDEX([1]uhc_regional_summary!$B$5:$AO$198,MATCH($AR165,[1]uhc_regional_summary!$C$5:$C$198,0),MATCH($E$5,[1]uhc_regional_summary!$B$3:$AO$3,0))),IF([1]Reference!$V$5="HEP",IF(OR($E$5="HEP Index",$E$5="Prepare",$E$5="Prevent",$E$5="Detect and Respond"),INDEX([1]hep_regional_summary!$B$5:$AZ$198,MATCH($AR165,[1]hep_regional_summary!$C$5:$C$198,0),MATCH($E$5,[1]hep_regional_summary!$B$2:$AZ$2,0)),INDEX([1]hep_regional_summary!$B$5:$AZ$198,MATCH($AR165,[1]hep_regional_summary!$C$5:$C$198,0),MATCH($E$5,[1]hep_regional_summary!$B$3:$AZ$3,0))),"CHECK")))</f>
        <v>0</v>
      </c>
      <c r="AU165" s="194">
        <f>IF([1]Reference!$V$5="HPOP",INDEX([1]hpop_regional_summary!$B$2:$AJ$198,MATCH($AR165,[1]hpop_regional_summary!$C$2:$C$198,0),MATCH($E$5,[1]hpop_regional_summary!$B$2:$AJ$2,0)+1),IF([1]Reference!$V$5="UHC",IF(OR($E$5="UHC Single Measure",$E$5="Financial Hardship",$E$5="Average Service Coverage"),INDEX([1]uhc_regional_summary!$B$5:$AO$198,MATCH($AR165,[1]uhc_regional_summary!$C$5:$C$198,0),MATCH($E$5,[1]uhc_regional_summary!$B$2:$AO$2,0)+1),INDEX([1]uhc_regional_summary!$B$5:$AO$198,MATCH($AR165,[1]uhc_regional_summary!$C$5:$C$198,0),MATCH($E$5,[1]uhc_regional_summary!$B$3:$AO$3,0)+1)),IF([1]Reference!$V$5="HEP",IF(OR($E$5="HEP Index",$E$5="Prepare",$E$5="Prevent",$E$5="Detect and Respond"),INDEX([1]hep_regional_summary!$B$5:$AZ$198,MATCH($AR165,[1]hep_regional_summary!$C$5:$C$198,0),MATCH($E$5,[1]hep_regional_summary!$B$2:$AZ$2,0)+1),INDEX([1]hep_regional_summary!$B$5:$AZ$198,MATCH($AR165,[1]hep_regional_summary!$C$5:$C$198,0),MATCH($E$5,[1]hep_regional_summary!$B$3:$AZ$3,0)+1)),"CHECK")))</f>
        <v>0</v>
      </c>
      <c r="AV165" s="194" t="str">
        <f t="shared" si="2"/>
        <v>NO DATA</v>
      </c>
      <c r="AW165" s="194">
        <f>COUNTIF(AV$18:AV165,AV165)</f>
        <v>36</v>
      </c>
      <c r="AX165" s="176">
        <f>IF(AND(AV165&lt;&gt;"NO DATA",AU165=""),"",(SUMPRODUCT((AV165=$AV$18:$AV$211)*(AU165&gt;$AU$18:$AU$211))+1)+(COUNTIFS($AV$18:AV165,AV165,$AU$18:AU165,AU165)-1))</f>
        <v>36</v>
      </c>
      <c r="AY165" s="31">
        <f>(SUMPRODUCT((AV165=$AV$18:$AV$211)*(AS165&gt;$AS$18:$AS$211))+1)+(COUNTIFS($AV$18:AV165,AV165,$AS$18:AS165,AS165)-1)</f>
        <v>29</v>
      </c>
    </row>
    <row r="166" spans="42:51" ht="15.75" customHeight="1" x14ac:dyDescent="0.35">
      <c r="AP166" s="194" t="s">
        <v>491</v>
      </c>
      <c r="AQ166" s="194" t="s">
        <v>524</v>
      </c>
      <c r="AR166" s="194" t="s">
        <v>525</v>
      </c>
      <c r="AS166" s="194">
        <f>INDEX('[1]Baseline values'!$A$1:$BF$195,MATCH($AQ166,'[1]Baseline values'!$A$1:$A$195,0),MATCH($E$5,'[1]Baseline values'!$A$1:$BF$1,0))</f>
        <v>5.12</v>
      </c>
      <c r="AT166" s="194">
        <f>IF([1]Reference!$V$5="HPOP",INDEX([1]hpop_regional_summary!$B$2:$AJ$198,MATCH($AR166,[1]hpop_regional_summary!$C$2:$C$198,0),MATCH($E$5,[1]hpop_regional_summary!$B$2:$AJ$2,0)),IF([1]Reference!$V$5="UHC",IF(OR($E$5="UHC Single Measure",$E$5="Financial Hardship",$E$5="Average Service Coverage"),INDEX([1]uhc_regional_summary!$B$5:$AO$198,MATCH($AR166,[1]uhc_regional_summary!$C$5:$C$198,0),MATCH($E$5,[1]uhc_regional_summary!$B$2:$AO$2,0)),INDEX([1]uhc_regional_summary!$B$5:$AO$198,MATCH($AR166,[1]uhc_regional_summary!$C$5:$C$198,0),MATCH($E$5,[1]uhc_regional_summary!$B$3:$AO$3,0))),IF([1]Reference!$V$5="HEP",IF(OR($E$5="HEP Index",$E$5="Prepare",$E$5="Prevent",$E$5="Detect and Respond"),INDEX([1]hep_regional_summary!$B$5:$AZ$198,MATCH($AR166,[1]hep_regional_summary!$C$5:$C$198,0),MATCH($E$5,[1]hep_regional_summary!$B$2:$AZ$2,0)),INDEX([1]hep_regional_summary!$B$5:$AZ$198,MATCH($AR166,[1]hep_regional_summary!$C$5:$C$198,0),MATCH($E$5,[1]hep_regional_summary!$B$3:$AZ$3,0))),"CHECK")))</f>
        <v>0</v>
      </c>
      <c r="AU166" s="194">
        <f>IF([1]Reference!$V$5="HPOP",INDEX([1]hpop_regional_summary!$B$2:$AJ$198,MATCH($AR166,[1]hpop_regional_summary!$C$2:$C$198,0),MATCH($E$5,[1]hpop_regional_summary!$B$2:$AJ$2,0)+1),IF([1]Reference!$V$5="UHC",IF(OR($E$5="UHC Single Measure",$E$5="Financial Hardship",$E$5="Average Service Coverage"),INDEX([1]uhc_regional_summary!$B$5:$AO$198,MATCH($AR166,[1]uhc_regional_summary!$C$5:$C$198,0),MATCH($E$5,[1]uhc_regional_summary!$B$2:$AO$2,0)+1),INDEX([1]uhc_regional_summary!$B$5:$AO$198,MATCH($AR166,[1]uhc_regional_summary!$C$5:$C$198,0),MATCH($E$5,[1]uhc_regional_summary!$B$3:$AO$3,0)+1)),IF([1]Reference!$V$5="HEP",IF(OR($E$5="HEP Index",$E$5="Prepare",$E$5="Prevent",$E$5="Detect and Respond"),INDEX([1]hep_regional_summary!$B$5:$AZ$198,MATCH($AR166,[1]hep_regional_summary!$C$5:$C$198,0),MATCH($E$5,[1]hep_regional_summary!$B$2:$AZ$2,0)+1),INDEX([1]hep_regional_summary!$B$5:$AZ$198,MATCH($AR166,[1]hep_regional_summary!$C$5:$C$198,0),MATCH($E$5,[1]hep_regional_summary!$B$3:$AZ$3,0)+1)),"CHECK")))</f>
        <v>0</v>
      </c>
      <c r="AV166" s="194" t="str">
        <f t="shared" si="2"/>
        <v>NO DATA</v>
      </c>
      <c r="AW166" s="194">
        <f>COUNTIF(AV$18:AV166,AV166)</f>
        <v>37</v>
      </c>
      <c r="AX166" s="176">
        <f>IF(AND(AV166&lt;&gt;"NO DATA",AU166=""),"",(SUMPRODUCT((AV166=$AV$18:$AV$211)*(AU166&gt;$AU$18:$AU$211))+1)+(COUNTIFS($AV$18:AV166,AV166,$AU$18:AU166,AU166)-1))</f>
        <v>37</v>
      </c>
      <c r="AY166" s="31">
        <f>(SUMPRODUCT((AV166=$AV$18:$AV$211)*(AS166&gt;$AS$18:$AS$211))+1)+(COUNTIFS($AV$18:AV166,AV166,$AS$18:AS166,AS166)-1)</f>
        <v>11</v>
      </c>
    </row>
    <row r="167" spans="42:51" ht="15.75" customHeight="1" x14ac:dyDescent="0.35">
      <c r="AP167" s="194" t="s">
        <v>361</v>
      </c>
      <c r="AQ167" s="194" t="s">
        <v>402</v>
      </c>
      <c r="AR167" s="194" t="s">
        <v>403</v>
      </c>
      <c r="AS167" s="194">
        <f>INDEX('[1]Baseline values'!$A$1:$BF$195,MATCH($AQ167,'[1]Baseline values'!$A$1:$A$195,0),MATCH($E$5,'[1]Baseline values'!$A$1:$BF$1,0))</f>
        <v>10.210000000000001</v>
      </c>
      <c r="AT167" s="194">
        <f>IF([1]Reference!$V$5="HPOP",INDEX([1]hpop_regional_summary!$B$2:$AJ$198,MATCH($AR167,[1]hpop_regional_summary!$C$2:$C$198,0),MATCH($E$5,[1]hpop_regional_summary!$B$2:$AJ$2,0)),IF([1]Reference!$V$5="UHC",IF(OR($E$5="UHC Single Measure",$E$5="Financial Hardship",$E$5="Average Service Coverage"),INDEX([1]uhc_regional_summary!$B$5:$AO$198,MATCH($AR167,[1]uhc_regional_summary!$C$5:$C$198,0),MATCH($E$5,[1]uhc_regional_summary!$B$2:$AO$2,0)),INDEX([1]uhc_regional_summary!$B$5:$AO$198,MATCH($AR167,[1]uhc_regional_summary!$C$5:$C$198,0),MATCH($E$5,[1]uhc_regional_summary!$B$3:$AO$3,0))),IF([1]Reference!$V$5="HEP",IF(OR($E$5="HEP Index",$E$5="Prepare",$E$5="Prevent",$E$5="Detect and Respond"),INDEX([1]hep_regional_summary!$B$5:$AZ$198,MATCH($AR167,[1]hep_regional_summary!$C$5:$C$198,0),MATCH($E$5,[1]hep_regional_summary!$B$2:$AZ$2,0)),INDEX([1]hep_regional_summary!$B$5:$AZ$198,MATCH($AR167,[1]hep_regional_summary!$C$5:$C$198,0),MATCH($E$5,[1]hep_regional_summary!$B$3:$AZ$3,0))),"CHECK")))</f>
        <v>0</v>
      </c>
      <c r="AU167" s="194">
        <f>IF([1]Reference!$V$5="HPOP",INDEX([1]hpop_regional_summary!$B$2:$AJ$198,MATCH($AR167,[1]hpop_regional_summary!$C$2:$C$198,0),MATCH($E$5,[1]hpop_regional_summary!$B$2:$AJ$2,0)+1),IF([1]Reference!$V$5="UHC",IF(OR($E$5="UHC Single Measure",$E$5="Financial Hardship",$E$5="Average Service Coverage"),INDEX([1]uhc_regional_summary!$B$5:$AO$198,MATCH($AR167,[1]uhc_regional_summary!$C$5:$C$198,0),MATCH($E$5,[1]uhc_regional_summary!$B$2:$AO$2,0)+1),INDEX([1]uhc_regional_summary!$B$5:$AO$198,MATCH($AR167,[1]uhc_regional_summary!$C$5:$C$198,0),MATCH($E$5,[1]uhc_regional_summary!$B$3:$AO$3,0)+1)),IF([1]Reference!$V$5="HEP",IF(OR($E$5="HEP Index",$E$5="Prepare",$E$5="Prevent",$E$5="Detect and Respond"),INDEX([1]hep_regional_summary!$B$5:$AZ$198,MATCH($AR167,[1]hep_regional_summary!$C$5:$C$198,0),MATCH($E$5,[1]hep_regional_summary!$B$2:$AZ$2,0)+1),INDEX([1]hep_regional_summary!$B$5:$AZ$198,MATCH($AR167,[1]hep_regional_summary!$C$5:$C$198,0),MATCH($E$5,[1]hep_regional_summary!$B$3:$AZ$3,0)+1)),"CHECK")))</f>
        <v>0</v>
      </c>
      <c r="AV167" s="194" t="str">
        <f t="shared" si="2"/>
        <v>NO DATA</v>
      </c>
      <c r="AW167" s="194">
        <f>COUNTIF(AV$18:AV167,AV167)</f>
        <v>38</v>
      </c>
      <c r="AX167" s="176">
        <f>IF(AND(AV167&lt;&gt;"NO DATA",AU167=""),"",(SUMPRODUCT((AV167=$AV$18:$AV$211)*(AU167&gt;$AU$18:$AU$211))+1)+(COUNTIFS($AV$18:AV167,AV167,$AU$18:AU167,AU167)-1))</f>
        <v>38</v>
      </c>
      <c r="AY167" s="31">
        <f>(SUMPRODUCT((AV167=$AV$18:$AV$211)*(AS167&gt;$AS$18:$AS$211))+1)+(COUNTIFS($AV$18:AV167,AV167,$AS$18:AS167,AS167)-1)</f>
        <v>37</v>
      </c>
    </row>
    <row r="168" spans="42:51" ht="15.75" customHeight="1" x14ac:dyDescent="0.35">
      <c r="AP168" s="194" t="s">
        <v>79</v>
      </c>
      <c r="AQ168" s="194" t="s">
        <v>176</v>
      </c>
      <c r="AR168" s="194" t="s">
        <v>177</v>
      </c>
      <c r="AS168" s="194">
        <f>INDEX('[1]Baseline values'!$A$1:$BF$195,MATCH($AQ168,'[1]Baseline values'!$A$1:$A$195,0),MATCH($E$5,'[1]Baseline values'!$A$1:$BF$1,0))</f>
        <v>7.43</v>
      </c>
      <c r="AT168" s="194">
        <f>IF([1]Reference!$V$5="HPOP",INDEX([1]hpop_regional_summary!$B$2:$AJ$198,MATCH($AR168,[1]hpop_regional_summary!$C$2:$C$198,0),MATCH($E$5,[1]hpop_regional_summary!$B$2:$AJ$2,0)),IF([1]Reference!$V$5="UHC",IF(OR($E$5="UHC Single Measure",$E$5="Financial Hardship",$E$5="Average Service Coverage"),INDEX([1]uhc_regional_summary!$B$5:$AO$198,MATCH($AR168,[1]uhc_regional_summary!$C$5:$C$198,0),MATCH($E$5,[1]uhc_regional_summary!$B$2:$AO$2,0)),INDEX([1]uhc_regional_summary!$B$5:$AO$198,MATCH($AR168,[1]uhc_regional_summary!$C$5:$C$198,0),MATCH($E$5,[1]uhc_regional_summary!$B$3:$AO$3,0))),IF([1]Reference!$V$5="HEP",IF(OR($E$5="HEP Index",$E$5="Prepare",$E$5="Prevent",$E$5="Detect and Respond"),INDEX([1]hep_regional_summary!$B$5:$AZ$198,MATCH($AR168,[1]hep_regional_summary!$C$5:$C$198,0),MATCH($E$5,[1]hep_regional_summary!$B$2:$AZ$2,0)),INDEX([1]hep_regional_summary!$B$5:$AZ$198,MATCH($AR168,[1]hep_regional_summary!$C$5:$C$198,0),MATCH($E$5,[1]hep_regional_summary!$B$3:$AZ$3,0))),"CHECK")))</f>
        <v>3</v>
      </c>
      <c r="AU168" s="194">
        <f>IF([1]Reference!$V$5="HPOP",INDEX([1]hpop_regional_summary!$B$2:$AJ$198,MATCH($AR168,[1]hpop_regional_summary!$C$2:$C$198,0),MATCH($E$5,[1]hpop_regional_summary!$B$2:$AJ$2,0)+1),IF([1]Reference!$V$5="UHC",IF(OR($E$5="UHC Single Measure",$E$5="Financial Hardship",$E$5="Average Service Coverage"),INDEX([1]uhc_regional_summary!$B$5:$AO$198,MATCH($AR168,[1]uhc_regional_summary!$C$5:$C$198,0),MATCH($E$5,[1]uhc_regional_summary!$B$2:$AO$2,0)+1),INDEX([1]uhc_regional_summary!$B$5:$AO$198,MATCH($AR168,[1]uhc_regional_summary!$C$5:$C$198,0),MATCH($E$5,[1]uhc_regional_summary!$B$3:$AO$3,0)+1)),IF([1]Reference!$V$5="HEP",IF(OR($E$5="HEP Index",$E$5="Prepare",$E$5="Prevent",$E$5="Detect and Respond"),INDEX([1]hep_regional_summary!$B$5:$AZ$198,MATCH($AR168,[1]hep_regional_summary!$C$5:$C$198,0),MATCH($E$5,[1]hep_regional_summary!$B$2:$AZ$2,0)+1),INDEX([1]hep_regional_summary!$B$5:$AZ$198,MATCH($AR168,[1]hep_regional_summary!$C$5:$C$198,0),MATCH($E$5,[1]hep_regional_summary!$B$3:$AZ$3,0)+1)),"CHECK")))</f>
        <v>0.4</v>
      </c>
      <c r="AV168" s="194" t="str">
        <f t="shared" si="2"/>
        <v>Worst-Pos</v>
      </c>
      <c r="AW168" s="194">
        <f>COUNTIF(AV$18:AV168,AV168)</f>
        <v>54</v>
      </c>
      <c r="AX168" s="176">
        <f>IF(AND(AV168&lt;&gt;"NO DATA",AU168=""),"",(SUMPRODUCT((AV168=$AV$18:$AV$211)*(AU168&gt;$AU$18:$AU$211))+1)+(COUNTIFS($AV$18:AV168,AV168,$AU$18:AU168,AU168)-1))</f>
        <v>17</v>
      </c>
      <c r="AY168" s="31">
        <f>(SUMPRODUCT((AV168=$AV$18:$AV$211)*(AS168&gt;$AS$18:$AS$211))+1)+(COUNTIFS($AV$18:AV168,AV168,$AS$18:AS168,AS168)-1)</f>
        <v>3</v>
      </c>
    </row>
    <row r="169" spans="42:51" ht="15.75" customHeight="1" x14ac:dyDescent="0.35">
      <c r="AP169" s="194" t="s">
        <v>318</v>
      </c>
      <c r="AQ169" s="194" t="s">
        <v>355</v>
      </c>
      <c r="AR169" s="194" t="s">
        <v>356</v>
      </c>
      <c r="AS169" s="194">
        <f>INDEX('[1]Baseline values'!$A$1:$BF$195,MATCH($AQ169,'[1]Baseline values'!$A$1:$A$195,0),MATCH($E$5,'[1]Baseline values'!$A$1:$BF$1,0))</f>
        <v>11.66</v>
      </c>
      <c r="AT169" s="194">
        <f>IF([1]Reference!$V$5="HPOP",INDEX([1]hpop_regional_summary!$B$2:$AJ$198,MATCH($AR169,[1]hpop_regional_summary!$C$2:$C$198,0),MATCH($E$5,[1]hpop_regional_summary!$B$2:$AJ$2,0)),IF([1]Reference!$V$5="UHC",IF(OR($E$5="UHC Single Measure",$E$5="Financial Hardship",$E$5="Average Service Coverage"),INDEX([1]uhc_regional_summary!$B$5:$AO$198,MATCH($AR169,[1]uhc_regional_summary!$C$5:$C$198,0),MATCH($E$5,[1]uhc_regional_summary!$B$2:$AO$2,0)),INDEX([1]uhc_regional_summary!$B$5:$AO$198,MATCH($AR169,[1]uhc_regional_summary!$C$5:$C$198,0),MATCH($E$5,[1]uhc_regional_summary!$B$3:$AO$3,0))),IF([1]Reference!$V$5="HEP",IF(OR($E$5="HEP Index",$E$5="Prepare",$E$5="Prevent",$E$5="Detect and Respond"),INDEX([1]hep_regional_summary!$B$5:$AZ$198,MATCH($AR169,[1]hep_regional_summary!$C$5:$C$198,0),MATCH($E$5,[1]hep_regional_summary!$B$2:$AZ$2,0)),INDEX([1]hep_regional_summary!$B$5:$AZ$198,MATCH($AR169,[1]hep_regional_summary!$C$5:$C$198,0),MATCH($E$5,[1]hep_regional_summary!$B$3:$AZ$3,0))),"CHECK")))</f>
        <v>0</v>
      </c>
      <c r="AU169" s="194">
        <f>IF([1]Reference!$V$5="HPOP",INDEX([1]hpop_regional_summary!$B$2:$AJ$198,MATCH($AR169,[1]hpop_regional_summary!$C$2:$C$198,0),MATCH($E$5,[1]hpop_regional_summary!$B$2:$AJ$2,0)+1),IF([1]Reference!$V$5="UHC",IF(OR($E$5="UHC Single Measure",$E$5="Financial Hardship",$E$5="Average Service Coverage"),INDEX([1]uhc_regional_summary!$B$5:$AO$198,MATCH($AR169,[1]uhc_regional_summary!$C$5:$C$198,0),MATCH($E$5,[1]uhc_regional_summary!$B$2:$AO$2,0)+1),INDEX([1]uhc_regional_summary!$B$5:$AO$198,MATCH($AR169,[1]uhc_regional_summary!$C$5:$C$198,0),MATCH($E$5,[1]uhc_regional_summary!$B$3:$AO$3,0)+1)),IF([1]Reference!$V$5="HEP",IF(OR($E$5="HEP Index",$E$5="Prepare",$E$5="Prevent",$E$5="Detect and Respond"),INDEX([1]hep_regional_summary!$B$5:$AZ$198,MATCH($AR169,[1]hep_regional_summary!$C$5:$C$198,0),MATCH($E$5,[1]hep_regional_summary!$B$2:$AZ$2,0)+1),INDEX([1]hep_regional_summary!$B$5:$AZ$198,MATCH($AR169,[1]hep_regional_summary!$C$5:$C$198,0),MATCH($E$5,[1]hep_regional_summary!$B$3:$AZ$3,0)+1)),"CHECK")))</f>
        <v>0</v>
      </c>
      <c r="AV169" s="194" t="str">
        <f t="shared" si="2"/>
        <v>NO DATA</v>
      </c>
      <c r="AW169" s="194">
        <f>COUNTIF(AV$18:AV169,AV169)</f>
        <v>39</v>
      </c>
      <c r="AX169" s="176">
        <f>IF(AND(AV169&lt;&gt;"NO DATA",AU169=""),"",(SUMPRODUCT((AV169=$AV$18:$AV$211)*(AU169&gt;$AU$18:$AU$211))+1)+(COUNTIFS($AV$18:AV169,AV169,$AU$18:AU169,AU169)-1))</f>
        <v>39</v>
      </c>
      <c r="AY169" s="31">
        <f>(SUMPRODUCT((AV169=$AV$18:$AV$211)*(AS169&gt;$AS$18:$AS$211))+1)+(COUNTIFS($AV$18:AV169,AV169,$AS$18:AS169,AS169)-1)</f>
        <v>46</v>
      </c>
    </row>
    <row r="170" spans="42:51" ht="15.75" customHeight="1" x14ac:dyDescent="0.35">
      <c r="AP170" s="194" t="s">
        <v>79</v>
      </c>
      <c r="AQ170" s="194" t="s">
        <v>244</v>
      </c>
      <c r="AR170" s="194" t="s">
        <v>81</v>
      </c>
      <c r="AS170" s="194">
        <f>INDEX('[1]Baseline values'!$A$1:$BF$195,MATCH($AQ170,'[1]Baseline values'!$A$1:$A$195,0),MATCH($E$5,'[1]Baseline values'!$A$1:$BF$1,0))</f>
        <v>3.81</v>
      </c>
      <c r="AT170" s="194">
        <f>IF([1]Reference!$V$5="HPOP",INDEX([1]hpop_regional_summary!$B$2:$AJ$198,MATCH($AR170,[1]hpop_regional_summary!$C$2:$C$198,0),MATCH($E$5,[1]hpop_regional_summary!$B$2:$AJ$2,0)),IF([1]Reference!$V$5="UHC",IF(OR($E$5="UHC Single Measure",$E$5="Financial Hardship",$E$5="Average Service Coverage"),INDEX([1]uhc_regional_summary!$B$5:$AO$198,MATCH($AR170,[1]uhc_regional_summary!$C$5:$C$198,0),MATCH($E$5,[1]uhc_regional_summary!$B$2:$AO$2,0)),INDEX([1]uhc_regional_summary!$B$5:$AO$198,MATCH($AR170,[1]uhc_regional_summary!$C$5:$C$198,0),MATCH($E$5,[1]uhc_regional_summary!$B$3:$AO$3,0))),IF([1]Reference!$V$5="HEP",IF(OR($E$5="HEP Index",$E$5="Prepare",$E$5="Prevent",$E$5="Detect and Respond"),INDEX([1]hep_regional_summary!$B$5:$AZ$198,MATCH($AR170,[1]hep_regional_summary!$C$5:$C$198,0),MATCH($E$5,[1]hep_regional_summary!$B$2:$AZ$2,0)),INDEX([1]hep_regional_summary!$B$5:$AZ$198,MATCH($AR170,[1]hep_regional_summary!$C$5:$C$198,0),MATCH($E$5,[1]hep_regional_summary!$B$3:$AZ$3,0))),"CHECK")))</f>
        <v>2</v>
      </c>
      <c r="AU170" s="194">
        <f>IF([1]Reference!$V$5="HPOP",INDEX([1]hpop_regional_summary!$B$2:$AJ$198,MATCH($AR170,[1]hpop_regional_summary!$C$2:$C$198,0),MATCH($E$5,[1]hpop_regional_summary!$B$2:$AJ$2,0)+1),IF([1]Reference!$V$5="UHC",IF(OR($E$5="UHC Single Measure",$E$5="Financial Hardship",$E$5="Average Service Coverage"),INDEX([1]uhc_regional_summary!$B$5:$AO$198,MATCH($AR170,[1]uhc_regional_summary!$C$5:$C$198,0),MATCH($E$5,[1]uhc_regional_summary!$B$2:$AO$2,0)+1),INDEX([1]uhc_regional_summary!$B$5:$AO$198,MATCH($AR170,[1]uhc_regional_summary!$C$5:$C$198,0),MATCH($E$5,[1]uhc_regional_summary!$B$3:$AO$3,0)+1)),IF([1]Reference!$V$5="HEP",IF(OR($E$5="HEP Index",$E$5="Prepare",$E$5="Prevent",$E$5="Detect and Respond"),INDEX([1]hep_regional_summary!$B$5:$AZ$198,MATCH($AR170,[1]hep_regional_summary!$C$5:$C$198,0),MATCH($E$5,[1]hep_regional_summary!$B$2:$AZ$2,0)+1),INDEX([1]hep_regional_summary!$B$5:$AZ$198,MATCH($AR170,[1]hep_regional_summary!$C$5:$C$198,0),MATCH($E$5,[1]hep_regional_summary!$B$3:$AZ$3,0)+1)),"CHECK")))</f>
        <v>1.5</v>
      </c>
      <c r="AV170" s="194" t="str">
        <f t="shared" si="2"/>
        <v>Best-Pos</v>
      </c>
      <c r="AW170" s="194">
        <f>COUNTIF(AV$18:AV170,AV170)</f>
        <v>53</v>
      </c>
      <c r="AX170" s="176">
        <f>IF(AND(AV170&lt;&gt;"NO DATA",AU170=""),"",(SUMPRODUCT((AV170=$AV$18:$AV$211)*(AU170&gt;$AU$18:$AU$211))+1)+(COUNTIFS($AV$18:AV170,AV170,$AU$18:AU170,AU170)-1))</f>
        <v>68</v>
      </c>
      <c r="AY170" s="31">
        <f>(SUMPRODUCT((AV170=$AV$18:$AV$211)*(AS170&gt;$AS$18:$AS$211))+1)+(COUNTIFS($AV$18:AV170,AV170,$AS$18:AS170,AS170)-1)</f>
        <v>28</v>
      </c>
    </row>
    <row r="171" spans="42:51" ht="15.75" customHeight="1" x14ac:dyDescent="0.35">
      <c r="AP171" s="194" t="s">
        <v>361</v>
      </c>
      <c r="AQ171" s="194" t="s">
        <v>432</v>
      </c>
      <c r="AR171" s="194" t="s">
        <v>433</v>
      </c>
      <c r="AS171" s="194">
        <f>INDEX('[1]Baseline values'!$A$1:$BF$195,MATCH($AQ171,'[1]Baseline values'!$A$1:$A$195,0),MATCH($E$5,'[1]Baseline values'!$A$1:$BF$1,0))</f>
        <v>10.46</v>
      </c>
      <c r="AT171" s="194">
        <f>IF([1]Reference!$V$5="HPOP",INDEX([1]hpop_regional_summary!$B$2:$AJ$198,MATCH($AR171,[1]hpop_regional_summary!$C$2:$C$198,0),MATCH($E$5,[1]hpop_regional_summary!$B$2:$AJ$2,0)),IF([1]Reference!$V$5="UHC",IF(OR($E$5="UHC Single Measure",$E$5="Financial Hardship",$E$5="Average Service Coverage"),INDEX([1]uhc_regional_summary!$B$5:$AO$198,MATCH($AR171,[1]uhc_regional_summary!$C$5:$C$198,0),MATCH($E$5,[1]uhc_regional_summary!$B$2:$AO$2,0)),INDEX([1]uhc_regional_summary!$B$5:$AO$198,MATCH($AR171,[1]uhc_regional_summary!$C$5:$C$198,0),MATCH($E$5,[1]uhc_regional_summary!$B$3:$AO$3,0))),IF([1]Reference!$V$5="HEP",IF(OR($E$5="HEP Index",$E$5="Prepare",$E$5="Prevent",$E$5="Detect and Respond"),INDEX([1]hep_regional_summary!$B$5:$AZ$198,MATCH($AR171,[1]hep_regional_summary!$C$5:$C$198,0),MATCH($E$5,[1]hep_regional_summary!$B$2:$AZ$2,0)),INDEX([1]hep_regional_summary!$B$5:$AZ$198,MATCH($AR171,[1]hep_regional_summary!$C$5:$C$198,0),MATCH($E$5,[1]hep_regional_summary!$B$3:$AZ$3,0))),"CHECK")))</f>
        <v>3</v>
      </c>
      <c r="AU171" s="194">
        <f>IF([1]Reference!$V$5="HPOP",INDEX([1]hpop_regional_summary!$B$2:$AJ$198,MATCH($AR171,[1]hpop_regional_summary!$C$2:$C$198,0),MATCH($E$5,[1]hpop_regional_summary!$B$2:$AJ$2,0)+1),IF([1]Reference!$V$5="UHC",IF(OR($E$5="UHC Single Measure",$E$5="Financial Hardship",$E$5="Average Service Coverage"),INDEX([1]uhc_regional_summary!$B$5:$AO$198,MATCH($AR171,[1]uhc_regional_summary!$C$5:$C$198,0),MATCH($E$5,[1]uhc_regional_summary!$B$2:$AO$2,0)+1),INDEX([1]uhc_regional_summary!$B$5:$AO$198,MATCH($AR171,[1]uhc_regional_summary!$C$5:$C$198,0),MATCH($E$5,[1]uhc_regional_summary!$B$3:$AO$3,0)+1)),IF([1]Reference!$V$5="HEP",IF(OR($E$5="HEP Index",$E$5="Prepare",$E$5="Prevent",$E$5="Detect and Respond"),INDEX([1]hep_regional_summary!$B$5:$AZ$198,MATCH($AR171,[1]hep_regional_summary!$C$5:$C$198,0),MATCH($E$5,[1]hep_regional_summary!$B$2:$AZ$2,0)+1),INDEX([1]hep_regional_summary!$B$5:$AZ$198,MATCH($AR171,[1]hep_regional_summary!$C$5:$C$198,0),MATCH($E$5,[1]hep_regional_summary!$B$3:$AZ$3,0)+1)),"CHECK")))</f>
        <v>1.5</v>
      </c>
      <c r="AV171" s="194" t="str">
        <f t="shared" si="2"/>
        <v>Worst-Pos</v>
      </c>
      <c r="AW171" s="194">
        <f>COUNTIF(AV$18:AV171,AV171)</f>
        <v>55</v>
      </c>
      <c r="AX171" s="176">
        <f>IF(AND(AV171&lt;&gt;"NO DATA",AU171=""),"",(SUMPRODUCT((AV171=$AV$18:$AV$211)*(AU171&gt;$AU$18:$AU$211))+1)+(COUNTIFS($AV$18:AV171,AV171,$AU$18:AU171,AU171)-1))</f>
        <v>58</v>
      </c>
      <c r="AY171" s="31">
        <f>(SUMPRODUCT((AV171=$AV$18:$AV$211)*(AS171&gt;$AS$18:$AS$211))+1)+(COUNTIFS($AV$18:AV171,AV171,$AS$18:AS171,AS171)-1)</f>
        <v>19</v>
      </c>
    </row>
    <row r="172" spans="42:51" ht="15.75" customHeight="1" x14ac:dyDescent="0.35">
      <c r="AP172" s="194" t="s">
        <v>79</v>
      </c>
      <c r="AQ172" s="194" t="s">
        <v>189</v>
      </c>
      <c r="AR172" s="194" t="s">
        <v>113</v>
      </c>
      <c r="AS172" s="194">
        <f>INDEX('[1]Baseline values'!$A$1:$BF$195,MATCH($AQ172,'[1]Baseline values'!$A$1:$A$195,0),MATCH($E$5,'[1]Baseline values'!$A$1:$BF$1,0))</f>
        <v>3.83</v>
      </c>
      <c r="AT172" s="194">
        <f>IF([1]Reference!$V$5="HPOP",INDEX([1]hpop_regional_summary!$B$2:$AJ$198,MATCH($AR172,[1]hpop_regional_summary!$C$2:$C$198,0),MATCH($E$5,[1]hpop_regional_summary!$B$2:$AJ$2,0)),IF([1]Reference!$V$5="UHC",IF(OR($E$5="UHC Single Measure",$E$5="Financial Hardship",$E$5="Average Service Coverage"),INDEX([1]uhc_regional_summary!$B$5:$AO$198,MATCH($AR172,[1]uhc_regional_summary!$C$5:$C$198,0),MATCH($E$5,[1]uhc_regional_summary!$B$2:$AO$2,0)),INDEX([1]uhc_regional_summary!$B$5:$AO$198,MATCH($AR172,[1]uhc_regional_summary!$C$5:$C$198,0),MATCH($E$5,[1]uhc_regional_summary!$B$3:$AO$3,0))),IF([1]Reference!$V$5="HEP",IF(OR($E$5="HEP Index",$E$5="Prepare",$E$5="Prevent",$E$5="Detect and Respond"),INDEX([1]hep_regional_summary!$B$5:$AZ$198,MATCH($AR172,[1]hep_regional_summary!$C$5:$C$198,0),MATCH($E$5,[1]hep_regional_summary!$B$2:$AZ$2,0)),INDEX([1]hep_regional_summary!$B$5:$AZ$198,MATCH($AR172,[1]hep_regional_summary!$C$5:$C$198,0),MATCH($E$5,[1]hep_regional_summary!$B$3:$AZ$3,0))),"CHECK")))</f>
        <v>2</v>
      </c>
      <c r="AU172" s="194">
        <f>IF([1]Reference!$V$5="HPOP",INDEX([1]hpop_regional_summary!$B$2:$AJ$198,MATCH($AR172,[1]hpop_regional_summary!$C$2:$C$198,0),MATCH($E$5,[1]hpop_regional_summary!$B$2:$AJ$2,0)+1),IF([1]Reference!$V$5="UHC",IF(OR($E$5="UHC Single Measure",$E$5="Financial Hardship",$E$5="Average Service Coverage"),INDEX([1]uhc_regional_summary!$B$5:$AO$198,MATCH($AR172,[1]uhc_regional_summary!$C$5:$C$198,0),MATCH($E$5,[1]uhc_regional_summary!$B$2:$AO$2,0)+1),INDEX([1]uhc_regional_summary!$B$5:$AO$198,MATCH($AR172,[1]uhc_regional_summary!$C$5:$C$198,0),MATCH($E$5,[1]uhc_regional_summary!$B$3:$AO$3,0)+1)),IF([1]Reference!$V$5="HEP",IF(OR($E$5="HEP Index",$E$5="Prepare",$E$5="Prevent",$E$5="Detect and Respond"),INDEX([1]hep_regional_summary!$B$5:$AZ$198,MATCH($AR172,[1]hep_regional_summary!$C$5:$C$198,0),MATCH($E$5,[1]hep_regional_summary!$B$2:$AZ$2,0)+1),INDEX([1]hep_regional_summary!$B$5:$AZ$198,MATCH($AR172,[1]hep_regional_summary!$C$5:$C$198,0),MATCH($E$5,[1]hep_regional_summary!$B$3:$AZ$3,0)+1)),"CHECK")))</f>
        <v>0</v>
      </c>
      <c r="AV172" s="194" t="str">
        <f t="shared" si="2"/>
        <v>Best-Pos</v>
      </c>
      <c r="AW172" s="194">
        <f>COUNTIF(AV$18:AV172,AV172)</f>
        <v>54</v>
      </c>
      <c r="AX172" s="176">
        <f>IF(AND(AV172&lt;&gt;"NO DATA",AU172=""),"",(SUMPRODUCT((AV172=$AV$18:$AV$211)*(AU172&gt;$AU$18:$AU$211))+1)+(COUNTIFS($AV$18:AV172,AV172,$AU$18:AU172,AU172)-1))</f>
        <v>2</v>
      </c>
      <c r="AY172" s="31">
        <f>(SUMPRODUCT((AV172=$AV$18:$AV$211)*(AS172&gt;$AS$18:$AS$211))+1)+(COUNTIFS($AV$18:AV172,AV172,$AS$18:AS172,AS172)-1)</f>
        <v>29</v>
      </c>
    </row>
    <row r="173" spans="42:51" ht="15.75" customHeight="1" x14ac:dyDescent="0.35">
      <c r="AP173" s="194" t="s">
        <v>79</v>
      </c>
      <c r="AQ173" s="194" t="s">
        <v>222</v>
      </c>
      <c r="AR173" s="194" t="s">
        <v>223</v>
      </c>
      <c r="AS173" s="194">
        <f>INDEX('[1]Baseline values'!$A$1:$BF$195,MATCH($AQ173,'[1]Baseline values'!$A$1:$A$195,0),MATCH($E$5,'[1]Baseline values'!$A$1:$BF$1,0))</f>
        <v>37.6</v>
      </c>
      <c r="AT173" s="194">
        <f>IF([1]Reference!$V$5="HPOP",INDEX([1]hpop_regional_summary!$B$2:$AJ$198,MATCH($AR173,[1]hpop_regional_summary!$C$2:$C$198,0),MATCH($E$5,[1]hpop_regional_summary!$B$2:$AJ$2,0)),IF([1]Reference!$V$5="UHC",IF(OR($E$5="UHC Single Measure",$E$5="Financial Hardship",$E$5="Average Service Coverage"),INDEX([1]uhc_regional_summary!$B$5:$AO$198,MATCH($AR173,[1]uhc_regional_summary!$C$5:$C$198,0),MATCH($E$5,[1]uhc_regional_summary!$B$2:$AO$2,0)),INDEX([1]uhc_regional_summary!$B$5:$AO$198,MATCH($AR173,[1]uhc_regional_summary!$C$5:$C$198,0),MATCH($E$5,[1]uhc_regional_summary!$B$3:$AO$3,0))),IF([1]Reference!$V$5="HEP",IF(OR($E$5="HEP Index",$E$5="Prepare",$E$5="Prevent",$E$5="Detect and Respond"),INDEX([1]hep_regional_summary!$B$5:$AZ$198,MATCH($AR173,[1]hep_regional_summary!$C$5:$C$198,0),MATCH($E$5,[1]hep_regional_summary!$B$2:$AZ$2,0)),INDEX([1]hep_regional_summary!$B$5:$AZ$198,MATCH($AR173,[1]hep_regional_summary!$C$5:$C$198,0),MATCH($E$5,[1]hep_regional_summary!$B$3:$AZ$3,0))),"CHECK")))</f>
        <v>4</v>
      </c>
      <c r="AU173" s="194">
        <f>IF([1]Reference!$V$5="HPOP",INDEX([1]hpop_regional_summary!$B$2:$AJ$198,MATCH($AR173,[1]hpop_regional_summary!$C$2:$C$198,0),MATCH($E$5,[1]hpop_regional_summary!$B$2:$AJ$2,0)+1),IF([1]Reference!$V$5="UHC",IF(OR($E$5="UHC Single Measure",$E$5="Financial Hardship",$E$5="Average Service Coverage"),INDEX([1]uhc_regional_summary!$B$5:$AO$198,MATCH($AR173,[1]uhc_regional_summary!$C$5:$C$198,0),MATCH($E$5,[1]uhc_regional_summary!$B$2:$AO$2,0)+1),INDEX([1]uhc_regional_summary!$B$5:$AO$198,MATCH($AR173,[1]uhc_regional_summary!$C$5:$C$198,0),MATCH($E$5,[1]uhc_regional_summary!$B$3:$AO$3,0)+1)),IF([1]Reference!$V$5="HEP",IF(OR($E$5="HEP Index",$E$5="Prepare",$E$5="Prevent",$E$5="Detect and Respond"),INDEX([1]hep_regional_summary!$B$5:$AZ$198,MATCH($AR173,[1]hep_regional_summary!$C$5:$C$198,0),MATCH($E$5,[1]hep_regional_summary!$B$2:$AZ$2,0)+1),INDEX([1]hep_regional_summary!$B$5:$AZ$198,MATCH($AR173,[1]hep_regional_summary!$C$5:$C$198,0),MATCH($E$5,[1]hep_regional_summary!$B$3:$AZ$3,0)+1)),"CHECK")))</f>
        <v>3.2</v>
      </c>
      <c r="AV173" s="194" t="str">
        <f t="shared" si="2"/>
        <v>Worst-Pos</v>
      </c>
      <c r="AW173" s="194">
        <f>COUNTIF(AV$18:AV173,AV173)</f>
        <v>56</v>
      </c>
      <c r="AX173" s="176">
        <f>IF(AND(AV173&lt;&gt;"NO DATA",AU173=""),"",(SUMPRODUCT((AV173=$AV$18:$AV$211)*(AU173&gt;$AU$18:$AU$211))+1)+(COUNTIFS($AV$18:AV173,AV173,$AU$18:AU173,AU173)-1))</f>
        <v>66</v>
      </c>
      <c r="AY173" s="31">
        <f>(SUMPRODUCT((AV173=$AV$18:$AV$211)*(AS173&gt;$AS$18:$AS$211))+1)+(COUNTIFS($AV$18:AV173,AV173,$AS$18:AS173,AS173)-1)</f>
        <v>67</v>
      </c>
    </row>
    <row r="174" spans="42:51" ht="15.75" customHeight="1" x14ac:dyDescent="0.35">
      <c r="AP174" s="194" t="s">
        <v>491</v>
      </c>
      <c r="AQ174" s="194" t="s">
        <v>516</v>
      </c>
      <c r="AR174" s="194" t="s">
        <v>517</v>
      </c>
      <c r="AS174" s="194">
        <f>INDEX('[1]Baseline values'!$A$1:$BF$195,MATCH($AQ174,'[1]Baseline values'!$A$1:$A$195,0),MATCH($E$5,'[1]Baseline values'!$A$1:$BF$1,0))</f>
        <v>8.2799999999999994</v>
      </c>
      <c r="AT174" s="194">
        <f>IF([1]Reference!$V$5="HPOP",INDEX([1]hpop_regional_summary!$B$2:$AJ$198,MATCH($AR174,[1]hpop_regional_summary!$C$2:$C$198,0),MATCH($E$5,[1]hpop_regional_summary!$B$2:$AJ$2,0)),IF([1]Reference!$V$5="UHC",IF(OR($E$5="UHC Single Measure",$E$5="Financial Hardship",$E$5="Average Service Coverage"),INDEX([1]uhc_regional_summary!$B$5:$AO$198,MATCH($AR174,[1]uhc_regional_summary!$C$5:$C$198,0),MATCH($E$5,[1]uhc_regional_summary!$B$2:$AO$2,0)),INDEX([1]uhc_regional_summary!$B$5:$AO$198,MATCH($AR174,[1]uhc_regional_summary!$C$5:$C$198,0),MATCH($E$5,[1]uhc_regional_summary!$B$3:$AO$3,0))),IF([1]Reference!$V$5="HEP",IF(OR($E$5="HEP Index",$E$5="Prepare",$E$5="Prevent",$E$5="Detect and Respond"),INDEX([1]hep_regional_summary!$B$5:$AZ$198,MATCH($AR174,[1]hep_regional_summary!$C$5:$C$198,0),MATCH($E$5,[1]hep_regional_summary!$B$2:$AZ$2,0)),INDEX([1]hep_regional_summary!$B$5:$AZ$198,MATCH($AR174,[1]hep_regional_summary!$C$5:$C$198,0),MATCH($E$5,[1]hep_regional_summary!$B$3:$AZ$3,0))),"CHECK")))</f>
        <v>3</v>
      </c>
      <c r="AU174" s="194">
        <f>IF([1]Reference!$V$5="HPOP",INDEX([1]hpop_regional_summary!$B$2:$AJ$198,MATCH($AR174,[1]hpop_regional_summary!$C$2:$C$198,0),MATCH($E$5,[1]hpop_regional_summary!$B$2:$AJ$2,0)+1),IF([1]Reference!$V$5="UHC",IF(OR($E$5="UHC Single Measure",$E$5="Financial Hardship",$E$5="Average Service Coverage"),INDEX([1]uhc_regional_summary!$B$5:$AO$198,MATCH($AR174,[1]uhc_regional_summary!$C$5:$C$198,0),MATCH($E$5,[1]uhc_regional_summary!$B$2:$AO$2,0)+1),INDEX([1]uhc_regional_summary!$B$5:$AO$198,MATCH($AR174,[1]uhc_regional_summary!$C$5:$C$198,0),MATCH($E$5,[1]uhc_regional_summary!$B$3:$AO$3,0)+1)),IF([1]Reference!$V$5="HEP",IF(OR($E$5="HEP Index",$E$5="Prepare",$E$5="Prevent",$E$5="Detect and Respond"),INDEX([1]hep_regional_summary!$B$5:$AZ$198,MATCH($AR174,[1]hep_regional_summary!$C$5:$C$198,0),MATCH($E$5,[1]hep_regional_summary!$B$2:$AZ$2,0)+1),INDEX([1]hep_regional_summary!$B$5:$AZ$198,MATCH($AR174,[1]hep_regional_summary!$C$5:$C$198,0),MATCH($E$5,[1]hep_regional_summary!$B$3:$AZ$3,0)+1)),"CHECK")))</f>
        <v>0.4</v>
      </c>
      <c r="AV174" s="194" t="str">
        <f t="shared" si="2"/>
        <v>Worst-Pos</v>
      </c>
      <c r="AW174" s="194">
        <f>COUNTIF(AV$18:AV174,AV174)</f>
        <v>57</v>
      </c>
      <c r="AX174" s="176">
        <f>IF(AND(AV174&lt;&gt;"NO DATA",AU174=""),"",(SUMPRODUCT((AV174=$AV$18:$AV$211)*(AU174&gt;$AU$18:$AU$211))+1)+(COUNTIFS($AV$18:AV174,AV174,$AU$18:AU174,AU174)-1))</f>
        <v>18</v>
      </c>
      <c r="AY174" s="31">
        <f>(SUMPRODUCT((AV174=$AV$18:$AV$211)*(AS174&gt;$AS$18:$AS$211))+1)+(COUNTIFS($AV$18:AV174,AV174,$AS$18:AS174,AS174)-1)</f>
        <v>10</v>
      </c>
    </row>
    <row r="175" spans="42:51" ht="15.75" customHeight="1" x14ac:dyDescent="0.35">
      <c r="AP175" s="194" t="s">
        <v>361</v>
      </c>
      <c r="AQ175" s="194" t="s">
        <v>370</v>
      </c>
      <c r="AR175" s="194" t="s">
        <v>371</v>
      </c>
      <c r="AS175" s="194">
        <f>INDEX('[1]Baseline values'!$A$1:$BF$195,MATCH($AQ175,'[1]Baseline values'!$A$1:$A$195,0),MATCH($E$5,'[1]Baseline values'!$A$1:$BF$1,0))</f>
        <v>3.16</v>
      </c>
      <c r="AT175" s="194">
        <f>IF([1]Reference!$V$5="HPOP",INDEX([1]hpop_regional_summary!$B$2:$AJ$198,MATCH($AR175,[1]hpop_regional_summary!$C$2:$C$198,0),MATCH($E$5,[1]hpop_regional_summary!$B$2:$AJ$2,0)),IF([1]Reference!$V$5="UHC",IF(OR($E$5="UHC Single Measure",$E$5="Financial Hardship",$E$5="Average Service Coverage"),INDEX([1]uhc_regional_summary!$B$5:$AO$198,MATCH($AR175,[1]uhc_regional_summary!$C$5:$C$198,0),MATCH($E$5,[1]uhc_regional_summary!$B$2:$AO$2,0)),INDEX([1]uhc_regional_summary!$B$5:$AO$198,MATCH($AR175,[1]uhc_regional_summary!$C$5:$C$198,0),MATCH($E$5,[1]uhc_regional_summary!$B$3:$AO$3,0))),IF([1]Reference!$V$5="HEP",IF(OR($E$5="HEP Index",$E$5="Prepare",$E$5="Prevent",$E$5="Detect and Respond"),INDEX([1]hep_regional_summary!$B$5:$AZ$198,MATCH($AR175,[1]hep_regional_summary!$C$5:$C$198,0),MATCH($E$5,[1]hep_regional_summary!$B$2:$AZ$2,0)),INDEX([1]hep_regional_summary!$B$5:$AZ$198,MATCH($AR175,[1]hep_regional_summary!$C$5:$C$198,0),MATCH($E$5,[1]hep_regional_summary!$B$3:$AZ$3,0))),"CHECK")))</f>
        <v>2</v>
      </c>
      <c r="AU175" s="194">
        <f>IF([1]Reference!$V$5="HPOP",INDEX([1]hpop_regional_summary!$B$2:$AJ$198,MATCH($AR175,[1]hpop_regional_summary!$C$2:$C$198,0),MATCH($E$5,[1]hpop_regional_summary!$B$2:$AJ$2,0)+1),IF([1]Reference!$V$5="UHC",IF(OR($E$5="UHC Single Measure",$E$5="Financial Hardship",$E$5="Average Service Coverage"),INDEX([1]uhc_regional_summary!$B$5:$AO$198,MATCH($AR175,[1]uhc_regional_summary!$C$5:$C$198,0),MATCH($E$5,[1]uhc_regional_summary!$B$2:$AO$2,0)+1),INDEX([1]uhc_regional_summary!$B$5:$AO$198,MATCH($AR175,[1]uhc_regional_summary!$C$5:$C$198,0),MATCH($E$5,[1]uhc_regional_summary!$B$3:$AO$3,0)+1)),IF([1]Reference!$V$5="HEP",IF(OR($E$5="HEP Index",$E$5="Prepare",$E$5="Prevent",$E$5="Detect and Respond"),INDEX([1]hep_regional_summary!$B$5:$AZ$198,MATCH($AR175,[1]hep_regional_summary!$C$5:$C$198,0),MATCH($E$5,[1]hep_regional_summary!$B$2:$AZ$2,0)+1),INDEX([1]hep_regional_summary!$B$5:$AZ$198,MATCH($AR175,[1]hep_regional_summary!$C$5:$C$198,0),MATCH($E$5,[1]hep_regional_summary!$B$3:$AZ$3,0)+1)),"CHECK")))</f>
        <v>0.4</v>
      </c>
      <c r="AV175" s="194" t="str">
        <f t="shared" si="2"/>
        <v>Best-Pos</v>
      </c>
      <c r="AW175" s="194">
        <f>COUNTIF(AV$18:AV175,AV175)</f>
        <v>55</v>
      </c>
      <c r="AX175" s="176">
        <f>IF(AND(AV175&lt;&gt;"NO DATA",AU175=""),"",(SUMPRODUCT((AV175=$AV$18:$AV$211)*(AU175&gt;$AU$18:$AU$211))+1)+(COUNTIFS($AV$18:AV175,AV175,$AU$18:AU175,AU175)-1))</f>
        <v>37</v>
      </c>
      <c r="AY175" s="31">
        <f>(SUMPRODUCT((AV175=$AV$18:$AV$211)*(AS175&gt;$AS$18:$AS$211))+1)+(COUNTIFS($AV$18:AV175,AV175,$AS$18:AS175,AS175)-1)</f>
        <v>17</v>
      </c>
    </row>
    <row r="176" spans="42:51" ht="15.75" customHeight="1" x14ac:dyDescent="0.35">
      <c r="AP176" s="194" t="s">
        <v>361</v>
      </c>
      <c r="AQ176" s="194" t="s">
        <v>416</v>
      </c>
      <c r="AR176" s="194" t="s">
        <v>417</v>
      </c>
      <c r="AS176" s="194">
        <f>INDEX('[1]Baseline values'!$A$1:$BF$195,MATCH($AQ176,'[1]Baseline values'!$A$1:$A$195,0),MATCH($E$5,'[1]Baseline values'!$A$1:$BF$1,0))</f>
        <v>3.8</v>
      </c>
      <c r="AT176" s="194">
        <f>IF([1]Reference!$V$5="HPOP",INDEX([1]hpop_regional_summary!$B$2:$AJ$198,MATCH($AR176,[1]hpop_regional_summary!$C$2:$C$198,0),MATCH($E$5,[1]hpop_regional_summary!$B$2:$AJ$2,0)),IF([1]Reference!$V$5="UHC",IF(OR($E$5="UHC Single Measure",$E$5="Financial Hardship",$E$5="Average Service Coverage"),INDEX([1]uhc_regional_summary!$B$5:$AO$198,MATCH($AR176,[1]uhc_regional_summary!$C$5:$C$198,0),MATCH($E$5,[1]uhc_regional_summary!$B$2:$AO$2,0)),INDEX([1]uhc_regional_summary!$B$5:$AO$198,MATCH($AR176,[1]uhc_regional_summary!$C$5:$C$198,0),MATCH($E$5,[1]uhc_regional_summary!$B$3:$AO$3,0))),IF([1]Reference!$V$5="HEP",IF(OR($E$5="HEP Index",$E$5="Prepare",$E$5="Prevent",$E$5="Detect and Respond"),INDEX([1]hep_regional_summary!$B$5:$AZ$198,MATCH($AR176,[1]hep_regional_summary!$C$5:$C$198,0),MATCH($E$5,[1]hep_regional_summary!$B$2:$AZ$2,0)),INDEX([1]hep_regional_summary!$B$5:$AZ$198,MATCH($AR176,[1]hep_regional_summary!$C$5:$C$198,0),MATCH($E$5,[1]hep_regional_summary!$B$3:$AZ$3,0))),"CHECK")))</f>
        <v>1</v>
      </c>
      <c r="AU176" s="194">
        <f>IF([1]Reference!$V$5="HPOP",INDEX([1]hpop_regional_summary!$B$2:$AJ$198,MATCH($AR176,[1]hpop_regional_summary!$C$2:$C$198,0),MATCH($E$5,[1]hpop_regional_summary!$B$2:$AJ$2,0)+1),IF([1]Reference!$V$5="UHC",IF(OR($E$5="UHC Single Measure",$E$5="Financial Hardship",$E$5="Average Service Coverage"),INDEX([1]uhc_regional_summary!$B$5:$AO$198,MATCH($AR176,[1]uhc_regional_summary!$C$5:$C$198,0),MATCH($E$5,[1]uhc_regional_summary!$B$2:$AO$2,0)+1),INDEX([1]uhc_regional_summary!$B$5:$AO$198,MATCH($AR176,[1]uhc_regional_summary!$C$5:$C$198,0),MATCH($E$5,[1]uhc_regional_summary!$B$3:$AO$3,0)+1)),IF([1]Reference!$V$5="HEP",IF(OR($E$5="HEP Index",$E$5="Prepare",$E$5="Prevent",$E$5="Detect and Respond"),INDEX([1]hep_regional_summary!$B$5:$AZ$198,MATCH($AR176,[1]hep_regional_summary!$C$5:$C$198,0),MATCH($E$5,[1]hep_regional_summary!$B$2:$AZ$2,0)+1),INDEX([1]hep_regional_summary!$B$5:$AZ$198,MATCH($AR176,[1]hep_regional_summary!$C$5:$C$198,0),MATCH($E$5,[1]hep_regional_summary!$B$3:$AZ$3,0)+1)),"CHECK")))</f>
        <v>0.3</v>
      </c>
      <c r="AV176" s="194" t="str">
        <f t="shared" si="2"/>
        <v>Best-Pos</v>
      </c>
      <c r="AW176" s="194">
        <f>COUNTIF(AV$18:AV176,AV176)</f>
        <v>56</v>
      </c>
      <c r="AX176" s="176">
        <f>IF(AND(AV176&lt;&gt;"NO DATA",AU176=""),"",(SUMPRODUCT((AV176=$AV$18:$AV$211)*(AU176&gt;$AU$18:$AU$211))+1)+(COUNTIFS($AV$18:AV176,AV176,$AU$18:AU176,AU176)-1))</f>
        <v>28</v>
      </c>
      <c r="AY176" s="31">
        <f>(SUMPRODUCT((AV176=$AV$18:$AV$211)*(AS176&gt;$AS$18:$AS$211))+1)+(COUNTIFS($AV$18:AV176,AV176,$AS$18:AS176,AS176)-1)</f>
        <v>27</v>
      </c>
    </row>
    <row r="177" spans="42:51" ht="15.75" customHeight="1" x14ac:dyDescent="0.35">
      <c r="AP177" s="194" t="s">
        <v>491</v>
      </c>
      <c r="AQ177" s="194" t="s">
        <v>504</v>
      </c>
      <c r="AR177" s="194" t="s">
        <v>505</v>
      </c>
      <c r="AS177" s="194">
        <f>INDEX('[1]Baseline values'!$A$1:$BF$195,MATCH($AQ177,'[1]Baseline values'!$A$1:$A$195,0),MATCH($E$5,'[1]Baseline values'!$A$1:$BF$1,0))</f>
        <v>5.12</v>
      </c>
      <c r="AT177" s="194">
        <f>IF([1]Reference!$V$5="HPOP",INDEX([1]hpop_regional_summary!$B$2:$AJ$198,MATCH($AR177,[1]hpop_regional_summary!$C$2:$C$198,0),MATCH($E$5,[1]hpop_regional_summary!$B$2:$AJ$2,0)),IF([1]Reference!$V$5="UHC",IF(OR($E$5="UHC Single Measure",$E$5="Financial Hardship",$E$5="Average Service Coverage"),INDEX([1]uhc_regional_summary!$B$5:$AO$198,MATCH($AR177,[1]uhc_regional_summary!$C$5:$C$198,0),MATCH($E$5,[1]uhc_regional_summary!$B$2:$AO$2,0)),INDEX([1]uhc_regional_summary!$B$5:$AO$198,MATCH($AR177,[1]uhc_regional_summary!$C$5:$C$198,0),MATCH($E$5,[1]uhc_regional_summary!$B$3:$AO$3,0))),IF([1]Reference!$V$5="HEP",IF(OR($E$5="HEP Index",$E$5="Prepare",$E$5="Prevent",$E$5="Detect and Respond"),INDEX([1]hep_regional_summary!$B$5:$AZ$198,MATCH($AR177,[1]hep_regional_summary!$C$5:$C$198,0),MATCH($E$5,[1]hep_regional_summary!$B$2:$AZ$2,0)),INDEX([1]hep_regional_summary!$B$5:$AZ$198,MATCH($AR177,[1]hep_regional_summary!$C$5:$C$198,0),MATCH($E$5,[1]hep_regional_summary!$B$3:$AZ$3,0))),"CHECK")))</f>
        <v>0</v>
      </c>
      <c r="AU177" s="194">
        <f>IF([1]Reference!$V$5="HPOP",INDEX([1]hpop_regional_summary!$B$2:$AJ$198,MATCH($AR177,[1]hpop_regional_summary!$C$2:$C$198,0),MATCH($E$5,[1]hpop_regional_summary!$B$2:$AJ$2,0)+1),IF([1]Reference!$V$5="UHC",IF(OR($E$5="UHC Single Measure",$E$5="Financial Hardship",$E$5="Average Service Coverage"),INDEX([1]uhc_regional_summary!$B$5:$AO$198,MATCH($AR177,[1]uhc_regional_summary!$C$5:$C$198,0),MATCH($E$5,[1]uhc_regional_summary!$B$2:$AO$2,0)+1),INDEX([1]uhc_regional_summary!$B$5:$AO$198,MATCH($AR177,[1]uhc_regional_summary!$C$5:$C$198,0),MATCH($E$5,[1]uhc_regional_summary!$B$3:$AO$3,0)+1)),IF([1]Reference!$V$5="HEP",IF(OR($E$5="HEP Index",$E$5="Prepare",$E$5="Prevent",$E$5="Detect and Respond"),INDEX([1]hep_regional_summary!$B$5:$AZ$198,MATCH($AR177,[1]hep_regional_summary!$C$5:$C$198,0),MATCH($E$5,[1]hep_regional_summary!$B$2:$AZ$2,0)+1),INDEX([1]hep_regional_summary!$B$5:$AZ$198,MATCH($AR177,[1]hep_regional_summary!$C$5:$C$198,0),MATCH($E$5,[1]hep_regional_summary!$B$3:$AZ$3,0)+1)),"CHECK")))</f>
        <v>0</v>
      </c>
      <c r="AV177" s="194" t="str">
        <f t="shared" si="2"/>
        <v>NO DATA</v>
      </c>
      <c r="AW177" s="194">
        <f>COUNTIF(AV$18:AV177,AV177)</f>
        <v>40</v>
      </c>
      <c r="AX177" s="176">
        <f>IF(AND(AV177&lt;&gt;"NO DATA",AU177=""),"",(SUMPRODUCT((AV177=$AV$18:$AV$211)*(AU177&gt;$AU$18:$AU$211))+1)+(COUNTIFS($AV$18:AV177,AV177,$AU$18:AU177,AU177)-1))</f>
        <v>40</v>
      </c>
      <c r="AY177" s="31">
        <f>(SUMPRODUCT((AV177=$AV$18:$AV$211)*(AS177&gt;$AS$18:$AS$211))+1)+(COUNTIFS($AV$18:AV177,AV177,$AS$18:AS177,AS177)-1)</f>
        <v>12</v>
      </c>
    </row>
    <row r="178" spans="42:51" ht="15.75" customHeight="1" x14ac:dyDescent="0.35">
      <c r="AP178" s="194" t="s">
        <v>318</v>
      </c>
      <c r="AQ178" s="194" t="s">
        <v>335</v>
      </c>
      <c r="AR178" s="194" t="s">
        <v>336</v>
      </c>
      <c r="AS178" s="194">
        <f>INDEX('[1]Baseline values'!$A$1:$BF$195,MATCH($AQ178,'[1]Baseline values'!$A$1:$A$195,0),MATCH($E$5,'[1]Baseline values'!$A$1:$BF$1,0))</f>
        <v>11.66</v>
      </c>
      <c r="AT178" s="194">
        <f>IF([1]Reference!$V$5="HPOP",INDEX([1]hpop_regional_summary!$B$2:$AJ$198,MATCH($AR178,[1]hpop_regional_summary!$C$2:$C$198,0),MATCH($E$5,[1]hpop_regional_summary!$B$2:$AJ$2,0)),IF([1]Reference!$V$5="UHC",IF(OR($E$5="UHC Single Measure",$E$5="Financial Hardship",$E$5="Average Service Coverage"),INDEX([1]uhc_regional_summary!$B$5:$AO$198,MATCH($AR178,[1]uhc_regional_summary!$C$5:$C$198,0),MATCH($E$5,[1]uhc_regional_summary!$B$2:$AO$2,0)),INDEX([1]uhc_regional_summary!$B$5:$AO$198,MATCH($AR178,[1]uhc_regional_summary!$C$5:$C$198,0),MATCH($E$5,[1]uhc_regional_summary!$B$3:$AO$3,0))),IF([1]Reference!$V$5="HEP",IF(OR($E$5="HEP Index",$E$5="Prepare",$E$5="Prevent",$E$5="Detect and Respond"),INDEX([1]hep_regional_summary!$B$5:$AZ$198,MATCH($AR178,[1]hep_regional_summary!$C$5:$C$198,0),MATCH($E$5,[1]hep_regional_summary!$B$2:$AZ$2,0)),INDEX([1]hep_regional_summary!$B$5:$AZ$198,MATCH($AR178,[1]hep_regional_summary!$C$5:$C$198,0),MATCH($E$5,[1]hep_regional_summary!$B$3:$AZ$3,0))),"CHECK")))</f>
        <v>0</v>
      </c>
      <c r="AU178" s="194">
        <f>IF([1]Reference!$V$5="HPOP",INDEX([1]hpop_regional_summary!$B$2:$AJ$198,MATCH($AR178,[1]hpop_regional_summary!$C$2:$C$198,0),MATCH($E$5,[1]hpop_regional_summary!$B$2:$AJ$2,0)+1),IF([1]Reference!$V$5="UHC",IF(OR($E$5="UHC Single Measure",$E$5="Financial Hardship",$E$5="Average Service Coverage"),INDEX([1]uhc_regional_summary!$B$5:$AO$198,MATCH($AR178,[1]uhc_regional_summary!$C$5:$C$198,0),MATCH($E$5,[1]uhc_regional_summary!$B$2:$AO$2,0)+1),INDEX([1]uhc_regional_summary!$B$5:$AO$198,MATCH($AR178,[1]uhc_regional_summary!$C$5:$C$198,0),MATCH($E$5,[1]uhc_regional_summary!$B$3:$AO$3,0)+1)),IF([1]Reference!$V$5="HEP",IF(OR($E$5="HEP Index",$E$5="Prepare",$E$5="Prevent",$E$5="Detect and Respond"),INDEX([1]hep_regional_summary!$B$5:$AZ$198,MATCH($AR178,[1]hep_regional_summary!$C$5:$C$198,0),MATCH($E$5,[1]hep_regional_summary!$B$2:$AZ$2,0)+1),INDEX([1]hep_regional_summary!$B$5:$AZ$198,MATCH($AR178,[1]hep_regional_summary!$C$5:$C$198,0),MATCH($E$5,[1]hep_regional_summary!$B$3:$AZ$3,0)+1)),"CHECK")))</f>
        <v>0</v>
      </c>
      <c r="AV178" s="194" t="str">
        <f t="shared" si="2"/>
        <v>NO DATA</v>
      </c>
      <c r="AW178" s="194">
        <f>COUNTIF(AV$18:AV178,AV178)</f>
        <v>41</v>
      </c>
      <c r="AX178" s="176">
        <f>IF(AND(AV178&lt;&gt;"NO DATA",AU178=""),"",(SUMPRODUCT((AV178=$AV$18:$AV$211)*(AU178&gt;$AU$18:$AU$211))+1)+(COUNTIFS($AV$18:AV178,AV178,$AU$18:AU178,AU178)-1))</f>
        <v>41</v>
      </c>
      <c r="AY178" s="31">
        <f>(SUMPRODUCT((AV178=$AV$18:$AV$211)*(AS178&gt;$AS$18:$AS$211))+1)+(COUNTIFS($AV$18:AV178,AV178,$AS$18:AS178,AS178)-1)</f>
        <v>47</v>
      </c>
    </row>
    <row r="179" spans="42:51" ht="15.75" customHeight="1" x14ac:dyDescent="0.35">
      <c r="AP179" s="194" t="s">
        <v>79</v>
      </c>
      <c r="AQ179" s="194" t="s">
        <v>212</v>
      </c>
      <c r="AR179" s="194" t="s">
        <v>213</v>
      </c>
      <c r="AS179" s="194">
        <f>INDEX('[1]Baseline values'!$A$1:$BF$195,MATCH($AQ179,'[1]Baseline values'!$A$1:$A$195,0),MATCH($E$5,'[1]Baseline values'!$A$1:$BF$1,0))</f>
        <v>3.26</v>
      </c>
      <c r="AT179" s="194">
        <f>IF([1]Reference!$V$5="HPOP",INDEX([1]hpop_regional_summary!$B$2:$AJ$198,MATCH($AR179,[1]hpop_regional_summary!$C$2:$C$198,0),MATCH($E$5,[1]hpop_regional_summary!$B$2:$AJ$2,0)),IF([1]Reference!$V$5="UHC",IF(OR($E$5="UHC Single Measure",$E$5="Financial Hardship",$E$5="Average Service Coverage"),INDEX([1]uhc_regional_summary!$B$5:$AO$198,MATCH($AR179,[1]uhc_regional_summary!$C$5:$C$198,0),MATCH($E$5,[1]uhc_regional_summary!$B$2:$AO$2,0)),INDEX([1]uhc_regional_summary!$B$5:$AO$198,MATCH($AR179,[1]uhc_regional_summary!$C$5:$C$198,0),MATCH($E$5,[1]uhc_regional_summary!$B$3:$AO$3,0))),IF([1]Reference!$V$5="HEP",IF(OR($E$5="HEP Index",$E$5="Prepare",$E$5="Prevent",$E$5="Detect and Respond"),INDEX([1]hep_regional_summary!$B$5:$AZ$198,MATCH($AR179,[1]hep_regional_summary!$C$5:$C$198,0),MATCH($E$5,[1]hep_regional_summary!$B$2:$AZ$2,0)),INDEX([1]hep_regional_summary!$B$5:$AZ$198,MATCH($AR179,[1]hep_regional_summary!$C$5:$C$198,0),MATCH($E$5,[1]hep_regional_summary!$B$3:$AZ$3,0))),"CHECK")))</f>
        <v>1</v>
      </c>
      <c r="AU179" s="194">
        <f>IF([1]Reference!$V$5="HPOP",INDEX([1]hpop_regional_summary!$B$2:$AJ$198,MATCH($AR179,[1]hpop_regional_summary!$C$2:$C$198,0),MATCH($E$5,[1]hpop_regional_summary!$B$2:$AJ$2,0)+1),IF([1]Reference!$V$5="UHC",IF(OR($E$5="UHC Single Measure",$E$5="Financial Hardship",$E$5="Average Service Coverage"),INDEX([1]uhc_regional_summary!$B$5:$AO$198,MATCH($AR179,[1]uhc_regional_summary!$C$5:$C$198,0),MATCH($E$5,[1]uhc_regional_summary!$B$2:$AO$2,0)+1),INDEX([1]uhc_regional_summary!$B$5:$AO$198,MATCH($AR179,[1]uhc_regional_summary!$C$5:$C$198,0),MATCH($E$5,[1]uhc_regional_summary!$B$3:$AO$3,0)+1)),IF([1]Reference!$V$5="HEP",IF(OR($E$5="HEP Index",$E$5="Prepare",$E$5="Prevent",$E$5="Detect and Respond"),INDEX([1]hep_regional_summary!$B$5:$AZ$198,MATCH($AR179,[1]hep_regional_summary!$C$5:$C$198,0),MATCH($E$5,[1]hep_regional_summary!$B$2:$AZ$2,0)+1),INDEX([1]hep_regional_summary!$B$5:$AZ$198,MATCH($AR179,[1]hep_regional_summary!$C$5:$C$198,0),MATCH($E$5,[1]hep_regional_summary!$B$3:$AZ$3,0)+1)),"CHECK")))</f>
        <v>0</v>
      </c>
      <c r="AV179" s="194" t="str">
        <f t="shared" si="2"/>
        <v>Best-Pos</v>
      </c>
      <c r="AW179" s="194">
        <f>COUNTIF(AV$18:AV179,AV179)</f>
        <v>57</v>
      </c>
      <c r="AX179" s="176">
        <f>IF(AND(AV179&lt;&gt;"NO DATA",AU179=""),"",(SUMPRODUCT((AV179=$AV$18:$AV$211)*(AU179&gt;$AU$18:$AU$211))+1)+(COUNTIFS($AV$18:AV179,AV179,$AU$18:AU179,AU179)-1))</f>
        <v>3</v>
      </c>
      <c r="AY179" s="31">
        <f>(SUMPRODUCT((AV179=$AV$18:$AV$211)*(AS179&gt;$AS$18:$AS$211))+1)+(COUNTIFS($AV$18:AV179,AV179,$AS$18:AS179,AS179)-1)</f>
        <v>20</v>
      </c>
    </row>
    <row r="180" spans="42:51" ht="15.75" customHeight="1" x14ac:dyDescent="0.35">
      <c r="AP180" s="194" t="s">
        <v>79</v>
      </c>
      <c r="AQ180" s="194" t="s">
        <v>200</v>
      </c>
      <c r="AR180" s="194" t="s">
        <v>201</v>
      </c>
      <c r="AS180" s="194">
        <f>INDEX('[1]Baseline values'!$A$1:$BF$195,MATCH($AQ180,'[1]Baseline values'!$A$1:$A$195,0),MATCH($E$5,'[1]Baseline values'!$A$1:$BF$1,0))</f>
        <v>6.64</v>
      </c>
      <c r="AT180" s="194">
        <f>IF([1]Reference!$V$5="HPOP",INDEX([1]hpop_regional_summary!$B$2:$AJ$198,MATCH($AR180,[1]hpop_regional_summary!$C$2:$C$198,0),MATCH($E$5,[1]hpop_regional_summary!$B$2:$AJ$2,0)),IF([1]Reference!$V$5="UHC",IF(OR($E$5="UHC Single Measure",$E$5="Financial Hardship",$E$5="Average Service Coverage"),INDEX([1]uhc_regional_summary!$B$5:$AO$198,MATCH($AR180,[1]uhc_regional_summary!$C$5:$C$198,0),MATCH($E$5,[1]uhc_regional_summary!$B$2:$AO$2,0)),INDEX([1]uhc_regional_summary!$B$5:$AO$198,MATCH($AR180,[1]uhc_regional_summary!$C$5:$C$198,0),MATCH($E$5,[1]uhc_regional_summary!$B$3:$AO$3,0))),IF([1]Reference!$V$5="HEP",IF(OR($E$5="HEP Index",$E$5="Prepare",$E$5="Prevent",$E$5="Detect and Respond"),INDEX([1]hep_regional_summary!$B$5:$AZ$198,MATCH($AR180,[1]hep_regional_summary!$C$5:$C$198,0),MATCH($E$5,[1]hep_regional_summary!$B$2:$AZ$2,0)),INDEX([1]hep_regional_summary!$B$5:$AZ$198,MATCH($AR180,[1]hep_regional_summary!$C$5:$C$198,0),MATCH($E$5,[1]hep_regional_summary!$B$3:$AZ$3,0))),"CHECK")))</f>
        <v>3</v>
      </c>
      <c r="AU180" s="194">
        <f>IF([1]Reference!$V$5="HPOP",INDEX([1]hpop_regional_summary!$B$2:$AJ$198,MATCH($AR180,[1]hpop_regional_summary!$C$2:$C$198,0),MATCH($E$5,[1]hpop_regional_summary!$B$2:$AJ$2,0)+1),IF([1]Reference!$V$5="UHC",IF(OR($E$5="UHC Single Measure",$E$5="Financial Hardship",$E$5="Average Service Coverage"),INDEX([1]uhc_regional_summary!$B$5:$AO$198,MATCH($AR180,[1]uhc_regional_summary!$C$5:$C$198,0),MATCH($E$5,[1]uhc_regional_summary!$B$2:$AO$2,0)+1),INDEX([1]uhc_regional_summary!$B$5:$AO$198,MATCH($AR180,[1]uhc_regional_summary!$C$5:$C$198,0),MATCH($E$5,[1]uhc_regional_summary!$B$3:$AO$3,0)+1)),IF([1]Reference!$V$5="HEP",IF(OR($E$5="HEP Index",$E$5="Prepare",$E$5="Prevent",$E$5="Detect and Respond"),INDEX([1]hep_regional_summary!$B$5:$AZ$198,MATCH($AR180,[1]hep_regional_summary!$C$5:$C$198,0),MATCH($E$5,[1]hep_regional_summary!$B$2:$AZ$2,0)+1),INDEX([1]hep_regional_summary!$B$5:$AZ$198,MATCH($AR180,[1]hep_regional_summary!$C$5:$C$198,0),MATCH($E$5,[1]hep_regional_summary!$B$3:$AZ$3,0)+1)),"CHECK")))</f>
        <v>0.6</v>
      </c>
      <c r="AV180" s="194" t="str">
        <f t="shared" si="2"/>
        <v>Worst-Pos</v>
      </c>
      <c r="AW180" s="194">
        <f>COUNTIF(AV$18:AV180,AV180)</f>
        <v>58</v>
      </c>
      <c r="AX180" s="176">
        <f>IF(AND(AV180&lt;&gt;"NO DATA",AU180=""),"",(SUMPRODUCT((AV180=$AV$18:$AV$211)*(AU180&gt;$AU$18:$AU$211))+1)+(COUNTIFS($AV$18:AV180,AV180,$AU$18:AU180,AU180)-1))</f>
        <v>24</v>
      </c>
      <c r="AY180" s="31">
        <f>(SUMPRODUCT((AV180=$AV$18:$AV$211)*(AS180&gt;$AS$18:$AS$211))+1)+(COUNTIFS($AV$18:AV180,AV180,$AS$18:AS180,AS180)-1)</f>
        <v>2</v>
      </c>
    </row>
    <row r="181" spans="42:51" ht="15.75" customHeight="1" x14ac:dyDescent="0.35">
      <c r="AP181" s="194" t="s">
        <v>361</v>
      </c>
      <c r="AQ181" s="194" t="s">
        <v>442</v>
      </c>
      <c r="AR181" s="194" t="s">
        <v>443</v>
      </c>
      <c r="AS181" s="194">
        <f>INDEX('[1]Baseline values'!$A$1:$BF$195,MATCH($AQ181,'[1]Baseline values'!$A$1:$A$195,0),MATCH($E$5,'[1]Baseline values'!$A$1:$BF$1,0))</f>
        <v>7.83</v>
      </c>
      <c r="AT181" s="194">
        <f>IF([1]Reference!$V$5="HPOP",INDEX([1]hpop_regional_summary!$B$2:$AJ$198,MATCH($AR181,[1]hpop_regional_summary!$C$2:$C$198,0),MATCH($E$5,[1]hpop_regional_summary!$B$2:$AJ$2,0)),IF([1]Reference!$V$5="UHC",IF(OR($E$5="UHC Single Measure",$E$5="Financial Hardship",$E$5="Average Service Coverage"),INDEX([1]uhc_regional_summary!$B$5:$AO$198,MATCH($AR181,[1]uhc_regional_summary!$C$5:$C$198,0),MATCH($E$5,[1]uhc_regional_summary!$B$2:$AO$2,0)),INDEX([1]uhc_regional_summary!$B$5:$AO$198,MATCH($AR181,[1]uhc_regional_summary!$C$5:$C$198,0),MATCH($E$5,[1]uhc_regional_summary!$B$3:$AO$3,0))),IF([1]Reference!$V$5="HEP",IF(OR($E$5="HEP Index",$E$5="Prepare",$E$5="Prevent",$E$5="Detect and Respond"),INDEX([1]hep_regional_summary!$B$5:$AZ$198,MATCH($AR181,[1]hep_regional_summary!$C$5:$C$198,0),MATCH($E$5,[1]hep_regional_summary!$B$2:$AZ$2,0)),INDEX([1]hep_regional_summary!$B$5:$AZ$198,MATCH($AR181,[1]hep_regional_summary!$C$5:$C$198,0),MATCH($E$5,[1]hep_regional_summary!$B$3:$AZ$3,0))),"CHECK")))</f>
        <v>2</v>
      </c>
      <c r="AU181" s="194">
        <f>IF([1]Reference!$V$5="HPOP",INDEX([1]hpop_regional_summary!$B$2:$AJ$198,MATCH($AR181,[1]hpop_regional_summary!$C$2:$C$198,0),MATCH($E$5,[1]hpop_regional_summary!$B$2:$AJ$2,0)+1),IF([1]Reference!$V$5="UHC",IF(OR($E$5="UHC Single Measure",$E$5="Financial Hardship",$E$5="Average Service Coverage"),INDEX([1]uhc_regional_summary!$B$5:$AO$198,MATCH($AR181,[1]uhc_regional_summary!$C$5:$C$198,0),MATCH($E$5,[1]uhc_regional_summary!$B$2:$AO$2,0)+1),INDEX([1]uhc_regional_summary!$B$5:$AO$198,MATCH($AR181,[1]uhc_regional_summary!$C$5:$C$198,0),MATCH($E$5,[1]uhc_regional_summary!$B$3:$AO$3,0)+1)),IF([1]Reference!$V$5="HEP",IF(OR($E$5="HEP Index",$E$5="Prepare",$E$5="Prevent",$E$5="Detect and Respond"),INDEX([1]hep_regional_summary!$B$5:$AZ$198,MATCH($AR181,[1]hep_regional_summary!$C$5:$C$198,0),MATCH($E$5,[1]hep_regional_summary!$B$2:$AZ$2,0)+1),INDEX([1]hep_regional_summary!$B$5:$AZ$198,MATCH($AR181,[1]hep_regional_summary!$C$5:$C$198,0),MATCH($E$5,[1]hep_regional_summary!$B$3:$AZ$3,0)+1)),"CHECK")))</f>
        <v>0.4</v>
      </c>
      <c r="AV181" s="194" t="str">
        <f t="shared" si="2"/>
        <v>Best-Pos</v>
      </c>
      <c r="AW181" s="194">
        <f>COUNTIF(AV$18:AV181,AV181)</f>
        <v>58</v>
      </c>
      <c r="AX181" s="176">
        <f>IF(AND(AV181&lt;&gt;"NO DATA",AU181=""),"",(SUMPRODUCT((AV181=$AV$18:$AV$211)*(AU181&gt;$AU$18:$AU$211))+1)+(COUNTIFS($AV$18:AV181,AV181,$AU$18:AU181,AU181)-1))</f>
        <v>38</v>
      </c>
      <c r="AY181" s="31">
        <f>(SUMPRODUCT((AV181=$AV$18:$AV$211)*(AS181&gt;$AS$18:$AS$211))+1)+(COUNTIFS($AV$18:AV181,AV181,$AS$18:AS181,AS181)-1)</f>
        <v>66</v>
      </c>
    </row>
    <row r="182" spans="42:51" ht="15.75" customHeight="1" x14ac:dyDescent="0.35">
      <c r="AP182" s="194" t="s">
        <v>468</v>
      </c>
      <c r="AQ182" s="194" t="s">
        <v>481</v>
      </c>
      <c r="AR182" s="194" t="s">
        <v>482</v>
      </c>
      <c r="AS182" s="194">
        <f>INDEX('[1]Baseline values'!$A$1:$BF$195,MATCH($AQ182,'[1]Baseline values'!$A$1:$A$195,0),MATCH($E$5,'[1]Baseline values'!$A$1:$BF$1,0))</f>
        <v>5.69</v>
      </c>
      <c r="AT182" s="194">
        <f>IF([1]Reference!$V$5="HPOP",INDEX([1]hpop_regional_summary!$B$2:$AJ$198,MATCH($AR182,[1]hpop_regional_summary!$C$2:$C$198,0),MATCH($E$5,[1]hpop_regional_summary!$B$2:$AJ$2,0)),IF([1]Reference!$V$5="UHC",IF(OR($E$5="UHC Single Measure",$E$5="Financial Hardship",$E$5="Average Service Coverage"),INDEX([1]uhc_regional_summary!$B$5:$AO$198,MATCH($AR182,[1]uhc_regional_summary!$C$5:$C$198,0),MATCH($E$5,[1]uhc_regional_summary!$B$2:$AO$2,0)),INDEX([1]uhc_regional_summary!$B$5:$AO$198,MATCH($AR182,[1]uhc_regional_summary!$C$5:$C$198,0),MATCH($E$5,[1]uhc_regional_summary!$B$3:$AO$3,0))),IF([1]Reference!$V$5="HEP",IF(OR($E$5="HEP Index",$E$5="Prepare",$E$5="Prevent",$E$5="Detect and Respond"),INDEX([1]hep_regional_summary!$B$5:$AZ$198,MATCH($AR182,[1]hep_regional_summary!$C$5:$C$198,0),MATCH($E$5,[1]hep_regional_summary!$B$2:$AZ$2,0)),INDEX([1]hep_regional_summary!$B$5:$AZ$198,MATCH($AR182,[1]hep_regional_summary!$C$5:$C$198,0),MATCH($E$5,[1]hep_regional_summary!$B$3:$AZ$3,0))),"CHECK")))</f>
        <v>2</v>
      </c>
      <c r="AU182" s="194">
        <f>IF([1]Reference!$V$5="HPOP",INDEX([1]hpop_regional_summary!$B$2:$AJ$198,MATCH($AR182,[1]hpop_regional_summary!$C$2:$C$198,0),MATCH($E$5,[1]hpop_regional_summary!$B$2:$AJ$2,0)+1),IF([1]Reference!$V$5="UHC",IF(OR($E$5="UHC Single Measure",$E$5="Financial Hardship",$E$5="Average Service Coverage"),INDEX([1]uhc_regional_summary!$B$5:$AO$198,MATCH($AR182,[1]uhc_regional_summary!$C$5:$C$198,0),MATCH($E$5,[1]uhc_regional_summary!$B$2:$AO$2,0)+1),INDEX([1]uhc_regional_summary!$B$5:$AO$198,MATCH($AR182,[1]uhc_regional_summary!$C$5:$C$198,0),MATCH($E$5,[1]uhc_regional_summary!$B$3:$AO$3,0)+1)),IF([1]Reference!$V$5="HEP",IF(OR($E$5="HEP Index",$E$5="Prepare",$E$5="Prevent",$E$5="Detect and Respond"),INDEX([1]hep_regional_summary!$B$5:$AZ$198,MATCH($AR182,[1]hep_regional_summary!$C$5:$C$198,0),MATCH($E$5,[1]hep_regional_summary!$B$2:$AZ$2,0)+1),INDEX([1]hep_regional_summary!$B$5:$AZ$198,MATCH($AR182,[1]hep_regional_summary!$C$5:$C$198,0),MATCH($E$5,[1]hep_regional_summary!$B$3:$AZ$3,0)+1)),"CHECK")))</f>
        <v>0.6</v>
      </c>
      <c r="AV182" s="194" t="str">
        <f t="shared" si="2"/>
        <v>Best-Pos</v>
      </c>
      <c r="AW182" s="194">
        <f>COUNTIF(AV$18:AV182,AV182)</f>
        <v>59</v>
      </c>
      <c r="AX182" s="176">
        <f>IF(AND(AV182&lt;&gt;"NO DATA",AU182=""),"",(SUMPRODUCT((AV182=$AV$18:$AV$211)*(AU182&gt;$AU$18:$AU$211))+1)+(COUNTIFS($AV$18:AV182,AV182,$AU$18:AU182,AU182)-1))</f>
        <v>55</v>
      </c>
      <c r="AY182" s="31">
        <f>(SUMPRODUCT((AV182=$AV$18:$AV$211)*(AS182&gt;$AS$18:$AS$211))+1)+(COUNTIFS($AV$18:AV182,AV182,$AS$18:AS182,AS182)-1)</f>
        <v>47</v>
      </c>
    </row>
    <row r="183" spans="42:51" ht="15.75" customHeight="1" x14ac:dyDescent="0.35">
      <c r="AP183" s="194" t="s">
        <v>318</v>
      </c>
      <c r="AQ183" s="194" t="s">
        <v>316</v>
      </c>
      <c r="AR183" s="194" t="s">
        <v>317</v>
      </c>
      <c r="AS183" s="194">
        <f>INDEX('[1]Baseline values'!$A$1:$BF$195,MATCH($AQ183,'[1]Baseline values'!$A$1:$A$195,0),MATCH($E$5,'[1]Baseline values'!$A$1:$BF$1,0))</f>
        <v>55.59</v>
      </c>
      <c r="AT183" s="194">
        <f>IF([1]Reference!$V$5="HPOP",INDEX([1]hpop_regional_summary!$B$2:$AJ$198,MATCH($AR183,[1]hpop_regional_summary!$C$2:$C$198,0),MATCH($E$5,[1]hpop_regional_summary!$B$2:$AJ$2,0)),IF([1]Reference!$V$5="UHC",IF(OR($E$5="UHC Single Measure",$E$5="Financial Hardship",$E$5="Average Service Coverage"),INDEX([1]uhc_regional_summary!$B$5:$AO$198,MATCH($AR183,[1]uhc_regional_summary!$C$5:$C$198,0),MATCH($E$5,[1]uhc_regional_summary!$B$2:$AO$2,0)),INDEX([1]uhc_regional_summary!$B$5:$AO$198,MATCH($AR183,[1]uhc_regional_summary!$C$5:$C$198,0),MATCH($E$5,[1]uhc_regional_summary!$B$3:$AO$3,0))),IF([1]Reference!$V$5="HEP",IF(OR($E$5="HEP Index",$E$5="Prepare",$E$5="Prevent",$E$5="Detect and Respond"),INDEX([1]hep_regional_summary!$B$5:$AZ$198,MATCH($AR183,[1]hep_regional_summary!$C$5:$C$198,0),MATCH($E$5,[1]hep_regional_summary!$B$2:$AZ$2,0)),INDEX([1]hep_regional_summary!$B$5:$AZ$198,MATCH($AR183,[1]hep_regional_summary!$C$5:$C$198,0),MATCH($E$5,[1]hep_regional_summary!$B$3:$AZ$3,0))),"CHECK")))</f>
        <v>4</v>
      </c>
      <c r="AU183" s="194">
        <f>IF([1]Reference!$V$5="HPOP",INDEX([1]hpop_regional_summary!$B$2:$AJ$198,MATCH($AR183,[1]hpop_regional_summary!$C$2:$C$198,0),MATCH($E$5,[1]hpop_regional_summary!$B$2:$AJ$2,0)+1),IF([1]Reference!$V$5="UHC",IF(OR($E$5="UHC Single Measure",$E$5="Financial Hardship",$E$5="Average Service Coverage"),INDEX([1]uhc_regional_summary!$B$5:$AO$198,MATCH($AR183,[1]uhc_regional_summary!$C$5:$C$198,0),MATCH($E$5,[1]uhc_regional_summary!$B$2:$AO$2,0)+1),INDEX([1]uhc_regional_summary!$B$5:$AO$198,MATCH($AR183,[1]uhc_regional_summary!$C$5:$C$198,0),MATCH($E$5,[1]uhc_regional_summary!$B$3:$AO$3,0)+1)),IF([1]Reference!$V$5="HEP",IF(OR($E$5="HEP Index",$E$5="Prepare",$E$5="Prevent",$E$5="Detect and Respond"),INDEX([1]hep_regional_summary!$B$5:$AZ$198,MATCH($AR183,[1]hep_regional_summary!$C$5:$C$198,0),MATCH($E$5,[1]hep_regional_summary!$B$2:$AZ$2,0)+1),INDEX([1]hep_regional_summary!$B$5:$AZ$198,MATCH($AR183,[1]hep_regional_summary!$C$5:$C$198,0),MATCH($E$5,[1]hep_regional_summary!$B$3:$AZ$3,0)+1)),"CHECK")))</f>
        <v>-10.7</v>
      </c>
      <c r="AV183" s="194" t="str">
        <f t="shared" si="2"/>
        <v>Worst-Neg</v>
      </c>
      <c r="AW183" s="194">
        <f>COUNTIF(AV$18:AV183,AV183)</f>
        <v>6</v>
      </c>
      <c r="AX183" s="176">
        <f>IF(AND(AV183&lt;&gt;"NO DATA",AU183=""),"",(SUMPRODUCT((AV183=$AV$18:$AV$211)*(AU183&gt;$AU$18:$AU$211))+1)+(COUNTIFS($AV$18:AV183,AV183,$AU$18:AU183,AU183)-1))</f>
        <v>1</v>
      </c>
      <c r="AY183" s="31">
        <f>(SUMPRODUCT((AV183=$AV$18:$AV$211)*(AS183&gt;$AS$18:$AS$211))+1)+(COUNTIFS($AV$18:AV183,AV183,$AS$18:AS183,AS183)-1)</f>
        <v>6</v>
      </c>
    </row>
    <row r="184" spans="42:51" ht="15.75" customHeight="1" x14ac:dyDescent="0.35">
      <c r="AP184" s="194" t="s">
        <v>247</v>
      </c>
      <c r="AQ184" s="194" t="s">
        <v>245</v>
      </c>
      <c r="AR184" s="194" t="s">
        <v>246</v>
      </c>
      <c r="AS184" s="194">
        <f>INDEX('[1]Baseline values'!$A$1:$BF$195,MATCH($AQ184,'[1]Baseline values'!$A$1:$A$195,0),MATCH($E$5,'[1]Baseline values'!$A$1:$BF$1,0))</f>
        <v>11.04</v>
      </c>
      <c r="AT184" s="194">
        <f>IF([1]Reference!$V$5="HPOP",INDEX([1]hpop_regional_summary!$B$2:$AJ$198,MATCH($AR184,[1]hpop_regional_summary!$C$2:$C$198,0),MATCH($E$5,[1]hpop_regional_summary!$B$2:$AJ$2,0)),IF([1]Reference!$V$5="UHC",IF(OR($E$5="UHC Single Measure",$E$5="Financial Hardship",$E$5="Average Service Coverage"),INDEX([1]uhc_regional_summary!$B$5:$AO$198,MATCH($AR184,[1]uhc_regional_summary!$C$5:$C$198,0),MATCH($E$5,[1]uhc_regional_summary!$B$2:$AO$2,0)),INDEX([1]uhc_regional_summary!$B$5:$AO$198,MATCH($AR184,[1]uhc_regional_summary!$C$5:$C$198,0),MATCH($E$5,[1]uhc_regional_summary!$B$3:$AO$3,0))),IF([1]Reference!$V$5="HEP",IF(OR($E$5="HEP Index",$E$5="Prepare",$E$5="Prevent",$E$5="Detect and Respond"),INDEX([1]hep_regional_summary!$B$5:$AZ$198,MATCH($AR184,[1]hep_regional_summary!$C$5:$C$198,0),MATCH($E$5,[1]hep_regional_summary!$B$2:$AZ$2,0)),INDEX([1]hep_regional_summary!$B$5:$AZ$198,MATCH($AR184,[1]hep_regional_summary!$C$5:$C$198,0),MATCH($E$5,[1]hep_regional_summary!$B$3:$AZ$3,0))),"CHECK")))</f>
        <v>2</v>
      </c>
      <c r="AU184" s="194">
        <f>IF([1]Reference!$V$5="HPOP",INDEX([1]hpop_regional_summary!$B$2:$AJ$198,MATCH($AR184,[1]hpop_regional_summary!$C$2:$C$198,0),MATCH($E$5,[1]hpop_regional_summary!$B$2:$AJ$2,0)+1),IF([1]Reference!$V$5="UHC",IF(OR($E$5="UHC Single Measure",$E$5="Financial Hardship",$E$5="Average Service Coverage"),INDEX([1]uhc_regional_summary!$B$5:$AO$198,MATCH($AR184,[1]uhc_regional_summary!$C$5:$C$198,0),MATCH($E$5,[1]uhc_regional_summary!$B$2:$AO$2,0)+1),INDEX([1]uhc_regional_summary!$B$5:$AO$198,MATCH($AR184,[1]uhc_regional_summary!$C$5:$C$198,0),MATCH($E$5,[1]uhc_regional_summary!$B$3:$AO$3,0)+1)),IF([1]Reference!$V$5="HEP",IF(OR($E$5="HEP Index",$E$5="Prepare",$E$5="Prevent",$E$5="Detect and Respond"),INDEX([1]hep_regional_summary!$B$5:$AZ$198,MATCH($AR184,[1]hep_regional_summary!$C$5:$C$198,0),MATCH($E$5,[1]hep_regional_summary!$B$2:$AZ$2,0)+1),INDEX([1]hep_regional_summary!$B$5:$AZ$198,MATCH($AR184,[1]hep_regional_summary!$C$5:$C$198,0),MATCH($E$5,[1]hep_regional_summary!$B$3:$AZ$3,0)+1)),"CHECK")))</f>
        <v>0.8</v>
      </c>
      <c r="AV184" s="194" t="str">
        <f t="shared" si="2"/>
        <v>Best-Pos</v>
      </c>
      <c r="AW184" s="194">
        <f>COUNTIF(AV$18:AV184,AV184)</f>
        <v>60</v>
      </c>
      <c r="AX184" s="176">
        <f>IF(AND(AV184&lt;&gt;"NO DATA",AU184=""),"",(SUMPRODUCT((AV184=$AV$18:$AV$211)*(AU184&gt;$AU$18:$AU$211))+1)+(COUNTIFS($AV$18:AV184,AV184,$AU$18:AU184,AU184)-1))</f>
        <v>62</v>
      </c>
      <c r="AY184" s="31">
        <f>(SUMPRODUCT((AV184=$AV$18:$AV$211)*(AS184&gt;$AS$18:$AS$211))+1)+(COUNTIFS($AV$18:AV184,AV184,$AS$18:AS184,AS184)-1)</f>
        <v>68</v>
      </c>
    </row>
    <row r="185" spans="42:51" ht="15.75" customHeight="1" x14ac:dyDescent="0.35">
      <c r="AP185" s="194" t="s">
        <v>361</v>
      </c>
      <c r="AQ185" s="194" t="s">
        <v>390</v>
      </c>
      <c r="AR185" s="194" t="s">
        <v>391</v>
      </c>
      <c r="AS185" s="194">
        <f>INDEX('[1]Baseline values'!$A$1:$BF$195,MATCH($AQ185,'[1]Baseline values'!$A$1:$A$195,0),MATCH($E$5,'[1]Baseline values'!$A$1:$BF$1,0))</f>
        <v>10.210000000000001</v>
      </c>
      <c r="AT185" s="194">
        <f>IF([1]Reference!$V$5="HPOP",INDEX([1]hpop_regional_summary!$B$2:$AJ$198,MATCH($AR185,[1]hpop_regional_summary!$C$2:$C$198,0),MATCH($E$5,[1]hpop_regional_summary!$B$2:$AJ$2,0)),IF([1]Reference!$V$5="UHC",IF(OR($E$5="UHC Single Measure",$E$5="Financial Hardship",$E$5="Average Service Coverage"),INDEX([1]uhc_regional_summary!$B$5:$AO$198,MATCH($AR185,[1]uhc_regional_summary!$C$5:$C$198,0),MATCH($E$5,[1]uhc_regional_summary!$B$2:$AO$2,0)),INDEX([1]uhc_regional_summary!$B$5:$AO$198,MATCH($AR185,[1]uhc_regional_summary!$C$5:$C$198,0),MATCH($E$5,[1]uhc_regional_summary!$B$3:$AO$3,0))),IF([1]Reference!$V$5="HEP",IF(OR($E$5="HEP Index",$E$5="Prepare",$E$5="Prevent",$E$5="Detect and Respond"),INDEX([1]hep_regional_summary!$B$5:$AZ$198,MATCH($AR185,[1]hep_regional_summary!$C$5:$C$198,0),MATCH($E$5,[1]hep_regional_summary!$B$2:$AZ$2,0)),INDEX([1]hep_regional_summary!$B$5:$AZ$198,MATCH($AR185,[1]hep_regional_summary!$C$5:$C$198,0),MATCH($E$5,[1]hep_regional_summary!$B$3:$AZ$3,0))),"CHECK")))</f>
        <v>0</v>
      </c>
      <c r="AU185" s="194">
        <f>IF([1]Reference!$V$5="HPOP",INDEX([1]hpop_regional_summary!$B$2:$AJ$198,MATCH($AR185,[1]hpop_regional_summary!$C$2:$C$198,0),MATCH($E$5,[1]hpop_regional_summary!$B$2:$AJ$2,0)+1),IF([1]Reference!$V$5="UHC",IF(OR($E$5="UHC Single Measure",$E$5="Financial Hardship",$E$5="Average Service Coverage"),INDEX([1]uhc_regional_summary!$B$5:$AO$198,MATCH($AR185,[1]uhc_regional_summary!$C$5:$C$198,0),MATCH($E$5,[1]uhc_regional_summary!$B$2:$AO$2,0)+1),INDEX([1]uhc_regional_summary!$B$5:$AO$198,MATCH($AR185,[1]uhc_regional_summary!$C$5:$C$198,0),MATCH($E$5,[1]uhc_regional_summary!$B$3:$AO$3,0)+1)),IF([1]Reference!$V$5="HEP",IF(OR($E$5="HEP Index",$E$5="Prepare",$E$5="Prevent",$E$5="Detect and Respond"),INDEX([1]hep_regional_summary!$B$5:$AZ$198,MATCH($AR185,[1]hep_regional_summary!$C$5:$C$198,0),MATCH($E$5,[1]hep_regional_summary!$B$2:$AZ$2,0)+1),INDEX([1]hep_regional_summary!$B$5:$AZ$198,MATCH($AR185,[1]hep_regional_summary!$C$5:$C$198,0),MATCH($E$5,[1]hep_regional_summary!$B$3:$AZ$3,0)+1)),"CHECK")))</f>
        <v>0</v>
      </c>
      <c r="AV185" s="194" t="str">
        <f t="shared" si="2"/>
        <v>NO DATA</v>
      </c>
      <c r="AW185" s="194">
        <f>COUNTIF(AV$18:AV185,AV185)</f>
        <v>42</v>
      </c>
      <c r="AX185" s="176">
        <f>IF(AND(AV185&lt;&gt;"NO DATA",AU185=""),"",(SUMPRODUCT((AV185=$AV$18:$AV$211)*(AU185&gt;$AU$18:$AU$211))+1)+(COUNTIFS($AV$18:AV185,AV185,$AU$18:AU185,AU185)-1))</f>
        <v>42</v>
      </c>
      <c r="AY185" s="31">
        <f>(SUMPRODUCT((AV185=$AV$18:$AV$211)*(AS185&gt;$AS$18:$AS$211))+1)+(COUNTIFS($AV$18:AV185,AV185,$AS$18:AS185,AS185)-1)</f>
        <v>38</v>
      </c>
    </row>
    <row r="186" spans="42:51" ht="15.75" customHeight="1" x14ac:dyDescent="0.35">
      <c r="AP186" s="194" t="s">
        <v>361</v>
      </c>
      <c r="AQ186" s="194" t="s">
        <v>372</v>
      </c>
      <c r="AR186" s="194" t="s">
        <v>373</v>
      </c>
      <c r="AS186" s="194">
        <f>INDEX('[1]Baseline values'!$A$1:$BF$195,MATCH($AQ186,'[1]Baseline values'!$A$1:$A$195,0),MATCH($E$5,'[1]Baseline values'!$A$1:$BF$1,0))</f>
        <v>19.11</v>
      </c>
      <c r="AT186" s="194">
        <f>IF([1]Reference!$V$5="HPOP",INDEX([1]hpop_regional_summary!$B$2:$AJ$198,MATCH($AR186,[1]hpop_regional_summary!$C$2:$C$198,0),MATCH($E$5,[1]hpop_regional_summary!$B$2:$AJ$2,0)),IF([1]Reference!$V$5="UHC",IF(OR($E$5="UHC Single Measure",$E$5="Financial Hardship",$E$5="Average Service Coverage"),INDEX([1]uhc_regional_summary!$B$5:$AO$198,MATCH($AR186,[1]uhc_regional_summary!$C$5:$C$198,0),MATCH($E$5,[1]uhc_regional_summary!$B$2:$AO$2,0)),INDEX([1]uhc_regional_summary!$B$5:$AO$198,MATCH($AR186,[1]uhc_regional_summary!$C$5:$C$198,0),MATCH($E$5,[1]uhc_regional_summary!$B$3:$AO$3,0))),IF([1]Reference!$V$5="HEP",IF(OR($E$5="HEP Index",$E$5="Prepare",$E$5="Prevent",$E$5="Detect and Respond"),INDEX([1]hep_regional_summary!$B$5:$AZ$198,MATCH($AR186,[1]hep_regional_summary!$C$5:$C$198,0),MATCH($E$5,[1]hep_regional_summary!$B$2:$AZ$2,0)),INDEX([1]hep_regional_summary!$B$5:$AZ$198,MATCH($AR186,[1]hep_regional_summary!$C$5:$C$198,0),MATCH($E$5,[1]hep_regional_summary!$B$3:$AZ$3,0))),"CHECK")))</f>
        <v>4</v>
      </c>
      <c r="AU186" s="194">
        <f>IF([1]Reference!$V$5="HPOP",INDEX([1]hpop_regional_summary!$B$2:$AJ$198,MATCH($AR186,[1]hpop_regional_summary!$C$2:$C$198,0),MATCH($E$5,[1]hpop_regional_summary!$B$2:$AJ$2,0)+1),IF([1]Reference!$V$5="UHC",IF(OR($E$5="UHC Single Measure",$E$5="Financial Hardship",$E$5="Average Service Coverage"),INDEX([1]uhc_regional_summary!$B$5:$AO$198,MATCH($AR186,[1]uhc_regional_summary!$C$5:$C$198,0),MATCH($E$5,[1]uhc_regional_summary!$B$2:$AO$2,0)+1),INDEX([1]uhc_regional_summary!$B$5:$AO$198,MATCH($AR186,[1]uhc_regional_summary!$C$5:$C$198,0),MATCH($E$5,[1]uhc_regional_summary!$B$3:$AO$3,0)+1)),IF([1]Reference!$V$5="HEP",IF(OR($E$5="HEP Index",$E$5="Prepare",$E$5="Prevent",$E$5="Detect and Respond"),INDEX([1]hep_regional_summary!$B$5:$AZ$198,MATCH($AR186,[1]hep_regional_summary!$C$5:$C$198,0),MATCH($E$5,[1]hep_regional_summary!$B$2:$AZ$2,0)+1),INDEX([1]hep_regional_summary!$B$5:$AZ$198,MATCH($AR186,[1]hep_regional_summary!$C$5:$C$198,0),MATCH($E$5,[1]hep_regional_summary!$B$3:$AZ$3,0)+1)),"CHECK")))</f>
        <v>0.1</v>
      </c>
      <c r="AV186" s="194" t="str">
        <f t="shared" si="2"/>
        <v>Worst-Pos</v>
      </c>
      <c r="AW186" s="194">
        <f>COUNTIF(AV$18:AV186,AV186)</f>
        <v>59</v>
      </c>
      <c r="AX186" s="176">
        <f>IF(AND(AV186&lt;&gt;"NO DATA",AU186=""),"",(SUMPRODUCT((AV186=$AV$18:$AV$211)*(AU186&gt;$AU$18:$AU$211))+1)+(COUNTIFS($AV$18:AV186,AV186,$AU$18:AU186,AU186)-1))</f>
        <v>5</v>
      </c>
      <c r="AY186" s="31">
        <f>(SUMPRODUCT((AV186=$AV$18:$AV$211)*(AS186&gt;$AS$18:$AS$211))+1)+(COUNTIFS($AV$18:AV186,AV186,$AS$18:AS186,AS186)-1)</f>
        <v>62</v>
      </c>
    </row>
    <row r="187" spans="42:51" ht="15.75" customHeight="1" x14ac:dyDescent="0.35">
      <c r="AP187" s="194" t="s">
        <v>318</v>
      </c>
      <c r="AQ187" s="194" t="s">
        <v>325</v>
      </c>
      <c r="AR187" s="194" t="s">
        <v>326</v>
      </c>
      <c r="AS187" s="194">
        <f>INDEX('[1]Baseline values'!$A$1:$BF$195,MATCH($AQ187,'[1]Baseline values'!$A$1:$A$195,0),MATCH($E$5,'[1]Baseline values'!$A$1:$BF$1,0))</f>
        <v>2.48</v>
      </c>
      <c r="AT187" s="194">
        <f>IF([1]Reference!$V$5="HPOP",INDEX([1]hpop_regional_summary!$B$2:$AJ$198,MATCH($AR187,[1]hpop_regional_summary!$C$2:$C$198,0),MATCH($E$5,[1]hpop_regional_summary!$B$2:$AJ$2,0)),IF([1]Reference!$V$5="UHC",IF(OR($E$5="UHC Single Measure",$E$5="Financial Hardship",$E$5="Average Service Coverage"),INDEX([1]uhc_regional_summary!$B$5:$AO$198,MATCH($AR187,[1]uhc_regional_summary!$C$5:$C$198,0),MATCH($E$5,[1]uhc_regional_summary!$B$2:$AO$2,0)),INDEX([1]uhc_regional_summary!$B$5:$AO$198,MATCH($AR187,[1]uhc_regional_summary!$C$5:$C$198,0),MATCH($E$5,[1]uhc_regional_summary!$B$3:$AO$3,0))),IF([1]Reference!$V$5="HEP",IF(OR($E$5="HEP Index",$E$5="Prepare",$E$5="Prevent",$E$5="Detect and Respond"),INDEX([1]hep_regional_summary!$B$5:$AZ$198,MATCH($AR187,[1]hep_regional_summary!$C$5:$C$198,0),MATCH($E$5,[1]hep_regional_summary!$B$2:$AZ$2,0)),INDEX([1]hep_regional_summary!$B$5:$AZ$198,MATCH($AR187,[1]hep_regional_summary!$C$5:$C$198,0),MATCH($E$5,[1]hep_regional_summary!$B$3:$AZ$3,0))),"CHECK")))</f>
        <v>3</v>
      </c>
      <c r="AU187" s="194">
        <f>IF([1]Reference!$V$5="HPOP",INDEX([1]hpop_regional_summary!$B$2:$AJ$198,MATCH($AR187,[1]hpop_regional_summary!$C$2:$C$198,0),MATCH($E$5,[1]hpop_regional_summary!$B$2:$AJ$2,0)+1),IF([1]Reference!$V$5="UHC",IF(OR($E$5="UHC Single Measure",$E$5="Financial Hardship",$E$5="Average Service Coverage"),INDEX([1]uhc_regional_summary!$B$5:$AO$198,MATCH($AR187,[1]uhc_regional_summary!$C$5:$C$198,0),MATCH($E$5,[1]uhc_regional_summary!$B$2:$AO$2,0)+1),INDEX([1]uhc_regional_summary!$B$5:$AO$198,MATCH($AR187,[1]uhc_regional_summary!$C$5:$C$198,0),MATCH($E$5,[1]uhc_regional_summary!$B$3:$AO$3,0)+1)),IF([1]Reference!$V$5="HEP",IF(OR($E$5="HEP Index",$E$5="Prepare",$E$5="Prevent",$E$5="Detect and Respond"),INDEX([1]hep_regional_summary!$B$5:$AZ$198,MATCH($AR187,[1]hep_regional_summary!$C$5:$C$198,0),MATCH($E$5,[1]hep_regional_summary!$B$2:$AZ$2,0)+1),INDEX([1]hep_regional_summary!$B$5:$AZ$198,MATCH($AR187,[1]hep_regional_summary!$C$5:$C$198,0),MATCH($E$5,[1]hep_regional_summary!$B$3:$AZ$3,0)+1)),"CHECK")))</f>
        <v>0</v>
      </c>
      <c r="AV187" s="194" t="str">
        <f t="shared" si="2"/>
        <v>Worst-Pos</v>
      </c>
      <c r="AW187" s="194">
        <f>COUNTIF(AV$18:AV187,AV187)</f>
        <v>60</v>
      </c>
      <c r="AX187" s="176">
        <f>IF(AND(AV187&lt;&gt;"NO DATA",AU187=""),"",(SUMPRODUCT((AV187=$AV$18:$AV$211)*(AU187&gt;$AU$18:$AU$211))+1)+(COUNTIFS($AV$18:AV187,AV187,$AU$18:AU187,AU187)-1))</f>
        <v>2</v>
      </c>
      <c r="AY187" s="31">
        <f>(SUMPRODUCT((AV187=$AV$18:$AV$211)*(AS187&gt;$AS$18:$AS$211))+1)+(COUNTIFS($AV$18:AV187,AV187,$AS$18:AS187,AS187)-1)</f>
        <v>1</v>
      </c>
    </row>
    <row r="188" spans="42:51" ht="15.75" customHeight="1" x14ac:dyDescent="0.35">
      <c r="AP188" s="194" t="s">
        <v>361</v>
      </c>
      <c r="AQ188" s="194" t="s">
        <v>450</v>
      </c>
      <c r="AR188" s="194" t="s">
        <v>451</v>
      </c>
      <c r="AS188" s="194">
        <f>INDEX('[1]Baseline values'!$A$1:$BF$195,MATCH($AQ188,'[1]Baseline values'!$A$1:$A$195,0),MATCH($E$5,'[1]Baseline values'!$A$1:$BF$1,0))</f>
        <v>18.399999999999999</v>
      </c>
      <c r="AT188" s="194">
        <f>IF([1]Reference!$V$5="HPOP",INDEX([1]hpop_regional_summary!$B$2:$AJ$198,MATCH($AR188,[1]hpop_regional_summary!$C$2:$C$198,0),MATCH($E$5,[1]hpop_regional_summary!$B$2:$AJ$2,0)),IF([1]Reference!$V$5="UHC",IF(OR($E$5="UHC Single Measure",$E$5="Financial Hardship",$E$5="Average Service Coverage"),INDEX([1]uhc_regional_summary!$B$5:$AO$198,MATCH($AR188,[1]uhc_regional_summary!$C$5:$C$198,0),MATCH($E$5,[1]uhc_regional_summary!$B$2:$AO$2,0)),INDEX([1]uhc_regional_summary!$B$5:$AO$198,MATCH($AR188,[1]uhc_regional_summary!$C$5:$C$198,0),MATCH($E$5,[1]uhc_regional_summary!$B$3:$AO$3,0))),IF([1]Reference!$V$5="HEP",IF(OR($E$5="HEP Index",$E$5="Prepare",$E$5="Prevent",$E$5="Detect and Respond"),INDEX([1]hep_regional_summary!$B$5:$AZ$198,MATCH($AR188,[1]hep_regional_summary!$C$5:$C$198,0),MATCH($E$5,[1]hep_regional_summary!$B$2:$AZ$2,0)),INDEX([1]hep_regional_summary!$B$5:$AZ$198,MATCH($AR188,[1]hep_regional_summary!$C$5:$C$198,0),MATCH($E$5,[1]hep_regional_summary!$B$3:$AZ$3,0))),"CHECK")))</f>
        <v>4</v>
      </c>
      <c r="AU188" s="194">
        <f>IF([1]Reference!$V$5="HPOP",INDEX([1]hpop_regional_summary!$B$2:$AJ$198,MATCH($AR188,[1]hpop_regional_summary!$C$2:$C$198,0),MATCH($E$5,[1]hpop_regional_summary!$B$2:$AJ$2,0)+1),IF([1]Reference!$V$5="UHC",IF(OR($E$5="UHC Single Measure",$E$5="Financial Hardship",$E$5="Average Service Coverage"),INDEX([1]uhc_regional_summary!$B$5:$AO$198,MATCH($AR188,[1]uhc_regional_summary!$C$5:$C$198,0),MATCH($E$5,[1]uhc_regional_summary!$B$2:$AO$2,0)+1),INDEX([1]uhc_regional_summary!$B$5:$AO$198,MATCH($AR188,[1]uhc_regional_summary!$C$5:$C$198,0),MATCH($E$5,[1]uhc_regional_summary!$B$3:$AO$3,0)+1)),IF([1]Reference!$V$5="HEP",IF(OR($E$5="HEP Index",$E$5="Prepare",$E$5="Prevent",$E$5="Detect and Respond"),INDEX([1]hep_regional_summary!$B$5:$AZ$198,MATCH($AR188,[1]hep_regional_summary!$C$5:$C$198,0),MATCH($E$5,[1]hep_regional_summary!$B$2:$AZ$2,0)+1),INDEX([1]hep_regional_summary!$B$5:$AZ$198,MATCH($AR188,[1]hep_regional_summary!$C$5:$C$198,0),MATCH($E$5,[1]hep_regional_summary!$B$3:$AZ$3,0)+1)),"CHECK")))</f>
        <v>1.2</v>
      </c>
      <c r="AV188" s="194" t="str">
        <f t="shared" si="2"/>
        <v>Worst-Pos</v>
      </c>
      <c r="AW188" s="194">
        <f>COUNTIF(AV$18:AV188,AV188)</f>
        <v>61</v>
      </c>
      <c r="AX188" s="176">
        <f>IF(AND(AV188&lt;&gt;"NO DATA",AU188=""),"",(SUMPRODUCT((AV188=$AV$18:$AV$211)*(AU188&gt;$AU$18:$AU$211))+1)+(COUNTIFS($AV$18:AV188,AV188,$AU$18:AU188,AU188)-1))</f>
        <v>51</v>
      </c>
      <c r="AY188" s="31">
        <f>(SUMPRODUCT((AV188=$AV$18:$AV$211)*(AS188&gt;$AS$18:$AS$211))+1)+(COUNTIFS($AV$18:AV188,AV188,$AS$18:AS188,AS188)-1)</f>
        <v>60</v>
      </c>
    </row>
    <row r="189" spans="42:51" ht="15.75" customHeight="1" x14ac:dyDescent="0.35">
      <c r="AP189" s="194" t="s">
        <v>468</v>
      </c>
      <c r="AQ189" s="194" t="s">
        <v>473</v>
      </c>
      <c r="AR189" s="194" t="s">
        <v>474</v>
      </c>
      <c r="AS189" s="194">
        <f>INDEX('[1]Baseline values'!$A$1:$BF$195,MATCH($AQ189,'[1]Baseline values'!$A$1:$A$195,0),MATCH($E$5,'[1]Baseline values'!$A$1:$BF$1,0))</f>
        <v>2.21</v>
      </c>
      <c r="AT189" s="194">
        <f>IF([1]Reference!$V$5="HPOP",INDEX([1]hpop_regional_summary!$B$2:$AJ$198,MATCH($AR189,[1]hpop_regional_summary!$C$2:$C$198,0),MATCH($E$5,[1]hpop_regional_summary!$B$2:$AJ$2,0)),IF([1]Reference!$V$5="UHC",IF(OR($E$5="UHC Single Measure",$E$5="Financial Hardship",$E$5="Average Service Coverage"),INDEX([1]uhc_regional_summary!$B$5:$AO$198,MATCH($AR189,[1]uhc_regional_summary!$C$5:$C$198,0),MATCH($E$5,[1]uhc_regional_summary!$B$2:$AO$2,0)),INDEX([1]uhc_regional_summary!$B$5:$AO$198,MATCH($AR189,[1]uhc_regional_summary!$C$5:$C$198,0),MATCH($E$5,[1]uhc_regional_summary!$B$3:$AO$3,0))),IF([1]Reference!$V$5="HEP",IF(OR($E$5="HEP Index",$E$5="Prepare",$E$5="Prevent",$E$5="Detect and Respond"),INDEX([1]hep_regional_summary!$B$5:$AZ$198,MATCH($AR189,[1]hep_regional_summary!$C$5:$C$198,0),MATCH($E$5,[1]hep_regional_summary!$B$2:$AZ$2,0)),INDEX([1]hep_regional_summary!$B$5:$AZ$198,MATCH($AR189,[1]hep_regional_summary!$C$5:$C$198,0),MATCH($E$5,[1]hep_regional_summary!$B$3:$AZ$3,0))),"CHECK")))</f>
        <v>1</v>
      </c>
      <c r="AU189" s="194">
        <f>IF([1]Reference!$V$5="HPOP",INDEX([1]hpop_regional_summary!$B$2:$AJ$198,MATCH($AR189,[1]hpop_regional_summary!$C$2:$C$198,0),MATCH($E$5,[1]hpop_regional_summary!$B$2:$AJ$2,0)+1),IF([1]Reference!$V$5="UHC",IF(OR($E$5="UHC Single Measure",$E$5="Financial Hardship",$E$5="Average Service Coverage"),INDEX([1]uhc_regional_summary!$B$5:$AO$198,MATCH($AR189,[1]uhc_regional_summary!$C$5:$C$198,0),MATCH($E$5,[1]uhc_regional_summary!$B$2:$AO$2,0)+1),INDEX([1]uhc_regional_summary!$B$5:$AO$198,MATCH($AR189,[1]uhc_regional_summary!$C$5:$C$198,0),MATCH($E$5,[1]uhc_regional_summary!$B$3:$AO$3,0)+1)),IF([1]Reference!$V$5="HEP",IF(OR($E$5="HEP Index",$E$5="Prepare",$E$5="Prevent",$E$5="Detect and Respond"),INDEX([1]hep_regional_summary!$B$5:$AZ$198,MATCH($AR189,[1]hep_regional_summary!$C$5:$C$198,0),MATCH($E$5,[1]hep_regional_summary!$B$2:$AZ$2,0)+1),INDEX([1]hep_regional_summary!$B$5:$AZ$198,MATCH($AR189,[1]hep_regional_summary!$C$5:$C$198,0),MATCH($E$5,[1]hep_regional_summary!$B$3:$AZ$3,0)+1)),"CHECK")))</f>
        <v>0.2</v>
      </c>
      <c r="AV189" s="194" t="str">
        <f t="shared" si="2"/>
        <v>Best-Pos</v>
      </c>
      <c r="AW189" s="194">
        <f>COUNTIF(AV$18:AV189,AV189)</f>
        <v>61</v>
      </c>
      <c r="AX189" s="176">
        <f>IF(AND(AV189&lt;&gt;"NO DATA",AU189=""),"",(SUMPRODUCT((AV189=$AV$18:$AV$211)*(AU189&gt;$AU$18:$AU$211))+1)+(COUNTIFS($AV$18:AV189,AV189,$AU$18:AU189,AU189)-1))</f>
        <v>19</v>
      </c>
      <c r="AY189" s="31">
        <f>(SUMPRODUCT((AV189=$AV$18:$AV$211)*(AS189&gt;$AS$18:$AS$211))+1)+(COUNTIFS($AV$18:AV189,AV189,$AS$18:AS189,AS189)-1)</f>
        <v>5</v>
      </c>
    </row>
    <row r="190" spans="42:51" ht="15.75" customHeight="1" x14ac:dyDescent="0.35">
      <c r="AP190" s="194" t="s">
        <v>468</v>
      </c>
      <c r="AQ190" s="194" t="s">
        <v>466</v>
      </c>
      <c r="AR190" s="194" t="s">
        <v>467</v>
      </c>
      <c r="AS190" s="194">
        <f>INDEX('[1]Baseline values'!$A$1:$BF$195,MATCH($AQ190,'[1]Baseline values'!$A$1:$A$195,0),MATCH($E$5,'[1]Baseline values'!$A$1:$BF$1,0))</f>
        <v>2.37</v>
      </c>
      <c r="AT190" s="194">
        <f>IF([1]Reference!$V$5="HPOP",INDEX([1]hpop_regional_summary!$B$2:$AJ$198,MATCH($AR190,[1]hpop_regional_summary!$C$2:$C$198,0),MATCH($E$5,[1]hpop_regional_summary!$B$2:$AJ$2,0)),IF([1]Reference!$V$5="UHC",IF(OR($E$5="UHC Single Measure",$E$5="Financial Hardship",$E$5="Average Service Coverage"),INDEX([1]uhc_regional_summary!$B$5:$AO$198,MATCH($AR190,[1]uhc_regional_summary!$C$5:$C$198,0),MATCH($E$5,[1]uhc_regional_summary!$B$2:$AO$2,0)),INDEX([1]uhc_regional_summary!$B$5:$AO$198,MATCH($AR190,[1]uhc_regional_summary!$C$5:$C$198,0),MATCH($E$5,[1]uhc_regional_summary!$B$3:$AO$3,0))),IF([1]Reference!$V$5="HEP",IF(OR($E$5="HEP Index",$E$5="Prepare",$E$5="Prevent",$E$5="Detect and Respond"),INDEX([1]hep_regional_summary!$B$5:$AZ$198,MATCH($AR190,[1]hep_regional_summary!$C$5:$C$198,0),MATCH($E$5,[1]hep_regional_summary!$B$2:$AZ$2,0)),INDEX([1]hep_regional_summary!$B$5:$AZ$198,MATCH($AR190,[1]hep_regional_summary!$C$5:$C$198,0),MATCH($E$5,[1]hep_regional_summary!$B$3:$AZ$3,0))),"CHECK")))</f>
        <v>1</v>
      </c>
      <c r="AU190" s="194">
        <f>IF([1]Reference!$V$5="HPOP",INDEX([1]hpop_regional_summary!$B$2:$AJ$198,MATCH($AR190,[1]hpop_regional_summary!$C$2:$C$198,0),MATCH($E$5,[1]hpop_regional_summary!$B$2:$AJ$2,0)+1),IF([1]Reference!$V$5="UHC",IF(OR($E$5="UHC Single Measure",$E$5="Financial Hardship",$E$5="Average Service Coverage"),INDEX([1]uhc_regional_summary!$B$5:$AO$198,MATCH($AR190,[1]uhc_regional_summary!$C$5:$C$198,0),MATCH($E$5,[1]uhc_regional_summary!$B$2:$AO$2,0)+1),INDEX([1]uhc_regional_summary!$B$5:$AO$198,MATCH($AR190,[1]uhc_regional_summary!$C$5:$C$198,0),MATCH($E$5,[1]uhc_regional_summary!$B$3:$AO$3,0)+1)),IF([1]Reference!$V$5="HEP",IF(OR($E$5="HEP Index",$E$5="Prepare",$E$5="Prevent",$E$5="Detect and Respond"),INDEX([1]hep_regional_summary!$B$5:$AZ$198,MATCH($AR190,[1]hep_regional_summary!$C$5:$C$198,0),MATCH($E$5,[1]hep_regional_summary!$B$2:$AZ$2,0)+1),INDEX([1]hep_regional_summary!$B$5:$AZ$198,MATCH($AR190,[1]hep_regional_summary!$C$5:$C$198,0),MATCH($E$5,[1]hep_regional_summary!$B$3:$AZ$3,0)+1)),"CHECK")))</f>
        <v>-1.6</v>
      </c>
      <c r="AV190" s="194" t="str">
        <f t="shared" si="2"/>
        <v>Best-Neg</v>
      </c>
      <c r="AW190" s="194">
        <f>COUNTIF(AV$18:AV190,AV190)</f>
        <v>3</v>
      </c>
      <c r="AX190" s="176">
        <f>IF(AND(AV190&lt;&gt;"NO DATA",AU190=""),"",(SUMPRODUCT((AV190=$AV$18:$AV$211)*(AU190&gt;$AU$18:$AU$211))+1)+(COUNTIFS($AV$18:AV190,AV190,$AU$18:AU190,AU190)-1))</f>
        <v>1</v>
      </c>
      <c r="AY190" s="31">
        <f>(SUMPRODUCT((AV190=$AV$18:$AV$211)*(AS190&gt;$AS$18:$AS$211))+1)+(COUNTIFS($AV$18:AV190,AV190,$AS$18:AS190,AS190)-1)</f>
        <v>1</v>
      </c>
    </row>
    <row r="191" spans="42:51" ht="15.75" customHeight="1" x14ac:dyDescent="0.35">
      <c r="AP191" s="194" t="s">
        <v>79</v>
      </c>
      <c r="AQ191" s="194" t="s">
        <v>234</v>
      </c>
      <c r="AR191" s="194" t="s">
        <v>235</v>
      </c>
      <c r="AS191" s="194">
        <f>INDEX('[1]Baseline values'!$A$1:$BF$195,MATCH($AQ191,'[1]Baseline values'!$A$1:$A$195,0),MATCH($E$5,'[1]Baseline values'!$A$1:$BF$1,0))</f>
        <v>11.8</v>
      </c>
      <c r="AT191" s="194">
        <f>IF([1]Reference!$V$5="HPOP",INDEX([1]hpop_regional_summary!$B$2:$AJ$198,MATCH($AR191,[1]hpop_regional_summary!$C$2:$C$198,0),MATCH($E$5,[1]hpop_regional_summary!$B$2:$AJ$2,0)),IF([1]Reference!$V$5="UHC",IF(OR($E$5="UHC Single Measure",$E$5="Financial Hardship",$E$5="Average Service Coverage"),INDEX([1]uhc_regional_summary!$B$5:$AO$198,MATCH($AR191,[1]uhc_regional_summary!$C$5:$C$198,0),MATCH($E$5,[1]uhc_regional_summary!$B$2:$AO$2,0)),INDEX([1]uhc_regional_summary!$B$5:$AO$198,MATCH($AR191,[1]uhc_regional_summary!$C$5:$C$198,0),MATCH($E$5,[1]uhc_regional_summary!$B$3:$AO$3,0))),IF([1]Reference!$V$5="HEP",IF(OR($E$5="HEP Index",$E$5="Prepare",$E$5="Prevent",$E$5="Detect and Respond"),INDEX([1]hep_regional_summary!$B$5:$AZ$198,MATCH($AR191,[1]hep_regional_summary!$C$5:$C$198,0),MATCH($E$5,[1]hep_regional_summary!$B$2:$AZ$2,0)),INDEX([1]hep_regional_summary!$B$5:$AZ$198,MATCH($AR191,[1]hep_regional_summary!$C$5:$C$198,0),MATCH($E$5,[1]hep_regional_summary!$B$3:$AZ$3,0))),"CHECK")))</f>
        <v>3</v>
      </c>
      <c r="AU191" s="194">
        <f>IF([1]Reference!$V$5="HPOP",INDEX([1]hpop_regional_summary!$B$2:$AJ$198,MATCH($AR191,[1]hpop_regional_summary!$C$2:$C$198,0),MATCH($E$5,[1]hpop_regional_summary!$B$2:$AJ$2,0)+1),IF([1]Reference!$V$5="UHC",IF(OR($E$5="UHC Single Measure",$E$5="Financial Hardship",$E$5="Average Service Coverage"),INDEX([1]uhc_regional_summary!$B$5:$AO$198,MATCH($AR191,[1]uhc_regional_summary!$C$5:$C$198,0),MATCH($E$5,[1]uhc_regional_summary!$B$2:$AO$2,0)+1),INDEX([1]uhc_regional_summary!$B$5:$AO$198,MATCH($AR191,[1]uhc_regional_summary!$C$5:$C$198,0),MATCH($E$5,[1]uhc_regional_summary!$B$3:$AO$3,0)+1)),IF([1]Reference!$V$5="HEP",IF(OR($E$5="HEP Index",$E$5="Prepare",$E$5="Prevent",$E$5="Detect and Respond"),INDEX([1]hep_regional_summary!$B$5:$AZ$198,MATCH($AR191,[1]hep_regional_summary!$C$5:$C$198,0),MATCH($E$5,[1]hep_regional_summary!$B$2:$AZ$2,0)+1),INDEX([1]hep_regional_summary!$B$5:$AZ$198,MATCH($AR191,[1]hep_regional_summary!$C$5:$C$198,0),MATCH($E$5,[1]hep_regional_summary!$B$3:$AZ$3,0)+1)),"CHECK")))</f>
        <v>1</v>
      </c>
      <c r="AV191" s="194" t="str">
        <f t="shared" si="2"/>
        <v>Worst-Pos</v>
      </c>
      <c r="AW191" s="194">
        <f>COUNTIF(AV$18:AV191,AV191)</f>
        <v>62</v>
      </c>
      <c r="AX191" s="176">
        <f>IF(AND(AV191&lt;&gt;"NO DATA",AU191=""),"",(SUMPRODUCT((AV191=$AV$18:$AV$211)*(AU191&gt;$AU$18:$AU$211))+1)+(COUNTIFS($AV$18:AV191,AV191,$AU$18:AU191,AU191)-1))</f>
        <v>44</v>
      </c>
      <c r="AY191" s="31">
        <f>(SUMPRODUCT((AV191=$AV$18:$AV$211)*(AS191&gt;$AS$18:$AS$211))+1)+(COUNTIFS($AV$18:AV191,AV191,$AS$18:AS191,AS191)-1)</f>
        <v>29</v>
      </c>
    </row>
    <row r="192" spans="42:51" ht="15.75" customHeight="1" x14ac:dyDescent="0.35">
      <c r="AP192" s="194" t="s">
        <v>491</v>
      </c>
      <c r="AQ192" s="194" t="s">
        <v>522</v>
      </c>
      <c r="AR192" s="194" t="s">
        <v>523</v>
      </c>
      <c r="AS192" s="194">
        <f>INDEX('[1]Baseline values'!$A$1:$BF$195,MATCH($AQ192,'[1]Baseline values'!$A$1:$A$195,0),MATCH($E$5,'[1]Baseline values'!$A$1:$BF$1,0))</f>
        <v>5.12</v>
      </c>
      <c r="AT192" s="194">
        <f>IF([1]Reference!$V$5="HPOP",INDEX([1]hpop_regional_summary!$B$2:$AJ$198,MATCH($AR192,[1]hpop_regional_summary!$C$2:$C$198,0),MATCH($E$5,[1]hpop_regional_summary!$B$2:$AJ$2,0)),IF([1]Reference!$V$5="UHC",IF(OR($E$5="UHC Single Measure",$E$5="Financial Hardship",$E$5="Average Service Coverage"),INDEX([1]uhc_regional_summary!$B$5:$AO$198,MATCH($AR192,[1]uhc_regional_summary!$C$5:$C$198,0),MATCH($E$5,[1]uhc_regional_summary!$B$2:$AO$2,0)),INDEX([1]uhc_regional_summary!$B$5:$AO$198,MATCH($AR192,[1]uhc_regional_summary!$C$5:$C$198,0),MATCH($E$5,[1]uhc_regional_summary!$B$3:$AO$3,0))),IF([1]Reference!$V$5="HEP",IF(OR($E$5="HEP Index",$E$5="Prepare",$E$5="Prevent",$E$5="Detect and Respond"),INDEX([1]hep_regional_summary!$B$5:$AZ$198,MATCH($AR192,[1]hep_regional_summary!$C$5:$C$198,0),MATCH($E$5,[1]hep_regional_summary!$B$2:$AZ$2,0)),INDEX([1]hep_regional_summary!$B$5:$AZ$198,MATCH($AR192,[1]hep_regional_summary!$C$5:$C$198,0),MATCH($E$5,[1]hep_regional_summary!$B$3:$AZ$3,0))),"CHECK")))</f>
        <v>0</v>
      </c>
      <c r="AU192" s="194">
        <f>IF([1]Reference!$V$5="HPOP",INDEX([1]hpop_regional_summary!$B$2:$AJ$198,MATCH($AR192,[1]hpop_regional_summary!$C$2:$C$198,0),MATCH($E$5,[1]hpop_regional_summary!$B$2:$AJ$2,0)+1),IF([1]Reference!$V$5="UHC",IF(OR($E$5="UHC Single Measure",$E$5="Financial Hardship",$E$5="Average Service Coverage"),INDEX([1]uhc_regional_summary!$B$5:$AO$198,MATCH($AR192,[1]uhc_regional_summary!$C$5:$C$198,0),MATCH($E$5,[1]uhc_regional_summary!$B$2:$AO$2,0)+1),INDEX([1]uhc_regional_summary!$B$5:$AO$198,MATCH($AR192,[1]uhc_regional_summary!$C$5:$C$198,0),MATCH($E$5,[1]uhc_regional_summary!$B$3:$AO$3,0)+1)),IF([1]Reference!$V$5="HEP",IF(OR($E$5="HEP Index",$E$5="Prepare",$E$5="Prevent",$E$5="Detect and Respond"),INDEX([1]hep_regional_summary!$B$5:$AZ$198,MATCH($AR192,[1]hep_regional_summary!$C$5:$C$198,0),MATCH($E$5,[1]hep_regional_summary!$B$2:$AZ$2,0)+1),INDEX([1]hep_regional_summary!$B$5:$AZ$198,MATCH($AR192,[1]hep_regional_summary!$C$5:$C$198,0),MATCH($E$5,[1]hep_regional_summary!$B$3:$AZ$3,0)+1)),"CHECK")))</f>
        <v>0</v>
      </c>
      <c r="AV192" s="194" t="str">
        <f t="shared" si="2"/>
        <v>NO DATA</v>
      </c>
      <c r="AW192" s="194">
        <f>COUNTIF(AV$18:AV192,AV192)</f>
        <v>43</v>
      </c>
      <c r="AX192" s="176">
        <f>IF(AND(AV192&lt;&gt;"NO DATA",AU192=""),"",(SUMPRODUCT((AV192=$AV$18:$AV$211)*(AU192&gt;$AU$18:$AU$211))+1)+(COUNTIFS($AV$18:AV192,AV192,$AU$18:AU192,AU192)-1))</f>
        <v>43</v>
      </c>
      <c r="AY192" s="31">
        <f>(SUMPRODUCT((AV192=$AV$18:$AV$211)*(AS192&gt;$AS$18:$AS$211))+1)+(COUNTIFS($AV$18:AV192,AV192,$AS$18:AS192,AS192)-1)</f>
        <v>13</v>
      </c>
    </row>
    <row r="193" spans="42:51" ht="15.75" customHeight="1" x14ac:dyDescent="0.35">
      <c r="AP193" s="194" t="s">
        <v>247</v>
      </c>
      <c r="AQ193" s="194" t="s">
        <v>296</v>
      </c>
      <c r="AR193" s="194" t="s">
        <v>297</v>
      </c>
      <c r="AS193" s="194">
        <f>INDEX('[1]Baseline values'!$A$1:$BF$195,MATCH($AQ193,'[1]Baseline values'!$A$1:$A$195,0),MATCH($E$5,'[1]Baseline values'!$A$1:$BF$1,0))</f>
        <v>5.08</v>
      </c>
      <c r="AT193" s="194">
        <f>IF([1]Reference!$V$5="HPOP",INDEX([1]hpop_regional_summary!$B$2:$AJ$198,MATCH($AR193,[1]hpop_regional_summary!$C$2:$C$198,0),MATCH($E$5,[1]hpop_regional_summary!$B$2:$AJ$2,0)),IF([1]Reference!$V$5="UHC",IF(OR($E$5="UHC Single Measure",$E$5="Financial Hardship",$E$5="Average Service Coverage"),INDEX([1]uhc_regional_summary!$B$5:$AO$198,MATCH($AR193,[1]uhc_regional_summary!$C$5:$C$198,0),MATCH($E$5,[1]uhc_regional_summary!$B$2:$AO$2,0)),INDEX([1]uhc_regional_summary!$B$5:$AO$198,MATCH($AR193,[1]uhc_regional_summary!$C$5:$C$198,0),MATCH($E$5,[1]uhc_regional_summary!$B$3:$AO$3,0))),IF([1]Reference!$V$5="HEP",IF(OR($E$5="HEP Index",$E$5="Prepare",$E$5="Prevent",$E$5="Detect and Respond"),INDEX([1]hep_regional_summary!$B$5:$AZ$198,MATCH($AR193,[1]hep_regional_summary!$C$5:$C$198,0),MATCH($E$5,[1]hep_regional_summary!$B$2:$AZ$2,0)),INDEX([1]hep_regional_summary!$B$5:$AZ$198,MATCH($AR193,[1]hep_regional_summary!$C$5:$C$198,0),MATCH($E$5,[1]hep_regional_summary!$B$3:$AZ$3,0))),"CHECK")))</f>
        <v>2</v>
      </c>
      <c r="AU193" s="194">
        <f>IF([1]Reference!$V$5="HPOP",INDEX([1]hpop_regional_summary!$B$2:$AJ$198,MATCH($AR193,[1]hpop_regional_summary!$C$2:$C$198,0),MATCH($E$5,[1]hpop_regional_summary!$B$2:$AJ$2,0)+1),IF([1]Reference!$V$5="UHC",IF(OR($E$5="UHC Single Measure",$E$5="Financial Hardship",$E$5="Average Service Coverage"),INDEX([1]uhc_regional_summary!$B$5:$AO$198,MATCH($AR193,[1]uhc_regional_summary!$C$5:$C$198,0),MATCH($E$5,[1]uhc_regional_summary!$B$2:$AO$2,0)+1),INDEX([1]uhc_regional_summary!$B$5:$AO$198,MATCH($AR193,[1]uhc_regional_summary!$C$5:$C$198,0),MATCH($E$5,[1]uhc_regional_summary!$B$3:$AO$3,0)+1)),IF([1]Reference!$V$5="HEP",IF(OR($E$5="HEP Index",$E$5="Prepare",$E$5="Prevent",$E$5="Detect and Respond"),INDEX([1]hep_regional_summary!$B$5:$AZ$198,MATCH($AR193,[1]hep_regional_summary!$C$5:$C$198,0),MATCH($E$5,[1]hep_regional_summary!$B$2:$AZ$2,0)+1),INDEX([1]hep_regional_summary!$B$5:$AZ$198,MATCH($AR193,[1]hep_regional_summary!$C$5:$C$198,0),MATCH($E$5,[1]hep_regional_summary!$B$3:$AZ$3,0)+1)),"CHECK")))</f>
        <v>0.5</v>
      </c>
      <c r="AV193" s="194" t="str">
        <f t="shared" si="2"/>
        <v>Best-Pos</v>
      </c>
      <c r="AW193" s="194">
        <f>COUNTIF(AV$18:AV193,AV193)</f>
        <v>62</v>
      </c>
      <c r="AX193" s="176">
        <f>IF(AND(AV193&lt;&gt;"NO DATA",AU193=""),"",(SUMPRODUCT((AV193=$AV$18:$AV$211)*(AU193&gt;$AU$18:$AU$211))+1)+(COUNTIFS($AV$18:AV193,AV193,$AU$18:AU193,AU193)-1))</f>
        <v>45</v>
      </c>
      <c r="AY193" s="31">
        <f>(SUMPRODUCT((AV193=$AV$18:$AV$211)*(AS193&gt;$AS$18:$AS$211))+1)+(COUNTIFS($AV$18:AV193,AV193,$AS$18:AS193,AS193)-1)</f>
        <v>43</v>
      </c>
    </row>
    <row r="194" spans="42:51" ht="15.75" customHeight="1" x14ac:dyDescent="0.35">
      <c r="AP194" s="194" t="s">
        <v>318</v>
      </c>
      <c r="AQ194" s="194" t="s">
        <v>349</v>
      </c>
      <c r="AR194" s="194" t="s">
        <v>350</v>
      </c>
      <c r="AS194" s="194">
        <f>INDEX('[1]Baseline values'!$A$1:$BF$195,MATCH($AQ194,'[1]Baseline values'!$A$1:$A$195,0),MATCH($E$5,'[1]Baseline values'!$A$1:$BF$1,0))</f>
        <v>17.96</v>
      </c>
      <c r="AT194" s="194">
        <f>IF([1]Reference!$V$5="HPOP",INDEX([1]hpop_regional_summary!$B$2:$AJ$198,MATCH($AR194,[1]hpop_regional_summary!$C$2:$C$198,0),MATCH($E$5,[1]hpop_regional_summary!$B$2:$AJ$2,0)),IF([1]Reference!$V$5="UHC",IF(OR($E$5="UHC Single Measure",$E$5="Financial Hardship",$E$5="Average Service Coverage"),INDEX([1]uhc_regional_summary!$B$5:$AO$198,MATCH($AR194,[1]uhc_regional_summary!$C$5:$C$198,0),MATCH($E$5,[1]uhc_regional_summary!$B$2:$AO$2,0)),INDEX([1]uhc_regional_summary!$B$5:$AO$198,MATCH($AR194,[1]uhc_regional_summary!$C$5:$C$198,0),MATCH($E$5,[1]uhc_regional_summary!$B$3:$AO$3,0))),IF([1]Reference!$V$5="HEP",IF(OR($E$5="HEP Index",$E$5="Prepare",$E$5="Prevent",$E$5="Detect and Respond"),INDEX([1]hep_regional_summary!$B$5:$AZ$198,MATCH($AR194,[1]hep_regional_summary!$C$5:$C$198,0),MATCH($E$5,[1]hep_regional_summary!$B$2:$AZ$2,0)),INDEX([1]hep_regional_summary!$B$5:$AZ$198,MATCH($AR194,[1]hep_regional_summary!$C$5:$C$198,0),MATCH($E$5,[1]hep_regional_summary!$B$3:$AZ$3,0))),"CHECK")))</f>
        <v>4</v>
      </c>
      <c r="AU194" s="194">
        <f>IF([1]Reference!$V$5="HPOP",INDEX([1]hpop_regional_summary!$B$2:$AJ$198,MATCH($AR194,[1]hpop_regional_summary!$C$2:$C$198,0),MATCH($E$5,[1]hpop_regional_summary!$B$2:$AJ$2,0)+1),IF([1]Reference!$V$5="UHC",IF(OR($E$5="UHC Single Measure",$E$5="Financial Hardship",$E$5="Average Service Coverage"),INDEX([1]uhc_regional_summary!$B$5:$AO$198,MATCH($AR194,[1]uhc_regional_summary!$C$5:$C$198,0),MATCH($E$5,[1]uhc_regional_summary!$B$2:$AO$2,0)+1),INDEX([1]uhc_regional_summary!$B$5:$AO$198,MATCH($AR194,[1]uhc_regional_summary!$C$5:$C$198,0),MATCH($E$5,[1]uhc_regional_summary!$B$3:$AO$3,0)+1)),IF([1]Reference!$V$5="HEP",IF(OR($E$5="HEP Index",$E$5="Prepare",$E$5="Prevent",$E$5="Detect and Respond"),INDEX([1]hep_regional_summary!$B$5:$AZ$198,MATCH($AR194,[1]hep_regional_summary!$C$5:$C$198,0),MATCH($E$5,[1]hep_regional_summary!$B$2:$AZ$2,0)+1),INDEX([1]hep_regional_summary!$B$5:$AZ$198,MATCH($AR194,[1]hep_regional_summary!$C$5:$C$198,0),MATCH($E$5,[1]hep_regional_summary!$B$3:$AZ$3,0)+1)),"CHECK")))</f>
        <v>1</v>
      </c>
      <c r="AV194" s="194" t="str">
        <f t="shared" si="2"/>
        <v>Worst-Pos</v>
      </c>
      <c r="AW194" s="194">
        <f>COUNTIF(AV$18:AV194,AV194)</f>
        <v>63</v>
      </c>
      <c r="AX194" s="176">
        <f>IF(AND(AV194&lt;&gt;"NO DATA",AU194=""),"",(SUMPRODUCT((AV194=$AV$18:$AV$211)*(AU194&gt;$AU$18:$AU$211))+1)+(COUNTIFS($AV$18:AV194,AV194,$AU$18:AU194,AU194)-1))</f>
        <v>45</v>
      </c>
      <c r="AY194" s="31">
        <f>(SUMPRODUCT((AV194=$AV$18:$AV$211)*(AS194&gt;$AS$18:$AS$211))+1)+(COUNTIFS($AV$18:AV194,AV194,$AS$18:AS194,AS194)-1)</f>
        <v>58</v>
      </c>
    </row>
    <row r="195" spans="42:51" ht="15.75" customHeight="1" x14ac:dyDescent="0.35">
      <c r="AP195" s="194" t="s">
        <v>361</v>
      </c>
      <c r="AQ195" s="194" t="s">
        <v>456</v>
      </c>
      <c r="AR195" s="194" t="s">
        <v>457</v>
      </c>
      <c r="AS195" s="194">
        <f>INDEX('[1]Baseline values'!$A$1:$BF$195,MATCH($AQ195,'[1]Baseline values'!$A$1:$A$195,0),MATCH($E$5,'[1]Baseline values'!$A$1:$BF$1,0))</f>
        <v>4.26</v>
      </c>
      <c r="AT195" s="194">
        <f>IF([1]Reference!$V$5="HPOP",INDEX([1]hpop_regional_summary!$B$2:$AJ$198,MATCH($AR195,[1]hpop_regional_summary!$C$2:$C$198,0),MATCH($E$5,[1]hpop_regional_summary!$B$2:$AJ$2,0)),IF([1]Reference!$V$5="UHC",IF(OR($E$5="UHC Single Measure",$E$5="Financial Hardship",$E$5="Average Service Coverage"),INDEX([1]uhc_regional_summary!$B$5:$AO$198,MATCH($AR195,[1]uhc_regional_summary!$C$5:$C$198,0),MATCH($E$5,[1]uhc_regional_summary!$B$2:$AO$2,0)),INDEX([1]uhc_regional_summary!$B$5:$AO$198,MATCH($AR195,[1]uhc_regional_summary!$C$5:$C$198,0),MATCH($E$5,[1]uhc_regional_summary!$B$3:$AO$3,0))),IF([1]Reference!$V$5="HEP",IF(OR($E$5="HEP Index",$E$5="Prepare",$E$5="Prevent",$E$5="Detect and Respond"),INDEX([1]hep_regional_summary!$B$5:$AZ$198,MATCH($AR195,[1]hep_regional_summary!$C$5:$C$198,0),MATCH($E$5,[1]hep_regional_summary!$B$2:$AZ$2,0)),INDEX([1]hep_regional_summary!$B$5:$AZ$198,MATCH($AR195,[1]hep_regional_summary!$C$5:$C$198,0),MATCH($E$5,[1]hep_regional_summary!$B$3:$AZ$3,0))),"CHECK")))</f>
        <v>1</v>
      </c>
      <c r="AU195" s="194">
        <f>IF([1]Reference!$V$5="HPOP",INDEX([1]hpop_regional_summary!$B$2:$AJ$198,MATCH($AR195,[1]hpop_regional_summary!$C$2:$C$198,0),MATCH($E$5,[1]hpop_regional_summary!$B$2:$AJ$2,0)+1),IF([1]Reference!$V$5="UHC",IF(OR($E$5="UHC Single Measure",$E$5="Financial Hardship",$E$5="Average Service Coverage"),INDEX([1]uhc_regional_summary!$B$5:$AO$198,MATCH($AR195,[1]uhc_regional_summary!$C$5:$C$198,0),MATCH($E$5,[1]uhc_regional_summary!$B$2:$AO$2,0)+1),INDEX([1]uhc_regional_summary!$B$5:$AO$198,MATCH($AR195,[1]uhc_regional_summary!$C$5:$C$198,0),MATCH($E$5,[1]uhc_regional_summary!$B$3:$AO$3,0)+1)),IF([1]Reference!$V$5="HEP",IF(OR($E$5="HEP Index",$E$5="Prepare",$E$5="Prevent",$E$5="Detect and Respond"),INDEX([1]hep_regional_summary!$B$5:$AZ$198,MATCH($AR195,[1]hep_regional_summary!$C$5:$C$198,0),MATCH($E$5,[1]hep_regional_summary!$B$2:$AZ$2,0)+1),INDEX([1]hep_regional_summary!$B$5:$AZ$198,MATCH($AR195,[1]hep_regional_summary!$C$5:$C$198,0),MATCH($E$5,[1]hep_regional_summary!$B$3:$AZ$3,0)+1)),"CHECK")))</f>
        <v>0.1</v>
      </c>
      <c r="AV195" s="194" t="str">
        <f t="shared" si="2"/>
        <v>Best-Pos</v>
      </c>
      <c r="AW195" s="194">
        <f>COUNTIF(AV$18:AV195,AV195)</f>
        <v>63</v>
      </c>
      <c r="AX195" s="176">
        <f>IF(AND(AV195&lt;&gt;"NO DATA",AU195=""),"",(SUMPRODUCT((AV195=$AV$18:$AV$211)*(AU195&gt;$AU$18:$AU$211))+1)+(COUNTIFS($AV$18:AV195,AV195,$AU$18:AU195,AU195)-1))</f>
        <v>7</v>
      </c>
      <c r="AY195" s="31">
        <f>(SUMPRODUCT((AV195=$AV$18:$AV$211)*(AS195&gt;$AS$18:$AS$211))+1)+(COUNTIFS($AV$18:AV195,AV195,$AS$18:AS195,AS195)-1)</f>
        <v>34</v>
      </c>
    </row>
    <row r="196" spans="42:51" ht="15.75" customHeight="1" x14ac:dyDescent="0.35">
      <c r="AP196" s="194" t="s">
        <v>361</v>
      </c>
      <c r="AQ196" s="194" t="s">
        <v>374</v>
      </c>
      <c r="AR196" s="194" t="s">
        <v>375</v>
      </c>
      <c r="AS196" s="194">
        <f>INDEX('[1]Baseline values'!$A$1:$BF$195,MATCH($AQ196,'[1]Baseline values'!$A$1:$A$195,0),MATCH($E$5,'[1]Baseline values'!$A$1:$BF$1,0))</f>
        <v>10.210000000000001</v>
      </c>
      <c r="AT196" s="194">
        <f>IF([1]Reference!$V$5="HPOP",INDEX([1]hpop_regional_summary!$B$2:$AJ$198,MATCH($AR196,[1]hpop_regional_summary!$C$2:$C$198,0),MATCH($E$5,[1]hpop_regional_summary!$B$2:$AJ$2,0)),IF([1]Reference!$V$5="UHC",IF(OR($E$5="UHC Single Measure",$E$5="Financial Hardship",$E$5="Average Service Coverage"),INDEX([1]uhc_regional_summary!$B$5:$AO$198,MATCH($AR196,[1]uhc_regional_summary!$C$5:$C$198,0),MATCH($E$5,[1]uhc_regional_summary!$B$2:$AO$2,0)),INDEX([1]uhc_regional_summary!$B$5:$AO$198,MATCH($AR196,[1]uhc_regional_summary!$C$5:$C$198,0),MATCH($E$5,[1]uhc_regional_summary!$B$3:$AO$3,0))),IF([1]Reference!$V$5="HEP",IF(OR($E$5="HEP Index",$E$5="Prepare",$E$5="Prevent",$E$5="Detect and Respond"),INDEX([1]hep_regional_summary!$B$5:$AZ$198,MATCH($AR196,[1]hep_regional_summary!$C$5:$C$198,0),MATCH($E$5,[1]hep_regional_summary!$B$2:$AZ$2,0)),INDEX([1]hep_regional_summary!$B$5:$AZ$198,MATCH($AR196,[1]hep_regional_summary!$C$5:$C$198,0),MATCH($E$5,[1]hep_regional_summary!$B$3:$AZ$3,0))),"CHECK")))</f>
        <v>0</v>
      </c>
      <c r="AU196" s="194">
        <f>IF([1]Reference!$V$5="HPOP",INDEX([1]hpop_regional_summary!$B$2:$AJ$198,MATCH($AR196,[1]hpop_regional_summary!$C$2:$C$198,0),MATCH($E$5,[1]hpop_regional_summary!$B$2:$AJ$2,0)+1),IF([1]Reference!$V$5="UHC",IF(OR($E$5="UHC Single Measure",$E$5="Financial Hardship",$E$5="Average Service Coverage"),INDEX([1]uhc_regional_summary!$B$5:$AO$198,MATCH($AR196,[1]uhc_regional_summary!$C$5:$C$198,0),MATCH($E$5,[1]uhc_regional_summary!$B$2:$AO$2,0)+1),INDEX([1]uhc_regional_summary!$B$5:$AO$198,MATCH($AR196,[1]uhc_regional_summary!$C$5:$C$198,0),MATCH($E$5,[1]uhc_regional_summary!$B$3:$AO$3,0)+1)),IF([1]Reference!$V$5="HEP",IF(OR($E$5="HEP Index",$E$5="Prepare",$E$5="Prevent",$E$5="Detect and Respond"),INDEX([1]hep_regional_summary!$B$5:$AZ$198,MATCH($AR196,[1]hep_regional_summary!$C$5:$C$198,0),MATCH($E$5,[1]hep_regional_summary!$B$2:$AZ$2,0)+1),INDEX([1]hep_regional_summary!$B$5:$AZ$198,MATCH($AR196,[1]hep_regional_summary!$C$5:$C$198,0),MATCH($E$5,[1]hep_regional_summary!$B$3:$AZ$3,0)+1)),"CHECK")))</f>
        <v>0</v>
      </c>
      <c r="AV196" s="194" t="str">
        <f t="shared" si="2"/>
        <v>NO DATA</v>
      </c>
      <c r="AW196" s="194">
        <f>COUNTIF(AV$18:AV196,AV196)</f>
        <v>44</v>
      </c>
      <c r="AX196" s="176">
        <f>IF(AND(AV196&lt;&gt;"NO DATA",AU196=""),"",(SUMPRODUCT((AV196=$AV$18:$AV$211)*(AU196&gt;$AU$18:$AU$211))+1)+(COUNTIFS($AV$18:AV196,AV196,$AU$18:AU196,AU196)-1))</f>
        <v>44</v>
      </c>
      <c r="AY196" s="31">
        <f>(SUMPRODUCT((AV196=$AV$18:$AV$211)*(AS196&gt;$AS$18:$AS$211))+1)+(COUNTIFS($AV$18:AV196,AV196,$AS$18:AS196,AS196)-1)</f>
        <v>39</v>
      </c>
    </row>
    <row r="197" spans="42:51" ht="15.75" customHeight="1" x14ac:dyDescent="0.35">
      <c r="AP197" s="194" t="s">
        <v>491</v>
      </c>
      <c r="AQ197" s="194" t="s">
        <v>498</v>
      </c>
      <c r="AR197" s="194" t="s">
        <v>499</v>
      </c>
      <c r="AS197" s="194">
        <f>INDEX('[1]Baseline values'!$A$1:$BF$195,MATCH($AQ197,'[1]Baseline values'!$A$1:$A$195,0),MATCH($E$5,'[1]Baseline values'!$A$1:$BF$1,0))</f>
        <v>5.12</v>
      </c>
      <c r="AT197" s="194">
        <f>IF([1]Reference!$V$5="HPOP",INDEX([1]hpop_regional_summary!$B$2:$AJ$198,MATCH($AR197,[1]hpop_regional_summary!$C$2:$C$198,0),MATCH($E$5,[1]hpop_regional_summary!$B$2:$AJ$2,0)),IF([1]Reference!$V$5="UHC",IF(OR($E$5="UHC Single Measure",$E$5="Financial Hardship",$E$5="Average Service Coverage"),INDEX([1]uhc_regional_summary!$B$5:$AO$198,MATCH($AR197,[1]uhc_regional_summary!$C$5:$C$198,0),MATCH($E$5,[1]uhc_regional_summary!$B$2:$AO$2,0)),INDEX([1]uhc_regional_summary!$B$5:$AO$198,MATCH($AR197,[1]uhc_regional_summary!$C$5:$C$198,0),MATCH($E$5,[1]uhc_regional_summary!$B$3:$AO$3,0))),IF([1]Reference!$V$5="HEP",IF(OR($E$5="HEP Index",$E$5="Prepare",$E$5="Prevent",$E$5="Detect and Respond"),INDEX([1]hep_regional_summary!$B$5:$AZ$198,MATCH($AR197,[1]hep_regional_summary!$C$5:$C$198,0),MATCH($E$5,[1]hep_regional_summary!$B$2:$AZ$2,0)),INDEX([1]hep_regional_summary!$B$5:$AZ$198,MATCH($AR197,[1]hep_regional_summary!$C$5:$C$198,0),MATCH($E$5,[1]hep_regional_summary!$B$3:$AZ$3,0))),"CHECK")))</f>
        <v>0</v>
      </c>
      <c r="AU197" s="194">
        <f>IF([1]Reference!$V$5="HPOP",INDEX([1]hpop_regional_summary!$B$2:$AJ$198,MATCH($AR197,[1]hpop_regional_summary!$C$2:$C$198,0),MATCH($E$5,[1]hpop_regional_summary!$B$2:$AJ$2,0)+1),IF([1]Reference!$V$5="UHC",IF(OR($E$5="UHC Single Measure",$E$5="Financial Hardship",$E$5="Average Service Coverage"),INDEX([1]uhc_regional_summary!$B$5:$AO$198,MATCH($AR197,[1]uhc_regional_summary!$C$5:$C$198,0),MATCH($E$5,[1]uhc_regional_summary!$B$2:$AO$2,0)+1),INDEX([1]uhc_regional_summary!$B$5:$AO$198,MATCH($AR197,[1]uhc_regional_summary!$C$5:$C$198,0),MATCH($E$5,[1]uhc_regional_summary!$B$3:$AO$3,0)+1)),IF([1]Reference!$V$5="HEP",IF(OR($E$5="HEP Index",$E$5="Prepare",$E$5="Prevent",$E$5="Detect and Respond"),INDEX([1]hep_regional_summary!$B$5:$AZ$198,MATCH($AR197,[1]hep_regional_summary!$C$5:$C$198,0),MATCH($E$5,[1]hep_regional_summary!$B$2:$AZ$2,0)+1),INDEX([1]hep_regional_summary!$B$5:$AZ$198,MATCH($AR197,[1]hep_regional_summary!$C$5:$C$198,0),MATCH($E$5,[1]hep_regional_summary!$B$3:$AZ$3,0)+1)),"CHECK")))</f>
        <v>0</v>
      </c>
      <c r="AV197" s="194" t="str">
        <f t="shared" si="2"/>
        <v>NO DATA</v>
      </c>
      <c r="AW197" s="194">
        <f>COUNTIF(AV$18:AV197,AV197)</f>
        <v>45</v>
      </c>
      <c r="AX197" s="176">
        <f>IF(AND(AV197&lt;&gt;"NO DATA",AU197=""),"",(SUMPRODUCT((AV197=$AV$18:$AV$211)*(AU197&gt;$AU$18:$AU$211))+1)+(COUNTIFS($AV$18:AV197,AV197,$AU$18:AU197,AU197)-1))</f>
        <v>45</v>
      </c>
      <c r="AY197" s="31">
        <f>(SUMPRODUCT((AV197=$AV$18:$AV$211)*(AS197&gt;$AS$18:$AS$211))+1)+(COUNTIFS($AV$18:AV197,AV197,$AS$18:AS197,AS197)-1)</f>
        <v>14</v>
      </c>
    </row>
    <row r="198" spans="42:51" ht="15.75" customHeight="1" x14ac:dyDescent="0.35">
      <c r="AP198" s="194" t="s">
        <v>79</v>
      </c>
      <c r="AQ198" s="194" t="s">
        <v>236</v>
      </c>
      <c r="AR198" s="194" t="s">
        <v>237</v>
      </c>
      <c r="AS198" s="194">
        <f>INDEX('[1]Baseline values'!$A$1:$BF$195,MATCH($AQ198,'[1]Baseline values'!$A$1:$A$195,0),MATCH($E$5,'[1]Baseline values'!$A$1:$BF$1,0))</f>
        <v>17.079999999999998</v>
      </c>
      <c r="AT198" s="194">
        <f>IF([1]Reference!$V$5="HPOP",INDEX([1]hpop_regional_summary!$B$2:$AJ$198,MATCH($AR198,[1]hpop_regional_summary!$C$2:$C$198,0),MATCH($E$5,[1]hpop_regional_summary!$B$2:$AJ$2,0)),IF([1]Reference!$V$5="UHC",IF(OR($E$5="UHC Single Measure",$E$5="Financial Hardship",$E$5="Average Service Coverage"),INDEX([1]uhc_regional_summary!$B$5:$AO$198,MATCH($AR198,[1]uhc_regional_summary!$C$5:$C$198,0),MATCH($E$5,[1]uhc_regional_summary!$B$2:$AO$2,0)),INDEX([1]uhc_regional_summary!$B$5:$AO$198,MATCH($AR198,[1]uhc_regional_summary!$C$5:$C$198,0),MATCH($E$5,[1]uhc_regional_summary!$B$3:$AO$3,0))),IF([1]Reference!$V$5="HEP",IF(OR($E$5="HEP Index",$E$5="Prepare",$E$5="Prevent",$E$5="Detect and Respond"),INDEX([1]hep_regional_summary!$B$5:$AZ$198,MATCH($AR198,[1]hep_regional_summary!$C$5:$C$198,0),MATCH($E$5,[1]hep_regional_summary!$B$2:$AZ$2,0)),INDEX([1]hep_regional_summary!$B$5:$AZ$198,MATCH($AR198,[1]hep_regional_summary!$C$5:$C$198,0),MATCH($E$5,[1]hep_regional_summary!$B$3:$AZ$3,0))),"CHECK")))</f>
        <v>4</v>
      </c>
      <c r="AU198" s="194">
        <f>IF([1]Reference!$V$5="HPOP",INDEX([1]hpop_regional_summary!$B$2:$AJ$198,MATCH($AR198,[1]hpop_regional_summary!$C$2:$C$198,0),MATCH($E$5,[1]hpop_regional_summary!$B$2:$AJ$2,0)+1),IF([1]Reference!$V$5="UHC",IF(OR($E$5="UHC Single Measure",$E$5="Financial Hardship",$E$5="Average Service Coverage"),INDEX([1]uhc_regional_summary!$B$5:$AO$198,MATCH($AR198,[1]uhc_regional_summary!$C$5:$C$198,0),MATCH($E$5,[1]uhc_regional_summary!$B$2:$AO$2,0)+1),INDEX([1]uhc_regional_summary!$B$5:$AO$198,MATCH($AR198,[1]uhc_regional_summary!$C$5:$C$198,0),MATCH($E$5,[1]uhc_regional_summary!$B$3:$AO$3,0)+1)),IF([1]Reference!$V$5="HEP",IF(OR($E$5="HEP Index",$E$5="Prepare",$E$5="Prevent",$E$5="Detect and Respond"),INDEX([1]hep_regional_summary!$B$5:$AZ$198,MATCH($AR198,[1]hep_regional_summary!$C$5:$C$198,0),MATCH($E$5,[1]hep_regional_summary!$B$2:$AZ$2,0)+1),INDEX([1]hep_regional_summary!$B$5:$AZ$198,MATCH($AR198,[1]hep_regional_summary!$C$5:$C$198,0),MATCH($E$5,[1]hep_regional_summary!$B$3:$AZ$3,0)+1)),"CHECK")))</f>
        <v>1.3</v>
      </c>
      <c r="AV198" s="194" t="str">
        <f t="shared" si="2"/>
        <v>Worst-Pos</v>
      </c>
      <c r="AW198" s="194">
        <f>COUNTIF(AV$18:AV198,AV198)</f>
        <v>64</v>
      </c>
      <c r="AX198" s="176">
        <f>IF(AND(AV198&lt;&gt;"NO DATA",AU198=""),"",(SUMPRODUCT((AV198=$AV$18:$AV$211)*(AU198&gt;$AU$18:$AU$211))+1)+(COUNTIFS($AV$18:AV198,AV198,$AU$18:AU198,AU198)-1))</f>
        <v>53</v>
      </c>
      <c r="AY198" s="31">
        <f>(SUMPRODUCT((AV198=$AV$18:$AV$211)*(AS198&gt;$AS$18:$AS$211))+1)+(COUNTIFS($AV$18:AV198,AV198,$AS$18:AS198,AS198)-1)</f>
        <v>56</v>
      </c>
    </row>
    <row r="199" spans="42:51" ht="15.75" customHeight="1" x14ac:dyDescent="0.35">
      <c r="AP199" s="194" t="s">
        <v>361</v>
      </c>
      <c r="AQ199" s="194" t="s">
        <v>434</v>
      </c>
      <c r="AR199" s="194" t="s">
        <v>435</v>
      </c>
      <c r="AS199" s="194">
        <f>INDEX('[1]Baseline values'!$A$1:$BF$195,MATCH($AQ199,'[1]Baseline values'!$A$1:$A$195,0),MATCH($E$5,'[1]Baseline values'!$A$1:$BF$1,0))</f>
        <v>21.72</v>
      </c>
      <c r="AT199" s="194">
        <f>IF([1]Reference!$V$5="HPOP",INDEX([1]hpop_regional_summary!$B$2:$AJ$198,MATCH($AR199,[1]hpop_regional_summary!$C$2:$C$198,0),MATCH($E$5,[1]hpop_regional_summary!$B$2:$AJ$2,0)),IF([1]Reference!$V$5="UHC",IF(OR($E$5="UHC Single Measure",$E$5="Financial Hardship",$E$5="Average Service Coverage"),INDEX([1]uhc_regional_summary!$B$5:$AO$198,MATCH($AR199,[1]uhc_regional_summary!$C$5:$C$198,0),MATCH($E$5,[1]uhc_regional_summary!$B$2:$AO$2,0)),INDEX([1]uhc_regional_summary!$B$5:$AO$198,MATCH($AR199,[1]uhc_regional_summary!$C$5:$C$198,0),MATCH($E$5,[1]uhc_regional_summary!$B$3:$AO$3,0))),IF([1]Reference!$V$5="HEP",IF(OR($E$5="HEP Index",$E$5="Prepare",$E$5="Prevent",$E$5="Detect and Respond"),INDEX([1]hep_regional_summary!$B$5:$AZ$198,MATCH($AR199,[1]hep_regional_summary!$C$5:$C$198,0),MATCH($E$5,[1]hep_regional_summary!$B$2:$AZ$2,0)),INDEX([1]hep_regional_summary!$B$5:$AZ$198,MATCH($AR199,[1]hep_regional_summary!$C$5:$C$198,0),MATCH($E$5,[1]hep_regional_summary!$B$3:$AZ$3,0))),"CHECK")))</f>
        <v>3</v>
      </c>
      <c r="AU199" s="194">
        <f>IF([1]Reference!$V$5="HPOP",INDEX([1]hpop_regional_summary!$B$2:$AJ$198,MATCH($AR199,[1]hpop_regional_summary!$C$2:$C$198,0),MATCH($E$5,[1]hpop_regional_summary!$B$2:$AJ$2,0)+1),IF([1]Reference!$V$5="UHC",IF(OR($E$5="UHC Single Measure",$E$5="Financial Hardship",$E$5="Average Service Coverage"),INDEX([1]uhc_regional_summary!$B$5:$AO$198,MATCH($AR199,[1]uhc_regional_summary!$C$5:$C$198,0),MATCH($E$5,[1]uhc_regional_summary!$B$2:$AO$2,0)+1),INDEX([1]uhc_regional_summary!$B$5:$AO$198,MATCH($AR199,[1]uhc_regional_summary!$C$5:$C$198,0),MATCH($E$5,[1]uhc_regional_summary!$B$3:$AO$3,0)+1)),IF([1]Reference!$V$5="HEP",IF(OR($E$5="HEP Index",$E$5="Prepare",$E$5="Prevent",$E$5="Detect and Respond"),INDEX([1]hep_regional_summary!$B$5:$AZ$198,MATCH($AR199,[1]hep_regional_summary!$C$5:$C$198,0),MATCH($E$5,[1]hep_regional_summary!$B$2:$AZ$2,0)+1),INDEX([1]hep_regional_summary!$B$5:$AZ$198,MATCH($AR199,[1]hep_regional_summary!$C$5:$C$198,0),MATCH($E$5,[1]hep_regional_summary!$B$3:$AZ$3,0)+1)),"CHECK")))</f>
        <v>3.8</v>
      </c>
      <c r="AV199" s="194" t="str">
        <f t="shared" si="2"/>
        <v>Worst-Pos</v>
      </c>
      <c r="AW199" s="194">
        <f>COUNTIF(AV$18:AV199,AV199)</f>
        <v>65</v>
      </c>
      <c r="AX199" s="176">
        <f>IF(AND(AV199&lt;&gt;"NO DATA",AU199=""),"",(SUMPRODUCT((AV199=$AV$18:$AV$211)*(AU199&gt;$AU$18:$AU$211))+1)+(COUNTIFS($AV$18:AV199,AV199,$AU$18:AU199,AU199)-1))</f>
        <v>67</v>
      </c>
      <c r="AY199" s="31">
        <f>(SUMPRODUCT((AV199=$AV$18:$AV$211)*(AS199&gt;$AS$18:$AS$211))+1)+(COUNTIFS($AV$18:AV199,AV199,$AS$18:AS199,AS199)-1)</f>
        <v>64</v>
      </c>
    </row>
    <row r="200" spans="42:51" ht="15.75" customHeight="1" x14ac:dyDescent="0.35">
      <c r="AP200" s="194" t="s">
        <v>318</v>
      </c>
      <c r="AQ200" s="194" t="s">
        <v>337</v>
      </c>
      <c r="AR200" s="194" t="s">
        <v>338</v>
      </c>
      <c r="AS200" s="194">
        <f>INDEX('[1]Baseline values'!$A$1:$BF$195,MATCH($AQ200,'[1]Baseline values'!$A$1:$A$195,0),MATCH($E$5,'[1]Baseline values'!$A$1:$BF$1,0))</f>
        <v>11.66</v>
      </c>
      <c r="AT200" s="194">
        <f>IF([1]Reference!$V$5="HPOP",INDEX([1]hpop_regional_summary!$B$2:$AJ$198,MATCH($AR200,[1]hpop_regional_summary!$C$2:$C$198,0),MATCH($E$5,[1]hpop_regional_summary!$B$2:$AJ$2,0)),IF([1]Reference!$V$5="UHC",IF(OR($E$5="UHC Single Measure",$E$5="Financial Hardship",$E$5="Average Service Coverage"),INDEX([1]uhc_regional_summary!$B$5:$AO$198,MATCH($AR200,[1]uhc_regional_summary!$C$5:$C$198,0),MATCH($E$5,[1]uhc_regional_summary!$B$2:$AO$2,0)),INDEX([1]uhc_regional_summary!$B$5:$AO$198,MATCH($AR200,[1]uhc_regional_summary!$C$5:$C$198,0),MATCH($E$5,[1]uhc_regional_summary!$B$3:$AO$3,0))),IF([1]Reference!$V$5="HEP",IF(OR($E$5="HEP Index",$E$5="Prepare",$E$5="Prevent",$E$5="Detect and Respond"),INDEX([1]hep_regional_summary!$B$5:$AZ$198,MATCH($AR200,[1]hep_regional_summary!$C$5:$C$198,0),MATCH($E$5,[1]hep_regional_summary!$B$2:$AZ$2,0)),INDEX([1]hep_regional_summary!$B$5:$AZ$198,MATCH($AR200,[1]hep_regional_summary!$C$5:$C$198,0),MATCH($E$5,[1]hep_regional_summary!$B$3:$AZ$3,0))),"CHECK")))</f>
        <v>0</v>
      </c>
      <c r="AU200" s="194">
        <f>IF([1]Reference!$V$5="HPOP",INDEX([1]hpop_regional_summary!$B$2:$AJ$198,MATCH($AR200,[1]hpop_regional_summary!$C$2:$C$198,0),MATCH($E$5,[1]hpop_regional_summary!$B$2:$AJ$2,0)+1),IF([1]Reference!$V$5="UHC",IF(OR($E$5="UHC Single Measure",$E$5="Financial Hardship",$E$5="Average Service Coverage"),INDEX([1]uhc_regional_summary!$B$5:$AO$198,MATCH($AR200,[1]uhc_regional_summary!$C$5:$C$198,0),MATCH($E$5,[1]uhc_regional_summary!$B$2:$AO$2,0)+1),INDEX([1]uhc_regional_summary!$B$5:$AO$198,MATCH($AR200,[1]uhc_regional_summary!$C$5:$C$198,0),MATCH($E$5,[1]uhc_regional_summary!$B$3:$AO$3,0)+1)),IF([1]Reference!$V$5="HEP",IF(OR($E$5="HEP Index",$E$5="Prepare",$E$5="Prevent",$E$5="Detect and Respond"),INDEX([1]hep_regional_summary!$B$5:$AZ$198,MATCH($AR200,[1]hep_regional_summary!$C$5:$C$198,0),MATCH($E$5,[1]hep_regional_summary!$B$2:$AZ$2,0)+1),INDEX([1]hep_regional_summary!$B$5:$AZ$198,MATCH($AR200,[1]hep_regional_summary!$C$5:$C$198,0),MATCH($E$5,[1]hep_regional_summary!$B$3:$AZ$3,0)+1)),"CHECK")))</f>
        <v>0</v>
      </c>
      <c r="AV200" s="194" t="str">
        <f t="shared" si="2"/>
        <v>NO DATA</v>
      </c>
      <c r="AW200" s="194">
        <f>COUNTIF(AV$18:AV200,AV200)</f>
        <v>46</v>
      </c>
      <c r="AX200" s="176">
        <f>IF(AND(AV200&lt;&gt;"NO DATA",AU200=""),"",(SUMPRODUCT((AV200=$AV$18:$AV$211)*(AU200&gt;$AU$18:$AU$211))+1)+(COUNTIFS($AV$18:AV200,AV200,$AU$18:AU200,AU200)-1))</f>
        <v>46</v>
      </c>
      <c r="AY200" s="31">
        <f>(SUMPRODUCT((AV200=$AV$18:$AV$211)*(AS200&gt;$AS$18:$AS$211))+1)+(COUNTIFS($AV$18:AV200,AV200,$AS$18:AS200,AS200)-1)</f>
        <v>48</v>
      </c>
    </row>
    <row r="201" spans="42:51" ht="15.75" customHeight="1" x14ac:dyDescent="0.35">
      <c r="AP201" s="194" t="s">
        <v>361</v>
      </c>
      <c r="AQ201" s="194" t="s">
        <v>406</v>
      </c>
      <c r="AR201" s="194" t="s">
        <v>407</v>
      </c>
      <c r="AS201" s="194">
        <f>INDEX('[1]Baseline values'!$A$1:$BF$195,MATCH($AQ201,'[1]Baseline values'!$A$1:$A$195,0),MATCH($E$5,'[1]Baseline values'!$A$1:$BF$1,0))</f>
        <v>3.55</v>
      </c>
      <c r="AT201" s="194">
        <f>IF([1]Reference!$V$5="HPOP",INDEX([1]hpop_regional_summary!$B$2:$AJ$198,MATCH($AR201,[1]hpop_regional_summary!$C$2:$C$198,0),MATCH($E$5,[1]hpop_regional_summary!$B$2:$AJ$2,0)),IF([1]Reference!$V$5="UHC",IF(OR($E$5="UHC Single Measure",$E$5="Financial Hardship",$E$5="Average Service Coverage"),INDEX([1]uhc_regional_summary!$B$5:$AO$198,MATCH($AR201,[1]uhc_regional_summary!$C$5:$C$198,0),MATCH($E$5,[1]uhc_regional_summary!$B$2:$AO$2,0)),INDEX([1]uhc_regional_summary!$B$5:$AO$198,MATCH($AR201,[1]uhc_regional_summary!$C$5:$C$198,0),MATCH($E$5,[1]uhc_regional_summary!$B$3:$AO$3,0))),IF([1]Reference!$V$5="HEP",IF(OR($E$5="HEP Index",$E$5="Prepare",$E$5="Prevent",$E$5="Detect and Respond"),INDEX([1]hep_regional_summary!$B$5:$AZ$198,MATCH($AR201,[1]hep_regional_summary!$C$5:$C$198,0),MATCH($E$5,[1]hep_regional_summary!$B$2:$AZ$2,0)),INDEX([1]hep_regional_summary!$B$5:$AZ$198,MATCH($AR201,[1]hep_regional_summary!$C$5:$C$198,0),MATCH($E$5,[1]hep_regional_summary!$B$3:$AZ$3,0))),"CHECK")))</f>
        <v>1</v>
      </c>
      <c r="AU201" s="194">
        <f>IF([1]Reference!$V$5="HPOP",INDEX([1]hpop_regional_summary!$B$2:$AJ$198,MATCH($AR201,[1]hpop_regional_summary!$C$2:$C$198,0),MATCH($E$5,[1]hpop_regional_summary!$B$2:$AJ$2,0)+1),IF([1]Reference!$V$5="UHC",IF(OR($E$5="UHC Single Measure",$E$5="Financial Hardship",$E$5="Average Service Coverage"),INDEX([1]uhc_regional_summary!$B$5:$AO$198,MATCH($AR201,[1]uhc_regional_summary!$C$5:$C$198,0),MATCH($E$5,[1]uhc_regional_summary!$B$2:$AO$2,0)+1),INDEX([1]uhc_regional_summary!$B$5:$AO$198,MATCH($AR201,[1]uhc_regional_summary!$C$5:$C$198,0),MATCH($E$5,[1]uhc_regional_summary!$B$3:$AO$3,0)+1)),IF([1]Reference!$V$5="HEP",IF(OR($E$5="HEP Index",$E$5="Prepare",$E$5="Prevent",$E$5="Detect and Respond"),INDEX([1]hep_regional_summary!$B$5:$AZ$198,MATCH($AR201,[1]hep_regional_summary!$C$5:$C$198,0),MATCH($E$5,[1]hep_regional_summary!$B$2:$AZ$2,0)+1),INDEX([1]hep_regional_summary!$B$5:$AZ$198,MATCH($AR201,[1]hep_regional_summary!$C$5:$C$198,0),MATCH($E$5,[1]hep_regional_summary!$B$3:$AZ$3,0)+1)),"CHECK")))</f>
        <v>0.2</v>
      </c>
      <c r="AV201" s="194" t="str">
        <f t="shared" si="2"/>
        <v>Best-Pos</v>
      </c>
      <c r="AW201" s="194">
        <f>COUNTIF(AV$18:AV201,AV201)</f>
        <v>64</v>
      </c>
      <c r="AX201" s="176">
        <f>IF(AND(AV201&lt;&gt;"NO DATA",AU201=""),"",(SUMPRODUCT((AV201=$AV$18:$AV$211)*(AU201&gt;$AU$18:$AU$211))+1)+(COUNTIFS($AV$18:AV201,AV201,$AU$18:AU201,AU201)-1))</f>
        <v>20</v>
      </c>
      <c r="AY201" s="31">
        <f>(SUMPRODUCT((AV201=$AV$18:$AV$211)*(AS201&gt;$AS$18:$AS$211))+1)+(COUNTIFS($AV$18:AV201,AV201,$AS$18:AS201,AS201)-1)</f>
        <v>25</v>
      </c>
    </row>
    <row r="202" spans="42:51" ht="15.75" customHeight="1" x14ac:dyDescent="0.35">
      <c r="AP202" s="194" t="s">
        <v>79</v>
      </c>
      <c r="AQ202" s="194" t="s">
        <v>202</v>
      </c>
      <c r="AR202" s="194" t="s">
        <v>203</v>
      </c>
      <c r="AS202" s="194">
        <f>INDEX('[1]Baseline values'!$A$1:$BF$195,MATCH($AQ202,'[1]Baseline values'!$A$1:$A$195,0),MATCH($E$5,'[1]Baseline values'!$A$1:$BF$1,0))</f>
        <v>2.4</v>
      </c>
      <c r="AT202" s="194">
        <f>IF([1]Reference!$V$5="HPOP",INDEX([1]hpop_regional_summary!$B$2:$AJ$198,MATCH($AR202,[1]hpop_regional_summary!$C$2:$C$198,0),MATCH($E$5,[1]hpop_regional_summary!$B$2:$AJ$2,0)),IF([1]Reference!$V$5="UHC",IF(OR($E$5="UHC Single Measure",$E$5="Financial Hardship",$E$5="Average Service Coverage"),INDEX([1]uhc_regional_summary!$B$5:$AO$198,MATCH($AR202,[1]uhc_regional_summary!$C$5:$C$198,0),MATCH($E$5,[1]uhc_regional_summary!$B$2:$AO$2,0)),INDEX([1]uhc_regional_summary!$B$5:$AO$198,MATCH($AR202,[1]uhc_regional_summary!$C$5:$C$198,0),MATCH($E$5,[1]uhc_regional_summary!$B$3:$AO$3,0))),IF([1]Reference!$V$5="HEP",IF(OR($E$5="HEP Index",$E$5="Prepare",$E$5="Prevent",$E$5="Detect and Respond"),INDEX([1]hep_regional_summary!$B$5:$AZ$198,MATCH($AR202,[1]hep_regional_summary!$C$5:$C$198,0),MATCH($E$5,[1]hep_regional_summary!$B$2:$AZ$2,0)),INDEX([1]hep_regional_summary!$B$5:$AZ$198,MATCH($AR202,[1]hep_regional_summary!$C$5:$C$198,0),MATCH($E$5,[1]hep_regional_summary!$B$3:$AZ$3,0))),"CHECK")))</f>
        <v>2</v>
      </c>
      <c r="AU202" s="194">
        <f>IF([1]Reference!$V$5="HPOP",INDEX([1]hpop_regional_summary!$B$2:$AJ$198,MATCH($AR202,[1]hpop_regional_summary!$C$2:$C$198,0),MATCH($E$5,[1]hpop_regional_summary!$B$2:$AJ$2,0)+1),IF([1]Reference!$V$5="UHC",IF(OR($E$5="UHC Single Measure",$E$5="Financial Hardship",$E$5="Average Service Coverage"),INDEX([1]uhc_regional_summary!$B$5:$AO$198,MATCH($AR202,[1]uhc_regional_summary!$C$5:$C$198,0),MATCH($E$5,[1]uhc_regional_summary!$B$2:$AO$2,0)+1),INDEX([1]uhc_regional_summary!$B$5:$AO$198,MATCH($AR202,[1]uhc_regional_summary!$C$5:$C$198,0),MATCH($E$5,[1]uhc_regional_summary!$B$3:$AO$3,0)+1)),IF([1]Reference!$V$5="HEP",IF(OR($E$5="HEP Index",$E$5="Prepare",$E$5="Prevent",$E$5="Detect and Respond"),INDEX([1]hep_regional_summary!$B$5:$AZ$198,MATCH($AR202,[1]hep_regional_summary!$C$5:$C$198,0),MATCH($E$5,[1]hep_regional_summary!$B$2:$AZ$2,0)+1),INDEX([1]hep_regional_summary!$B$5:$AZ$198,MATCH($AR202,[1]hep_regional_summary!$C$5:$C$198,0),MATCH($E$5,[1]hep_regional_summary!$B$3:$AZ$3,0)+1)),"CHECK")))</f>
        <v>0.3</v>
      </c>
      <c r="AV202" s="194" t="str">
        <f t="shared" si="2"/>
        <v>Best-Pos</v>
      </c>
      <c r="AW202" s="194">
        <f>COUNTIF(AV$18:AV202,AV202)</f>
        <v>65</v>
      </c>
      <c r="AX202" s="176">
        <f>IF(AND(AV202&lt;&gt;"NO DATA",AU202=""),"",(SUMPRODUCT((AV202=$AV$18:$AV$211)*(AU202&gt;$AU$18:$AU$211))+1)+(COUNTIFS($AV$18:AV202,AV202,$AU$18:AU202,AU202)-1))</f>
        <v>29</v>
      </c>
      <c r="AY202" s="31">
        <f>(SUMPRODUCT((AV202=$AV$18:$AV$211)*(AS202&gt;$AS$18:$AS$211))+1)+(COUNTIFS($AV$18:AV202,AV202,$AS$18:AS202,AS202)-1)</f>
        <v>6</v>
      </c>
    </row>
    <row r="203" spans="42:51" ht="15.75" customHeight="1" x14ac:dyDescent="0.35">
      <c r="AP203" s="194" t="s">
        <v>247</v>
      </c>
      <c r="AQ203" s="194" t="s">
        <v>252</v>
      </c>
      <c r="AR203" s="194" t="s">
        <v>253</v>
      </c>
      <c r="AS203" s="194">
        <f>INDEX('[1]Baseline values'!$A$1:$BF$195,MATCH($AQ203,'[1]Baseline values'!$A$1:$A$195,0),MATCH($E$5,'[1]Baseline values'!$A$1:$BF$1,0))</f>
        <v>5.29</v>
      </c>
      <c r="AT203" s="194">
        <f>IF([1]Reference!$V$5="HPOP",INDEX([1]hpop_regional_summary!$B$2:$AJ$198,MATCH($AR203,[1]hpop_regional_summary!$C$2:$C$198,0),MATCH($E$5,[1]hpop_regional_summary!$B$2:$AJ$2,0)),IF([1]Reference!$V$5="UHC",IF(OR($E$5="UHC Single Measure",$E$5="Financial Hardship",$E$5="Average Service Coverage"),INDEX([1]uhc_regional_summary!$B$5:$AO$198,MATCH($AR203,[1]uhc_regional_summary!$C$5:$C$198,0),MATCH($E$5,[1]uhc_regional_summary!$B$2:$AO$2,0)),INDEX([1]uhc_regional_summary!$B$5:$AO$198,MATCH($AR203,[1]uhc_regional_summary!$C$5:$C$198,0),MATCH($E$5,[1]uhc_regional_summary!$B$3:$AO$3,0))),IF([1]Reference!$V$5="HEP",IF(OR($E$5="HEP Index",$E$5="Prepare",$E$5="Prevent",$E$5="Detect and Respond"),INDEX([1]hep_regional_summary!$B$5:$AZ$198,MATCH($AR203,[1]hep_regional_summary!$C$5:$C$198,0),MATCH($E$5,[1]hep_regional_summary!$B$2:$AZ$2,0)),INDEX([1]hep_regional_summary!$B$5:$AZ$198,MATCH($AR203,[1]hep_regional_summary!$C$5:$C$198,0),MATCH($E$5,[1]hep_regional_summary!$B$3:$AZ$3,0))),"CHECK")))</f>
        <v>2</v>
      </c>
      <c r="AU203" s="194">
        <f>IF([1]Reference!$V$5="HPOP",INDEX([1]hpop_regional_summary!$B$2:$AJ$198,MATCH($AR203,[1]hpop_regional_summary!$C$2:$C$198,0),MATCH($E$5,[1]hpop_regional_summary!$B$2:$AJ$2,0)+1),IF([1]Reference!$V$5="UHC",IF(OR($E$5="UHC Single Measure",$E$5="Financial Hardship",$E$5="Average Service Coverage"),INDEX([1]uhc_regional_summary!$B$5:$AO$198,MATCH($AR203,[1]uhc_regional_summary!$C$5:$C$198,0),MATCH($E$5,[1]uhc_regional_summary!$B$2:$AO$2,0)+1),INDEX([1]uhc_regional_summary!$B$5:$AO$198,MATCH($AR203,[1]uhc_regional_summary!$C$5:$C$198,0),MATCH($E$5,[1]uhc_regional_summary!$B$3:$AO$3,0)+1)),IF([1]Reference!$V$5="HEP",IF(OR($E$5="HEP Index",$E$5="Prepare",$E$5="Prevent",$E$5="Detect and Respond"),INDEX([1]hep_regional_summary!$B$5:$AZ$198,MATCH($AR203,[1]hep_regional_summary!$C$5:$C$198,0),MATCH($E$5,[1]hep_regional_summary!$B$2:$AZ$2,0)+1),INDEX([1]hep_regional_summary!$B$5:$AZ$198,MATCH($AR203,[1]hep_regional_summary!$C$5:$C$198,0),MATCH($E$5,[1]hep_regional_summary!$B$3:$AZ$3,0)+1)),"CHECK")))</f>
        <v>0.3</v>
      </c>
      <c r="AV203" s="194" t="str">
        <f t="shared" si="2"/>
        <v>Best-Pos</v>
      </c>
      <c r="AW203" s="194">
        <f>COUNTIF(AV$18:AV203,AV203)</f>
        <v>66</v>
      </c>
      <c r="AX203" s="176">
        <f>IF(AND(AV203&lt;&gt;"NO DATA",AU203=""),"",(SUMPRODUCT((AV203=$AV$18:$AV$211)*(AU203&gt;$AU$18:$AU$211))+1)+(COUNTIFS($AV$18:AV203,AV203,$AU$18:AU203,AU203)-1))</f>
        <v>30</v>
      </c>
      <c r="AY203" s="31">
        <f>(SUMPRODUCT((AV203=$AV$18:$AV$211)*(AS203&gt;$AS$18:$AS$211))+1)+(COUNTIFS($AV$18:AV203,AV203,$AS$18:AS203,AS203)-1)</f>
        <v>45</v>
      </c>
    </row>
    <row r="204" spans="42:51" ht="15.75" customHeight="1" x14ac:dyDescent="0.35">
      <c r="AP204" s="194" t="s">
        <v>247</v>
      </c>
      <c r="AQ204" s="194" t="s">
        <v>250</v>
      </c>
      <c r="AR204" s="194" t="s">
        <v>251</v>
      </c>
      <c r="AS204" s="194">
        <f>INDEX('[1]Baseline values'!$A$1:$BF$195,MATCH($AQ204,'[1]Baseline values'!$A$1:$A$195,0),MATCH($E$5,'[1]Baseline values'!$A$1:$BF$1,0))</f>
        <v>5.16</v>
      </c>
      <c r="AT204" s="194">
        <f>IF([1]Reference!$V$5="HPOP",INDEX([1]hpop_regional_summary!$B$2:$AJ$198,MATCH($AR204,[1]hpop_regional_summary!$C$2:$C$198,0),MATCH($E$5,[1]hpop_regional_summary!$B$2:$AJ$2,0)),IF([1]Reference!$V$5="UHC",IF(OR($E$5="UHC Single Measure",$E$5="Financial Hardship",$E$5="Average Service Coverage"),INDEX([1]uhc_regional_summary!$B$5:$AO$198,MATCH($AR204,[1]uhc_regional_summary!$C$5:$C$198,0),MATCH($E$5,[1]uhc_regional_summary!$B$2:$AO$2,0)),INDEX([1]uhc_regional_summary!$B$5:$AO$198,MATCH($AR204,[1]uhc_regional_summary!$C$5:$C$198,0),MATCH($E$5,[1]uhc_regional_summary!$B$3:$AO$3,0))),IF([1]Reference!$V$5="HEP",IF(OR($E$5="HEP Index",$E$5="Prepare",$E$5="Prevent",$E$5="Detect and Respond"),INDEX([1]hep_regional_summary!$B$5:$AZ$198,MATCH($AR204,[1]hep_regional_summary!$C$5:$C$198,0),MATCH($E$5,[1]hep_regional_summary!$B$2:$AZ$2,0)),INDEX([1]hep_regional_summary!$B$5:$AZ$198,MATCH($AR204,[1]hep_regional_summary!$C$5:$C$198,0),MATCH($E$5,[1]hep_regional_summary!$B$3:$AZ$3,0))),"CHECK")))</f>
        <v>2</v>
      </c>
      <c r="AU204" s="194">
        <f>IF([1]Reference!$V$5="HPOP",INDEX([1]hpop_regional_summary!$B$2:$AJ$198,MATCH($AR204,[1]hpop_regional_summary!$C$2:$C$198,0),MATCH($E$5,[1]hpop_regional_summary!$B$2:$AJ$2,0)+1),IF([1]Reference!$V$5="UHC",IF(OR($E$5="UHC Single Measure",$E$5="Financial Hardship",$E$5="Average Service Coverage"),INDEX([1]uhc_regional_summary!$B$5:$AO$198,MATCH($AR204,[1]uhc_regional_summary!$C$5:$C$198,0),MATCH($E$5,[1]uhc_regional_summary!$B$2:$AO$2,0)+1),INDEX([1]uhc_regional_summary!$B$5:$AO$198,MATCH($AR204,[1]uhc_regional_summary!$C$5:$C$198,0),MATCH($E$5,[1]uhc_regional_summary!$B$3:$AO$3,0)+1)),IF([1]Reference!$V$5="HEP",IF(OR($E$5="HEP Index",$E$5="Prepare",$E$5="Prevent",$E$5="Detect and Respond"),INDEX([1]hep_regional_summary!$B$5:$AZ$198,MATCH($AR204,[1]hep_regional_summary!$C$5:$C$198,0),MATCH($E$5,[1]hep_regional_summary!$B$2:$AZ$2,0)+1),INDEX([1]hep_regional_summary!$B$5:$AZ$198,MATCH($AR204,[1]hep_regional_summary!$C$5:$C$198,0),MATCH($E$5,[1]hep_regional_summary!$B$3:$AZ$3,0)+1)),"CHECK")))</f>
        <v>0.5</v>
      </c>
      <c r="AV204" s="194" t="str">
        <f t="shared" si="2"/>
        <v>Best-Pos</v>
      </c>
      <c r="AW204" s="194">
        <f>COUNTIF(AV$18:AV204,AV204)</f>
        <v>67</v>
      </c>
      <c r="AX204" s="176">
        <f>IF(AND(AV204&lt;&gt;"NO DATA",AU204=""),"",(SUMPRODUCT((AV204=$AV$18:$AV$211)*(AU204&gt;$AU$18:$AU$211))+1)+(COUNTIFS($AV$18:AV204,AV204,$AU$18:AU204,AU204)-1))</f>
        <v>46</v>
      </c>
      <c r="AY204" s="31">
        <f>(SUMPRODUCT((AV204=$AV$18:$AV$211)*(AS204&gt;$AS$18:$AS$211))+1)+(COUNTIFS($AV$18:AV204,AV204,$AS$18:AS204,AS204)-1)</f>
        <v>44</v>
      </c>
    </row>
    <row r="205" spans="42:51" ht="15.75" customHeight="1" x14ac:dyDescent="0.35">
      <c r="AP205" s="194" t="s">
        <v>361</v>
      </c>
      <c r="AQ205" s="194" t="s">
        <v>464</v>
      </c>
      <c r="AR205" s="194" t="s">
        <v>465</v>
      </c>
      <c r="AS205" s="194">
        <f>INDEX('[1]Baseline values'!$A$1:$BF$195,MATCH($AQ205,'[1]Baseline values'!$A$1:$A$195,0),MATCH($E$5,'[1]Baseline values'!$A$1:$BF$1,0))</f>
        <v>13.71</v>
      </c>
      <c r="AT205" s="194">
        <f>IF([1]Reference!$V$5="HPOP",INDEX([1]hpop_regional_summary!$B$2:$AJ$198,MATCH($AR205,[1]hpop_regional_summary!$C$2:$C$198,0),MATCH($E$5,[1]hpop_regional_summary!$B$2:$AJ$2,0)),IF([1]Reference!$V$5="UHC",IF(OR($E$5="UHC Single Measure",$E$5="Financial Hardship",$E$5="Average Service Coverage"),INDEX([1]uhc_regional_summary!$B$5:$AO$198,MATCH($AR205,[1]uhc_regional_summary!$C$5:$C$198,0),MATCH($E$5,[1]uhc_regional_summary!$B$2:$AO$2,0)),INDEX([1]uhc_regional_summary!$B$5:$AO$198,MATCH($AR205,[1]uhc_regional_summary!$C$5:$C$198,0),MATCH($E$5,[1]uhc_regional_summary!$B$3:$AO$3,0))),IF([1]Reference!$V$5="HEP",IF(OR($E$5="HEP Index",$E$5="Prepare",$E$5="Prevent",$E$5="Detect and Respond"),INDEX([1]hep_regional_summary!$B$5:$AZ$198,MATCH($AR205,[1]hep_regional_summary!$C$5:$C$198,0),MATCH($E$5,[1]hep_regional_summary!$B$2:$AZ$2,0)),INDEX([1]hep_regional_summary!$B$5:$AZ$198,MATCH($AR205,[1]hep_regional_summary!$C$5:$C$198,0),MATCH($E$5,[1]hep_regional_summary!$B$3:$AZ$3,0))),"CHECK")))</f>
        <v>2</v>
      </c>
      <c r="AU205" s="194">
        <f>IF([1]Reference!$V$5="HPOP",INDEX([1]hpop_regional_summary!$B$2:$AJ$198,MATCH($AR205,[1]hpop_regional_summary!$C$2:$C$198,0),MATCH($E$5,[1]hpop_regional_summary!$B$2:$AJ$2,0)+1),IF([1]Reference!$V$5="UHC",IF(OR($E$5="UHC Single Measure",$E$5="Financial Hardship",$E$5="Average Service Coverage"),INDEX([1]uhc_regional_summary!$B$5:$AO$198,MATCH($AR205,[1]uhc_regional_summary!$C$5:$C$198,0),MATCH($E$5,[1]uhc_regional_summary!$B$2:$AO$2,0)+1),INDEX([1]uhc_regional_summary!$B$5:$AO$198,MATCH($AR205,[1]uhc_regional_summary!$C$5:$C$198,0),MATCH($E$5,[1]uhc_regional_summary!$B$3:$AO$3,0)+1)),IF([1]Reference!$V$5="HEP",IF(OR($E$5="HEP Index",$E$5="Prepare",$E$5="Prevent",$E$5="Detect and Respond"),INDEX([1]hep_regional_summary!$B$5:$AZ$198,MATCH($AR205,[1]hep_regional_summary!$C$5:$C$198,0),MATCH($E$5,[1]hep_regional_summary!$B$2:$AZ$2,0)+1),INDEX([1]hep_regional_summary!$B$5:$AZ$198,MATCH($AR205,[1]hep_regional_summary!$C$5:$C$198,0),MATCH($E$5,[1]hep_regional_summary!$B$3:$AZ$3,0)+1)),"CHECK")))</f>
        <v>3</v>
      </c>
      <c r="AV205" s="194" t="str">
        <f t="shared" si="2"/>
        <v>Best-Pos</v>
      </c>
      <c r="AW205" s="194">
        <f>COUNTIF(AV$18:AV205,AV205)</f>
        <v>68</v>
      </c>
      <c r="AX205" s="176">
        <f>IF(AND(AV205&lt;&gt;"NO DATA",AU205=""),"",(SUMPRODUCT((AV205=$AV$18:$AV$211)*(AU205&gt;$AU$18:$AU$211))+1)+(COUNTIFS($AV$18:AV205,AV205,$AU$18:AU205,AU205)-1))</f>
        <v>69</v>
      </c>
      <c r="AY205" s="31">
        <f>(SUMPRODUCT((AV205=$AV$18:$AV$211)*(AS205&gt;$AS$18:$AS$211))+1)+(COUNTIFS($AV$18:AV205,AV205,$AS$18:AS205,AS205)-1)</f>
        <v>69</v>
      </c>
    </row>
    <row r="206" spans="42:51" ht="15.75" customHeight="1" x14ac:dyDescent="0.35">
      <c r="AP206" s="194" t="s">
        <v>491</v>
      </c>
      <c r="AQ206" s="194" t="s">
        <v>534</v>
      </c>
      <c r="AR206" s="194" t="s">
        <v>535</v>
      </c>
      <c r="AS206" s="194">
        <f>INDEX('[1]Baseline values'!$A$1:$BF$195,MATCH($AQ206,'[1]Baseline values'!$A$1:$A$195,0),MATCH($E$5,'[1]Baseline values'!$A$1:$BF$1,0))</f>
        <v>5.12</v>
      </c>
      <c r="AT206" s="194">
        <f>IF([1]Reference!$V$5="HPOP",INDEX([1]hpop_regional_summary!$B$2:$AJ$198,MATCH($AR206,[1]hpop_regional_summary!$C$2:$C$198,0),MATCH($E$5,[1]hpop_regional_summary!$B$2:$AJ$2,0)),IF([1]Reference!$V$5="UHC",IF(OR($E$5="UHC Single Measure",$E$5="Financial Hardship",$E$5="Average Service Coverage"),INDEX([1]uhc_regional_summary!$B$5:$AO$198,MATCH($AR206,[1]uhc_regional_summary!$C$5:$C$198,0),MATCH($E$5,[1]uhc_regional_summary!$B$2:$AO$2,0)),INDEX([1]uhc_regional_summary!$B$5:$AO$198,MATCH($AR206,[1]uhc_regional_summary!$C$5:$C$198,0),MATCH($E$5,[1]uhc_regional_summary!$B$3:$AO$3,0))),IF([1]Reference!$V$5="HEP",IF(OR($E$5="HEP Index",$E$5="Prepare",$E$5="Prevent",$E$5="Detect and Respond"),INDEX([1]hep_regional_summary!$B$5:$AZ$198,MATCH($AR206,[1]hep_regional_summary!$C$5:$C$198,0),MATCH($E$5,[1]hep_regional_summary!$B$2:$AZ$2,0)),INDEX([1]hep_regional_summary!$B$5:$AZ$198,MATCH($AR206,[1]hep_regional_summary!$C$5:$C$198,0),MATCH($E$5,[1]hep_regional_summary!$B$3:$AZ$3,0))),"CHECK")))</f>
        <v>0</v>
      </c>
      <c r="AU206" s="194">
        <f>IF([1]Reference!$V$5="HPOP",INDEX([1]hpop_regional_summary!$B$2:$AJ$198,MATCH($AR206,[1]hpop_regional_summary!$C$2:$C$198,0),MATCH($E$5,[1]hpop_regional_summary!$B$2:$AJ$2,0)+1),IF([1]Reference!$V$5="UHC",IF(OR($E$5="UHC Single Measure",$E$5="Financial Hardship",$E$5="Average Service Coverage"),INDEX([1]uhc_regional_summary!$B$5:$AO$198,MATCH($AR206,[1]uhc_regional_summary!$C$5:$C$198,0),MATCH($E$5,[1]uhc_regional_summary!$B$2:$AO$2,0)+1),INDEX([1]uhc_regional_summary!$B$5:$AO$198,MATCH($AR206,[1]uhc_regional_summary!$C$5:$C$198,0),MATCH($E$5,[1]uhc_regional_summary!$B$3:$AO$3,0)+1)),IF([1]Reference!$V$5="HEP",IF(OR($E$5="HEP Index",$E$5="Prepare",$E$5="Prevent",$E$5="Detect and Respond"),INDEX([1]hep_regional_summary!$B$5:$AZ$198,MATCH($AR206,[1]hep_regional_summary!$C$5:$C$198,0),MATCH($E$5,[1]hep_regional_summary!$B$2:$AZ$2,0)+1),INDEX([1]hep_regional_summary!$B$5:$AZ$198,MATCH($AR206,[1]hep_regional_summary!$C$5:$C$198,0),MATCH($E$5,[1]hep_regional_summary!$B$3:$AZ$3,0)+1)),"CHECK")))</f>
        <v>0</v>
      </c>
      <c r="AV206" s="194" t="str">
        <f t="shared" si="2"/>
        <v>NO DATA</v>
      </c>
      <c r="AW206" s="194">
        <f>COUNTIF(AV$18:AV206,AV206)</f>
        <v>47</v>
      </c>
      <c r="AX206" s="176">
        <f>IF(AND(AV206&lt;&gt;"NO DATA",AU206=""),"",(SUMPRODUCT((AV206=$AV$18:$AV$211)*(AU206&gt;$AU$18:$AU$211))+1)+(COUNTIFS($AV$18:AV206,AV206,$AU$18:AU206,AU206)-1))</f>
        <v>47</v>
      </c>
      <c r="AY206" s="31">
        <f>(SUMPRODUCT((AV206=$AV$18:$AV$211)*(AS206&gt;$AS$18:$AS$211))+1)+(COUNTIFS($AV$18:AV206,AV206,$AS$18:AS206,AS206)-1)</f>
        <v>15</v>
      </c>
    </row>
    <row r="207" spans="42:51" ht="15.75" customHeight="1" x14ac:dyDescent="0.35">
      <c r="AP207" s="194" t="s">
        <v>247</v>
      </c>
      <c r="AQ207" s="194" t="s">
        <v>290</v>
      </c>
      <c r="AR207" s="194" t="s">
        <v>291</v>
      </c>
      <c r="AS207" s="194">
        <f>INDEX('[1]Baseline values'!$A$1:$BF$195,MATCH($AQ207,'[1]Baseline values'!$A$1:$A$195,0),MATCH($E$5,'[1]Baseline values'!$A$1:$BF$1,0))</f>
        <v>9.4499999999999993</v>
      </c>
      <c r="AT207" s="194">
        <f>IF([1]Reference!$V$5="HPOP",INDEX([1]hpop_regional_summary!$B$2:$AJ$198,MATCH($AR207,[1]hpop_regional_summary!$C$2:$C$198,0),MATCH($E$5,[1]hpop_regional_summary!$B$2:$AJ$2,0)),IF([1]Reference!$V$5="UHC",IF(OR($E$5="UHC Single Measure",$E$5="Financial Hardship",$E$5="Average Service Coverage"),INDEX([1]uhc_regional_summary!$B$5:$AO$198,MATCH($AR207,[1]uhc_regional_summary!$C$5:$C$198,0),MATCH($E$5,[1]uhc_regional_summary!$B$2:$AO$2,0)),INDEX([1]uhc_regional_summary!$B$5:$AO$198,MATCH($AR207,[1]uhc_regional_summary!$C$5:$C$198,0),MATCH($E$5,[1]uhc_regional_summary!$B$3:$AO$3,0))),IF([1]Reference!$V$5="HEP",IF(OR($E$5="HEP Index",$E$5="Prepare",$E$5="Prevent",$E$5="Detect and Respond"),INDEX([1]hep_regional_summary!$B$5:$AZ$198,MATCH($AR207,[1]hep_regional_summary!$C$5:$C$198,0),MATCH($E$5,[1]hep_regional_summary!$B$2:$AZ$2,0)),INDEX([1]hep_regional_summary!$B$5:$AZ$198,MATCH($AR207,[1]hep_regional_summary!$C$5:$C$198,0),MATCH($E$5,[1]hep_regional_summary!$B$3:$AZ$3,0))),"CHECK")))</f>
        <v>0</v>
      </c>
      <c r="AU207" s="194">
        <f>IF([1]Reference!$V$5="HPOP",INDEX([1]hpop_regional_summary!$B$2:$AJ$198,MATCH($AR207,[1]hpop_regional_summary!$C$2:$C$198,0),MATCH($E$5,[1]hpop_regional_summary!$B$2:$AJ$2,0)+1),IF([1]Reference!$V$5="UHC",IF(OR($E$5="UHC Single Measure",$E$5="Financial Hardship",$E$5="Average Service Coverage"),INDEX([1]uhc_regional_summary!$B$5:$AO$198,MATCH($AR207,[1]uhc_regional_summary!$C$5:$C$198,0),MATCH($E$5,[1]uhc_regional_summary!$B$2:$AO$2,0)+1),INDEX([1]uhc_regional_summary!$B$5:$AO$198,MATCH($AR207,[1]uhc_regional_summary!$C$5:$C$198,0),MATCH($E$5,[1]uhc_regional_summary!$B$3:$AO$3,0)+1)),IF([1]Reference!$V$5="HEP",IF(OR($E$5="HEP Index",$E$5="Prepare",$E$5="Prevent",$E$5="Detect and Respond"),INDEX([1]hep_regional_summary!$B$5:$AZ$198,MATCH($AR207,[1]hep_regional_summary!$C$5:$C$198,0),MATCH($E$5,[1]hep_regional_summary!$B$2:$AZ$2,0)+1),INDEX([1]hep_regional_summary!$B$5:$AZ$198,MATCH($AR207,[1]hep_regional_summary!$C$5:$C$198,0),MATCH($E$5,[1]hep_regional_summary!$B$3:$AZ$3,0)+1)),"CHECK")))</f>
        <v>0</v>
      </c>
      <c r="AV207" s="194" t="str">
        <f t="shared" si="2"/>
        <v>NO DATA</v>
      </c>
      <c r="AW207" s="194">
        <f>COUNTIF(AV$18:AV207,AV207)</f>
        <v>48</v>
      </c>
      <c r="AX207" s="176">
        <f>IF(AND(AV207&lt;&gt;"NO DATA",AU207=""),"",(SUMPRODUCT((AV207=$AV$18:$AV$211)*(AU207&gt;$AU$18:$AU$211))+1)+(COUNTIFS($AV$18:AV207,AV207,$AU$18:AU207,AU207)-1))</f>
        <v>48</v>
      </c>
      <c r="AY207" s="31">
        <f>(SUMPRODUCT((AV207=$AV$18:$AV$211)*(AS207&gt;$AS$18:$AS$211))+1)+(COUNTIFS($AV$18:AV207,AV207,$AS$18:AS207,AS207)-1)</f>
        <v>30</v>
      </c>
    </row>
    <row r="208" spans="42:51" ht="15.75" customHeight="1" x14ac:dyDescent="0.35">
      <c r="AP208" s="194" t="s">
        <v>491</v>
      </c>
      <c r="AQ208" s="194" t="s">
        <v>540</v>
      </c>
      <c r="AR208" s="194" t="s">
        <v>541</v>
      </c>
      <c r="AS208" s="194">
        <f>INDEX('[1]Baseline values'!$A$1:$BF$195,MATCH($AQ208,'[1]Baseline values'!$A$1:$A$195,0),MATCH($E$5,'[1]Baseline values'!$A$1:$BF$1,0))</f>
        <v>12.7</v>
      </c>
      <c r="AT208" s="194">
        <f>IF([1]Reference!$V$5="HPOP",INDEX([1]hpop_regional_summary!$B$2:$AJ$198,MATCH($AR208,[1]hpop_regional_summary!$C$2:$C$198,0),MATCH($E$5,[1]hpop_regional_summary!$B$2:$AJ$2,0)),IF([1]Reference!$V$5="UHC",IF(OR($E$5="UHC Single Measure",$E$5="Financial Hardship",$E$5="Average Service Coverage"),INDEX([1]uhc_regional_summary!$B$5:$AO$198,MATCH($AR208,[1]uhc_regional_summary!$C$5:$C$198,0),MATCH($E$5,[1]uhc_regional_summary!$B$2:$AO$2,0)),INDEX([1]uhc_regional_summary!$B$5:$AO$198,MATCH($AR208,[1]uhc_regional_summary!$C$5:$C$198,0),MATCH($E$5,[1]uhc_regional_summary!$B$3:$AO$3,0))),IF([1]Reference!$V$5="HEP",IF(OR($E$5="HEP Index",$E$5="Prepare",$E$5="Prevent",$E$5="Detect and Respond"),INDEX([1]hep_regional_summary!$B$5:$AZ$198,MATCH($AR208,[1]hep_regional_summary!$C$5:$C$198,0),MATCH($E$5,[1]hep_regional_summary!$B$2:$AZ$2,0)),INDEX([1]hep_regional_summary!$B$5:$AZ$198,MATCH($AR208,[1]hep_regional_summary!$C$5:$C$198,0),MATCH($E$5,[1]hep_regional_summary!$B$3:$AZ$3,0))),"CHECK")))</f>
        <v>3</v>
      </c>
      <c r="AU208" s="194">
        <f>IF([1]Reference!$V$5="HPOP",INDEX([1]hpop_regional_summary!$B$2:$AJ$198,MATCH($AR208,[1]hpop_regional_summary!$C$2:$C$198,0),MATCH($E$5,[1]hpop_regional_summary!$B$2:$AJ$2,0)+1),IF([1]Reference!$V$5="UHC",IF(OR($E$5="UHC Single Measure",$E$5="Financial Hardship",$E$5="Average Service Coverage"),INDEX([1]uhc_regional_summary!$B$5:$AO$198,MATCH($AR208,[1]uhc_regional_summary!$C$5:$C$198,0),MATCH($E$5,[1]uhc_regional_summary!$B$2:$AO$2,0)+1),INDEX([1]uhc_regional_summary!$B$5:$AO$198,MATCH($AR208,[1]uhc_regional_summary!$C$5:$C$198,0),MATCH($E$5,[1]uhc_regional_summary!$B$3:$AO$3,0)+1)),IF([1]Reference!$V$5="HEP",IF(OR($E$5="HEP Index",$E$5="Prepare",$E$5="Prevent",$E$5="Detect and Respond"),INDEX([1]hep_regional_summary!$B$5:$AZ$198,MATCH($AR208,[1]hep_regional_summary!$C$5:$C$198,0),MATCH($E$5,[1]hep_regional_summary!$B$2:$AZ$2,0)+1),INDEX([1]hep_regional_summary!$B$5:$AZ$198,MATCH($AR208,[1]hep_regional_summary!$C$5:$C$198,0),MATCH($E$5,[1]hep_regional_summary!$B$3:$AZ$3,0)+1)),"CHECK")))</f>
        <v>1.4</v>
      </c>
      <c r="AV208" s="194" t="str">
        <f t="shared" si="2"/>
        <v>Worst-Pos</v>
      </c>
      <c r="AW208" s="194">
        <f>COUNTIF(AV$18:AV208,AV208)</f>
        <v>66</v>
      </c>
      <c r="AX208" s="176">
        <f>IF(AND(AV208&lt;&gt;"NO DATA",AU208=""),"",(SUMPRODUCT((AV208=$AV$18:$AV$211)*(AU208&gt;$AU$18:$AU$211))+1)+(COUNTIFS($AV$18:AV208,AV208,$AU$18:AU208,AU208)-1))</f>
        <v>55</v>
      </c>
      <c r="AY208" s="31">
        <f>(SUMPRODUCT((AV208=$AV$18:$AV$211)*(AS208&gt;$AS$18:$AS$211))+1)+(COUNTIFS($AV$18:AV208,AV208,$AS$18:AS208,AS208)-1)</f>
        <v>36</v>
      </c>
    </row>
    <row r="209" spans="42:51" ht="15.75" customHeight="1" x14ac:dyDescent="0.35">
      <c r="AP209" s="194" t="s">
        <v>318</v>
      </c>
      <c r="AQ209" s="194" t="s">
        <v>333</v>
      </c>
      <c r="AR209" s="194" t="s">
        <v>334</v>
      </c>
      <c r="AS209" s="194">
        <f>INDEX('[1]Baseline values'!$A$1:$BF$195,MATCH($AQ209,'[1]Baseline values'!$A$1:$A$195,0),MATCH($E$5,'[1]Baseline values'!$A$1:$BF$1,0))</f>
        <v>9.11</v>
      </c>
      <c r="AT209" s="194">
        <f>IF([1]Reference!$V$5="HPOP",INDEX([1]hpop_regional_summary!$B$2:$AJ$198,MATCH($AR209,[1]hpop_regional_summary!$C$2:$C$198,0),MATCH($E$5,[1]hpop_regional_summary!$B$2:$AJ$2,0)),IF([1]Reference!$V$5="UHC",IF(OR($E$5="UHC Single Measure",$E$5="Financial Hardship",$E$5="Average Service Coverage"),INDEX([1]uhc_regional_summary!$B$5:$AO$198,MATCH($AR209,[1]uhc_regional_summary!$C$5:$C$198,0),MATCH($E$5,[1]uhc_regional_summary!$B$2:$AO$2,0)),INDEX([1]uhc_regional_summary!$B$5:$AO$198,MATCH($AR209,[1]uhc_regional_summary!$C$5:$C$198,0),MATCH($E$5,[1]uhc_regional_summary!$B$3:$AO$3,0))),IF([1]Reference!$V$5="HEP",IF(OR($E$5="HEP Index",$E$5="Prepare",$E$5="Prevent",$E$5="Detect and Respond"),INDEX([1]hep_regional_summary!$B$5:$AZ$198,MATCH($AR209,[1]hep_regional_summary!$C$5:$C$198,0),MATCH($E$5,[1]hep_regional_summary!$B$2:$AZ$2,0)),INDEX([1]hep_regional_summary!$B$5:$AZ$198,MATCH($AR209,[1]hep_regional_summary!$C$5:$C$198,0),MATCH($E$5,[1]hep_regional_summary!$B$3:$AZ$3,0))),"CHECK")))</f>
        <v>4</v>
      </c>
      <c r="AU209" s="194">
        <f>IF([1]Reference!$V$5="HPOP",INDEX([1]hpop_regional_summary!$B$2:$AJ$198,MATCH($AR209,[1]hpop_regional_summary!$C$2:$C$198,0),MATCH($E$5,[1]hpop_regional_summary!$B$2:$AJ$2,0)+1),IF([1]Reference!$V$5="UHC",IF(OR($E$5="UHC Single Measure",$E$5="Financial Hardship",$E$5="Average Service Coverage"),INDEX([1]uhc_regional_summary!$B$5:$AO$198,MATCH($AR209,[1]uhc_regional_summary!$C$5:$C$198,0),MATCH($E$5,[1]uhc_regional_summary!$B$2:$AO$2,0)+1),INDEX([1]uhc_regional_summary!$B$5:$AO$198,MATCH($AR209,[1]uhc_regional_summary!$C$5:$C$198,0),MATCH($E$5,[1]uhc_regional_summary!$B$3:$AO$3,0)+1)),IF([1]Reference!$V$5="HEP",IF(OR($E$5="HEP Index",$E$5="Prepare",$E$5="Prevent",$E$5="Detect and Respond"),INDEX([1]hep_regional_summary!$B$5:$AZ$198,MATCH($AR209,[1]hep_regional_summary!$C$5:$C$198,0),MATCH($E$5,[1]hep_regional_summary!$B$2:$AZ$2,0)+1),INDEX([1]hep_regional_summary!$B$5:$AZ$198,MATCH($AR209,[1]hep_regional_summary!$C$5:$C$198,0),MATCH($E$5,[1]hep_regional_summary!$B$3:$AZ$3,0)+1)),"CHECK")))</f>
        <v>0</v>
      </c>
      <c r="AV209" s="194" t="str">
        <f t="shared" si="2"/>
        <v>Worst-Pos</v>
      </c>
      <c r="AW209" s="194">
        <f>COUNTIF(AV$18:AV209,AV209)</f>
        <v>67</v>
      </c>
      <c r="AX209" s="176">
        <f>IF(AND(AV209&lt;&gt;"NO DATA",AU209=""),"",(SUMPRODUCT((AV209=$AV$18:$AV$211)*(AU209&gt;$AU$18:$AU$211))+1)+(COUNTIFS($AV$18:AV209,AV209,$AU$18:AU209,AU209)-1))</f>
        <v>3</v>
      </c>
      <c r="AY209" s="31">
        <f>(SUMPRODUCT((AV209=$AV$18:$AV$211)*(AS209&gt;$AS$18:$AS$211))+1)+(COUNTIFS($AV$18:AV209,AV209,$AS$18:AS209,AS209)-1)</f>
        <v>11</v>
      </c>
    </row>
    <row r="210" spans="42:51" ht="15.75" customHeight="1" x14ac:dyDescent="0.35">
      <c r="AP210" s="194" t="s">
        <v>79</v>
      </c>
      <c r="AQ210" s="194" t="s">
        <v>242</v>
      </c>
      <c r="AR210" s="194" t="s">
        <v>243</v>
      </c>
      <c r="AS210" s="194">
        <f>INDEX('[1]Baseline values'!$A$1:$BF$195,MATCH($AQ210,'[1]Baseline values'!$A$1:$A$195,0),MATCH($E$5,'[1]Baseline values'!$A$1:$BF$1,0))</f>
        <v>1.67</v>
      </c>
      <c r="AT210" s="194">
        <f>IF([1]Reference!$V$5="HPOP",INDEX([1]hpop_regional_summary!$B$2:$AJ$198,MATCH($AR210,[1]hpop_regional_summary!$C$2:$C$198,0),MATCH($E$5,[1]hpop_regional_summary!$B$2:$AJ$2,0)),IF([1]Reference!$V$5="UHC",IF(OR($E$5="UHC Single Measure",$E$5="Financial Hardship",$E$5="Average Service Coverage"),INDEX([1]uhc_regional_summary!$B$5:$AO$198,MATCH($AR210,[1]uhc_regional_summary!$C$5:$C$198,0),MATCH($E$5,[1]uhc_regional_summary!$B$2:$AO$2,0)),INDEX([1]uhc_regional_summary!$B$5:$AO$198,MATCH($AR210,[1]uhc_regional_summary!$C$5:$C$198,0),MATCH($E$5,[1]uhc_regional_summary!$B$3:$AO$3,0))),IF([1]Reference!$V$5="HEP",IF(OR($E$5="HEP Index",$E$5="Prepare",$E$5="Prevent",$E$5="Detect and Respond"),INDEX([1]hep_regional_summary!$B$5:$AZ$198,MATCH($AR210,[1]hep_regional_summary!$C$5:$C$198,0),MATCH($E$5,[1]hep_regional_summary!$B$2:$AZ$2,0)),INDEX([1]hep_regional_summary!$B$5:$AZ$198,MATCH($AR210,[1]hep_regional_summary!$C$5:$C$198,0),MATCH($E$5,[1]hep_regional_summary!$B$3:$AZ$3,0))),"CHECK")))</f>
        <v>1</v>
      </c>
      <c r="AU210" s="194">
        <f>IF([1]Reference!$V$5="HPOP",INDEX([1]hpop_regional_summary!$B$2:$AJ$198,MATCH($AR210,[1]hpop_regional_summary!$C$2:$C$198,0),MATCH($E$5,[1]hpop_regional_summary!$B$2:$AJ$2,0)+1),IF([1]Reference!$V$5="UHC",IF(OR($E$5="UHC Single Measure",$E$5="Financial Hardship",$E$5="Average Service Coverage"),INDEX([1]uhc_regional_summary!$B$5:$AO$198,MATCH($AR210,[1]uhc_regional_summary!$C$5:$C$198,0),MATCH($E$5,[1]uhc_regional_summary!$B$2:$AO$2,0)+1),INDEX([1]uhc_regional_summary!$B$5:$AO$198,MATCH($AR210,[1]uhc_regional_summary!$C$5:$C$198,0),MATCH($E$5,[1]uhc_regional_summary!$B$3:$AO$3,0)+1)),IF([1]Reference!$V$5="HEP",IF(OR($E$5="HEP Index",$E$5="Prepare",$E$5="Prevent",$E$5="Detect and Respond"),INDEX([1]hep_regional_summary!$B$5:$AZ$198,MATCH($AR210,[1]hep_regional_summary!$C$5:$C$198,0),MATCH($E$5,[1]hep_regional_summary!$B$2:$AZ$2,0)+1),INDEX([1]hep_regional_summary!$B$5:$AZ$198,MATCH($AR210,[1]hep_regional_summary!$C$5:$C$198,0),MATCH($E$5,[1]hep_regional_summary!$B$3:$AZ$3,0)+1)),"CHECK")))</f>
        <v>0</v>
      </c>
      <c r="AV210" s="194" t="str">
        <f t="shared" ref="AV210:AV211" si="3">IF(OR($E$3=AP210,$E$3="All"),IF(AND(OR(AT210=4,AT210=3),AU210&lt;0),"Worst-Neg",IF(AND(OR(AT210=2,AT210=1),AU210&lt;0),"Best-Neg",IF(AND(OR(AT210=3,AT210=4),AU210&gt;=0),"Worst-Pos",IF(AND(OR(AT210=1,AT210=2),AU210&gt;=0),"Best-Pos","NO DATA")))),"")</f>
        <v>Best-Pos</v>
      </c>
      <c r="AW210" s="194">
        <f>COUNTIF(AV$18:AV210,AV210)</f>
        <v>69</v>
      </c>
      <c r="AX210" s="176">
        <f>IF(AND(AV210&lt;&gt;"NO DATA",AU210=""),"",(SUMPRODUCT((AV210=$AV$18:$AV$211)*(AU210&gt;$AU$18:$AU$211))+1)+(COUNTIFS($AV$18:AV210,AV210,$AU$18:AU210,AU210)-1))</f>
        <v>4</v>
      </c>
      <c r="AY210" s="31">
        <f>(SUMPRODUCT((AV210=$AV$18:$AV$211)*(AS210&gt;$AS$18:$AS$211))+1)+(COUNTIFS($AV$18:AV210,AV210,$AS$18:AS210,AS210)-1)</f>
        <v>3</v>
      </c>
    </row>
    <row r="211" spans="42:51" ht="15.75" customHeight="1" x14ac:dyDescent="0.35">
      <c r="AP211" s="194" t="s">
        <v>79</v>
      </c>
      <c r="AQ211" s="194" t="s">
        <v>166</v>
      </c>
      <c r="AR211" s="194" t="s">
        <v>167</v>
      </c>
      <c r="AS211" s="194">
        <f>INDEX('[1]Baseline values'!$A$1:$BF$195,MATCH($AQ211,'[1]Baseline values'!$A$1:$A$195,0),MATCH($E$5,'[1]Baseline values'!$A$1:$BF$1,0))</f>
        <v>7.3</v>
      </c>
      <c r="AT211" s="194">
        <f>IF([1]Reference!$V$5="HPOP",INDEX([1]hpop_regional_summary!$B$2:$AJ$198,MATCH($AR211,[1]hpop_regional_summary!$C$2:$C$198,0),MATCH($E$5,[1]hpop_regional_summary!$B$2:$AJ$2,0)),IF([1]Reference!$V$5="UHC",IF(OR($E$5="UHC Single Measure",$E$5="Financial Hardship",$E$5="Average Service Coverage"),INDEX([1]uhc_regional_summary!$B$5:$AO$198,MATCH($AR211,[1]uhc_regional_summary!$C$5:$C$198,0),MATCH($E$5,[1]uhc_regional_summary!$B$2:$AO$2,0)),INDEX([1]uhc_regional_summary!$B$5:$AO$198,MATCH($AR211,[1]uhc_regional_summary!$C$5:$C$198,0),MATCH($E$5,[1]uhc_regional_summary!$B$3:$AO$3,0))),IF([1]Reference!$V$5="HEP",IF(OR($E$5="HEP Index",$E$5="Prepare",$E$5="Prevent",$E$5="Detect and Respond"),INDEX([1]hep_regional_summary!$B$5:$AZ$198,MATCH($AR211,[1]hep_regional_summary!$C$5:$C$198,0),MATCH($E$5,[1]hep_regional_summary!$B$2:$AZ$2,0)),INDEX([1]hep_regional_summary!$B$5:$AZ$198,MATCH($AR211,[1]hep_regional_summary!$C$5:$C$198,0),MATCH($E$5,[1]hep_regional_summary!$B$3:$AZ$3,0))),"CHECK")))</f>
        <v>1</v>
      </c>
      <c r="AU211" s="194">
        <f>IF([1]Reference!$V$5="HPOP",INDEX([1]hpop_regional_summary!$B$2:$AJ$198,MATCH($AR211,[1]hpop_regional_summary!$C$2:$C$198,0),MATCH($E$5,[1]hpop_regional_summary!$B$2:$AJ$2,0)+1),IF([1]Reference!$V$5="UHC",IF(OR($E$5="UHC Single Measure",$E$5="Financial Hardship",$E$5="Average Service Coverage"),INDEX([1]uhc_regional_summary!$B$5:$AO$198,MATCH($AR211,[1]uhc_regional_summary!$C$5:$C$198,0),MATCH($E$5,[1]uhc_regional_summary!$B$2:$AO$2,0)+1),INDEX([1]uhc_regional_summary!$B$5:$AO$198,MATCH($AR211,[1]uhc_regional_summary!$C$5:$C$198,0),MATCH($E$5,[1]uhc_regional_summary!$B$3:$AO$3,0)+1)),IF([1]Reference!$V$5="HEP",IF(OR($E$5="HEP Index",$E$5="Prepare",$E$5="Prevent",$E$5="Detect and Respond"),INDEX([1]hep_regional_summary!$B$5:$AZ$198,MATCH($AR211,[1]hep_regional_summary!$C$5:$C$198,0),MATCH($E$5,[1]hep_regional_summary!$B$2:$AZ$2,0)+1),INDEX([1]hep_regional_summary!$B$5:$AZ$198,MATCH($AR211,[1]hep_regional_summary!$C$5:$C$198,0),MATCH($E$5,[1]hep_regional_summary!$B$3:$AZ$3,0)+1)),"CHECK")))</f>
        <v>-0.2</v>
      </c>
      <c r="AV211" s="194" t="str">
        <f t="shared" si="3"/>
        <v>Best-Neg</v>
      </c>
      <c r="AW211" s="194">
        <f>COUNTIF(AV$18:AV211,AV211)</f>
        <v>4</v>
      </c>
      <c r="AX211" s="176">
        <f>IF(AND(AV211&lt;&gt;"NO DATA",AU211=""),"",(SUMPRODUCT((AV211=$AV$18:$AV$211)*(AU211&gt;$AU$18:$AU$211))+1)+(COUNTIFS($AV$18:AV211,AV211,$AU$18:AU211,AU211)-1))</f>
        <v>4</v>
      </c>
      <c r="AY211" s="31">
        <f>(SUMPRODUCT((AV211=$AV$18:$AV$211)*(AS211&gt;$AS$18:$AS$211))+1)+(COUNTIFS($AV$18:AV211,AV211,$AS$18:AS211,AS211)-1)</f>
        <v>2</v>
      </c>
    </row>
  </sheetData>
  <autoFilter ref="AP17:AY17" xr:uid="{00000000-0009-0000-0000-000001000000}">
    <sortState xmlns:xlrd2="http://schemas.microsoft.com/office/spreadsheetml/2017/richdata2" ref="AP18:AY211">
      <sortCondition ref="AR17"/>
    </sortState>
  </autoFilter>
  <mergeCells count="17">
    <mergeCell ref="E3:L3"/>
    <mergeCell ref="E4:L4"/>
    <mergeCell ref="E5:L5"/>
    <mergeCell ref="E6:L6"/>
    <mergeCell ref="B7:AG7"/>
    <mergeCell ref="C17:H19"/>
    <mergeCell ref="K17:P19"/>
    <mergeCell ref="S17:X19"/>
    <mergeCell ref="AA17:AF19"/>
    <mergeCell ref="AI17:AN19"/>
    <mergeCell ref="AI13:AN15"/>
    <mergeCell ref="C15:H15"/>
    <mergeCell ref="K15:P15"/>
    <mergeCell ref="S15:X15"/>
    <mergeCell ref="AA15:AF15"/>
    <mergeCell ref="C13:P13"/>
    <mergeCell ref="S13:AF13"/>
  </mergeCells>
  <pageMargins left="0.7" right="0.7" top="0.75" bottom="0.75" header="0.3" footer="0.3"/>
  <pageSetup scale="43"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D07E2-941D-4DB4-BFE9-98AC50AB08AE}">
  <dimension ref="B1:BF140"/>
  <sheetViews>
    <sheetView tabSelected="1" zoomScale="110" zoomScaleNormal="110" zoomScaleSheetLayoutView="100" workbookViewId="0">
      <pane ySplit="13" topLeftCell="A14" activePane="bottomLeft" state="frozen"/>
      <selection pane="bottomLeft" activeCell="A18" sqref="A18:XFD18"/>
    </sheetView>
  </sheetViews>
  <sheetFormatPr defaultColWidth="9.08984375" defaultRowHeight="14.5" x14ac:dyDescent="0.35"/>
  <cols>
    <col min="1" max="1" width="1.6328125" style="49" customWidth="1"/>
    <col min="2" max="2" width="5.453125" style="49" customWidth="1"/>
    <col min="3" max="35" width="4.08984375" style="49" customWidth="1"/>
    <col min="36" max="36" width="2.6328125" style="49" customWidth="1"/>
    <col min="37" max="16384" width="9.08984375" style="49"/>
  </cols>
  <sheetData>
    <row r="1" spans="2:34" s="1" customFormat="1" x14ac:dyDescent="0.35"/>
    <row r="2" spans="2:34" s="31" customFormat="1" x14ac:dyDescent="0.35"/>
    <row r="3" spans="2:34" x14ac:dyDescent="0.35">
      <c r="B3" s="109" t="s">
        <v>78</v>
      </c>
      <c r="C3" s="110"/>
      <c r="D3" s="111"/>
      <c r="E3" s="227" t="s">
        <v>79</v>
      </c>
      <c r="F3" s="227"/>
      <c r="G3" s="227"/>
      <c r="H3" s="228"/>
    </row>
    <row r="4" spans="2:34" x14ac:dyDescent="0.35">
      <c r="B4" s="112" t="s">
        <v>80</v>
      </c>
      <c r="C4" s="113"/>
      <c r="D4" s="114"/>
      <c r="E4" s="229" t="s">
        <v>213</v>
      </c>
      <c r="F4" s="229"/>
      <c r="G4" s="229"/>
      <c r="H4" s="230"/>
    </row>
    <row r="5" spans="2:34" s="31" customFormat="1" x14ac:dyDescent="0.35"/>
    <row r="6" spans="2:34" s="31" customFormat="1" x14ac:dyDescent="0.35"/>
    <row r="7" spans="2:34" s="31" customFormat="1" ht="27" customHeight="1" x14ac:dyDescent="0.35">
      <c r="B7" s="215" t="s">
        <v>591</v>
      </c>
      <c r="C7" s="215"/>
      <c r="D7" s="215"/>
      <c r="E7" s="215"/>
      <c r="F7" s="215"/>
      <c r="G7" s="215"/>
      <c r="H7" s="215"/>
      <c r="I7" s="215"/>
      <c r="J7" s="215"/>
      <c r="K7" s="215"/>
      <c r="L7" s="215"/>
      <c r="M7" s="215"/>
      <c r="N7" s="215"/>
      <c r="O7" s="215"/>
      <c r="P7" s="215"/>
      <c r="Q7" s="215"/>
      <c r="R7" s="215"/>
      <c r="S7" s="215"/>
      <c r="T7" s="215"/>
      <c r="U7" s="215"/>
      <c r="V7" s="215"/>
      <c r="W7" s="215"/>
      <c r="X7" s="215"/>
      <c r="Y7" s="215"/>
      <c r="Z7" s="215"/>
      <c r="AA7" s="215"/>
      <c r="AB7" s="215"/>
      <c r="AC7" s="215"/>
      <c r="AD7" s="215"/>
      <c r="AE7" s="215"/>
      <c r="AF7" s="215"/>
      <c r="AG7" s="215"/>
    </row>
    <row r="8" spans="2:34" s="31" customFormat="1" x14ac:dyDescent="0.35"/>
    <row r="9" spans="2:34" s="31" customFormat="1" ht="15" customHeight="1" x14ac:dyDescent="0.35"/>
    <row r="10" spans="2:34" s="31" customFormat="1" x14ac:dyDescent="0.35"/>
    <row r="11" spans="2:34" s="31" customFormat="1" ht="15" customHeight="1" thickBot="1" x14ac:dyDescent="0.4">
      <c r="C11" s="216" t="s">
        <v>579</v>
      </c>
      <c r="D11" s="216"/>
      <c r="E11" s="216"/>
      <c r="F11" s="216"/>
      <c r="G11" s="216"/>
      <c r="H11" s="216"/>
      <c r="I11" s="216"/>
      <c r="J11" s="216"/>
      <c r="K11" s="216"/>
      <c r="L11" s="216"/>
      <c r="M11" s="216"/>
      <c r="N11" s="216"/>
      <c r="O11" s="216"/>
      <c r="P11" s="216"/>
      <c r="S11" s="217" t="s">
        <v>580</v>
      </c>
      <c r="T11" s="217"/>
      <c r="U11" s="217"/>
      <c r="V11" s="217"/>
      <c r="W11" s="217"/>
      <c r="X11" s="217"/>
      <c r="Y11" s="217"/>
      <c r="Z11" s="217"/>
      <c r="AA11" s="217"/>
      <c r="AB11" s="217"/>
      <c r="AC11" s="217"/>
      <c r="AD11" s="217"/>
      <c r="AE11" s="217"/>
      <c r="AF11" s="217"/>
    </row>
    <row r="12" spans="2:34" s="31" customFormat="1" x14ac:dyDescent="0.35"/>
    <row r="13" spans="2:34" s="31" customFormat="1" ht="27" customHeight="1" thickBot="1" x14ac:dyDescent="0.4">
      <c r="C13" s="204" t="s">
        <v>581</v>
      </c>
      <c r="D13" s="204"/>
      <c r="E13" s="204"/>
      <c r="F13" s="204"/>
      <c r="G13" s="204"/>
      <c r="H13" s="204"/>
      <c r="K13" s="205" t="s">
        <v>582</v>
      </c>
      <c r="L13" s="205"/>
      <c r="M13" s="205"/>
      <c r="N13" s="205"/>
      <c r="O13" s="205"/>
      <c r="P13" s="205"/>
      <c r="S13" s="205" t="s">
        <v>581</v>
      </c>
      <c r="T13" s="205"/>
      <c r="U13" s="205"/>
      <c r="V13" s="205"/>
      <c r="W13" s="205"/>
      <c r="X13" s="205"/>
      <c r="AA13" s="206" t="s">
        <v>582</v>
      </c>
      <c r="AB13" s="206"/>
      <c r="AC13" s="206"/>
      <c r="AD13" s="206"/>
      <c r="AE13" s="206"/>
      <c r="AF13" s="206"/>
    </row>
    <row r="14" spans="2:34" s="31" customFormat="1" x14ac:dyDescent="0.35"/>
    <row r="15" spans="2:34" s="31" customFormat="1" ht="15" customHeight="1" x14ac:dyDescent="0.35">
      <c r="C15" s="219" t="s">
        <v>584</v>
      </c>
      <c r="D15" s="219"/>
      <c r="E15" s="219"/>
      <c r="F15" s="219"/>
      <c r="G15" s="219"/>
      <c r="H15" s="219"/>
      <c r="I15" s="76"/>
      <c r="J15" s="76"/>
      <c r="K15" s="219" t="s">
        <v>589</v>
      </c>
      <c r="L15" s="219"/>
      <c r="M15" s="219"/>
      <c r="N15" s="219"/>
      <c r="O15" s="219"/>
      <c r="P15" s="219"/>
      <c r="Q15" s="76"/>
      <c r="R15" s="76"/>
      <c r="S15" s="219" t="s">
        <v>585</v>
      </c>
      <c r="T15" s="219"/>
      <c r="U15" s="219"/>
      <c r="V15" s="219"/>
      <c r="W15" s="219"/>
      <c r="X15" s="219"/>
      <c r="Y15" s="76"/>
      <c r="Z15" s="76"/>
      <c r="AA15" s="219" t="s">
        <v>583</v>
      </c>
      <c r="AB15" s="219"/>
      <c r="AC15" s="219"/>
      <c r="AD15" s="219"/>
      <c r="AE15" s="219"/>
      <c r="AF15" s="219"/>
      <c r="AG15" s="32"/>
      <c r="AH15" s="32"/>
    </row>
    <row r="16" spans="2:34" s="31" customFormat="1" ht="15" customHeight="1" x14ac:dyDescent="0.35">
      <c r="C16" s="219"/>
      <c r="D16" s="219"/>
      <c r="E16" s="219"/>
      <c r="F16" s="219"/>
      <c r="G16" s="219"/>
      <c r="H16" s="219"/>
      <c r="I16" s="76"/>
      <c r="J16" s="76"/>
      <c r="K16" s="219"/>
      <c r="L16" s="219"/>
      <c r="M16" s="219"/>
      <c r="N16" s="219"/>
      <c r="O16" s="219"/>
      <c r="P16" s="219"/>
      <c r="Q16" s="76"/>
      <c r="R16" s="76"/>
      <c r="S16" s="219"/>
      <c r="T16" s="219"/>
      <c r="U16" s="219"/>
      <c r="V16" s="219"/>
      <c r="W16" s="219"/>
      <c r="X16" s="219"/>
      <c r="Y16" s="76"/>
      <c r="Z16" s="76"/>
      <c r="AA16" s="219"/>
      <c r="AB16" s="219"/>
      <c r="AC16" s="219"/>
      <c r="AD16" s="219"/>
      <c r="AE16" s="219"/>
      <c r="AF16" s="219"/>
      <c r="AG16" s="32"/>
      <c r="AH16" s="32"/>
    </row>
    <row r="17" spans="2:34" s="31" customFormat="1" ht="15" customHeight="1" x14ac:dyDescent="0.35">
      <c r="C17" s="208"/>
      <c r="D17" s="208"/>
      <c r="E17" s="208"/>
      <c r="F17" s="208"/>
      <c r="G17" s="208"/>
      <c r="H17" s="208"/>
      <c r="I17" s="77"/>
      <c r="J17" s="77"/>
      <c r="K17" s="208"/>
      <c r="L17" s="208"/>
      <c r="M17" s="208"/>
      <c r="N17" s="208"/>
      <c r="O17" s="208"/>
      <c r="P17" s="208"/>
      <c r="Q17" s="77"/>
      <c r="R17" s="77"/>
      <c r="S17" s="208"/>
      <c r="T17" s="208"/>
      <c r="U17" s="208"/>
      <c r="V17" s="208"/>
      <c r="W17" s="208"/>
      <c r="X17" s="208"/>
      <c r="Y17" s="77"/>
      <c r="Z17" s="77"/>
      <c r="AA17" s="208"/>
      <c r="AB17" s="208"/>
      <c r="AC17" s="208"/>
      <c r="AD17" s="208"/>
      <c r="AE17" s="208"/>
      <c r="AF17" s="208"/>
      <c r="AG17" s="71"/>
      <c r="AH17" s="71"/>
    </row>
    <row r="18" spans="2:34" s="31" customFormat="1" hidden="1" x14ac:dyDescent="0.35">
      <c r="C18" s="70" t="s">
        <v>83</v>
      </c>
      <c r="D18" s="70">
        <f>COUNTIF('Country view'!$B$67:$AB$67,C18)</f>
        <v>1</v>
      </c>
      <c r="E18" s="70">
        <f>COUNTIF('Country view'!$B$76:$AC$76,C18)</f>
        <v>3</v>
      </c>
      <c r="F18" s="70">
        <f>COUNTIF('Country view'!$B$84:$AK$84,C18)</f>
        <v>1</v>
      </c>
      <c r="G18" s="32"/>
      <c r="H18" s="32"/>
      <c r="I18" s="32"/>
      <c r="J18" s="32"/>
      <c r="K18" s="70" t="s">
        <v>84</v>
      </c>
      <c r="L18" s="70">
        <f>COUNTIF('Country view'!$B$67:$AB$67,K18)</f>
        <v>4</v>
      </c>
      <c r="M18" s="70">
        <f>COUNTIF('Country view'!$B$76:$AC$76,K18)</f>
        <v>4</v>
      </c>
      <c r="N18" s="70">
        <f>COUNTIF('Country view'!$B$84:$AK$84,K18)</f>
        <v>1</v>
      </c>
      <c r="O18" s="32"/>
      <c r="P18" s="32"/>
      <c r="Q18" s="32"/>
      <c r="R18" s="32"/>
      <c r="S18" s="70" t="s">
        <v>114</v>
      </c>
      <c r="T18" s="70">
        <f>COUNTIF('Country view'!$B$67:$AB$67,S18)</f>
        <v>1</v>
      </c>
      <c r="U18" s="70">
        <f>COUNTIF('Country view'!$B$76:$AC$76,S18)</f>
        <v>2</v>
      </c>
      <c r="V18" s="70">
        <f>COUNTIF('Country view'!$B$84:$AK$84,S18)</f>
        <v>0</v>
      </c>
      <c r="W18" s="32"/>
      <c r="X18" s="32"/>
      <c r="Y18" s="32"/>
      <c r="Z18" s="32"/>
      <c r="AA18" s="70" t="s">
        <v>115</v>
      </c>
      <c r="AB18" s="70">
        <f>COUNTIF('Country view'!$B$67:$AB$67,AA18)</f>
        <v>8</v>
      </c>
      <c r="AC18" s="70">
        <f>COUNTIF('Country view'!$B$76:$AC$76,#REF!)</f>
        <v>0</v>
      </c>
      <c r="AD18" s="70">
        <f>COUNTIF('Country view'!$B$84:$AK$84,AA18)</f>
        <v>1</v>
      </c>
      <c r="AE18" s="32"/>
      <c r="AF18" s="32"/>
      <c r="AG18" s="32"/>
      <c r="AH18" s="32"/>
    </row>
    <row r="19" spans="2:34" s="31" customFormat="1" ht="12" customHeight="1" x14ac:dyDescent="0.35">
      <c r="B19" s="221" t="s">
        <v>586</v>
      </c>
      <c r="C19" s="115">
        <v>1</v>
      </c>
      <c r="D19" s="116" t="str" cm="1">
        <f t="array" ref="D19">IFERROR(INDEX('Country view'!$B$64:$AB$64,1,MATCH(1,('Country view'!$B$67:$AB$67=C$18)*('Country view'!$B$68:$AB$68=C19),0)),"")</f>
        <v xml:space="preserve">Diabetes </v>
      </c>
      <c r="E19" s="117"/>
      <c r="F19" s="117"/>
      <c r="G19" s="117"/>
      <c r="H19" s="117"/>
      <c r="I19" s="117"/>
      <c r="J19" s="117"/>
      <c r="K19" s="118">
        <v>1</v>
      </c>
      <c r="L19" s="119" t="str" cm="1">
        <f t="array" ref="L19">IFERROR(INDEX('Country view'!$B$64:$AB$64,1,MATCH(1,('Country view'!$B$67:$AB$67=K$18)*('Country view'!$B$68:$AB$68=K19),0)),"")</f>
        <v>Child Immunization</v>
      </c>
      <c r="M19" s="119"/>
      <c r="N19" s="117"/>
      <c r="O19" s="117"/>
      <c r="P19" s="117"/>
      <c r="Q19" s="117"/>
      <c r="R19" s="117"/>
      <c r="S19" s="118">
        <v>1</v>
      </c>
      <c r="T19" s="117" t="str" cm="1">
        <f t="array" ref="T19">IFERROR(INDEX('Country view'!$B$64:$AB$64,1,MATCH(1,('Country view'!$B$67:$AB$67=S$18)*('Country view'!$B$68:$AB$68=S19),0)),"")</f>
        <v>ANC 4+ Visits</v>
      </c>
      <c r="U19" s="117"/>
      <c r="V19" s="117"/>
      <c r="W19" s="117"/>
      <c r="X19" s="117"/>
      <c r="Y19" s="117"/>
      <c r="Z19" s="117"/>
      <c r="AA19" s="118">
        <v>1</v>
      </c>
      <c r="AB19" s="117" t="str" cm="1">
        <f t="array" ref="AB19">IFERROR(INDEX('Country view'!$B$64:$AB$64,1,MATCH(1,('Country view'!$B$67:$AB$67=AA$18)*('Country view'!$B$68:$AB$68=AA19),0)),"")</f>
        <v>Family Planning</v>
      </c>
      <c r="AC19" s="117"/>
      <c r="AD19" s="117"/>
      <c r="AE19" s="117"/>
      <c r="AF19" s="117"/>
      <c r="AG19" s="72"/>
      <c r="AH19" s="72"/>
    </row>
    <row r="20" spans="2:34" s="31" customFormat="1" ht="12" customHeight="1" x14ac:dyDescent="0.35">
      <c r="B20" s="222"/>
      <c r="C20" s="115" t="str">
        <f>IFERROR(IF(C19+1&gt;D$18,"",C19+1),"")</f>
        <v/>
      </c>
      <c r="D20" s="116" t="str" cm="1">
        <f t="array" ref="D20">IFERROR(INDEX('Country view'!$B$64:$AB$64,1,MATCH(1,('Country view'!$B$67:$AB$67=C$18)*('Country view'!$B$68:$AB$68=C20),0)),"")</f>
        <v/>
      </c>
      <c r="E20" s="117"/>
      <c r="F20" s="117"/>
      <c r="G20" s="117"/>
      <c r="H20" s="117"/>
      <c r="I20" s="117"/>
      <c r="J20" s="117"/>
      <c r="K20" s="118">
        <f t="shared" ref="K20:K30" si="0">IFERROR(IF(K19+1&gt;L$18,"",K19+1),"")</f>
        <v>2</v>
      </c>
      <c r="L20" s="119" t="str" cm="1">
        <f t="array" ref="L20">IFERROR(INDEX('Country view'!$B$64:$AB$64,1,MATCH(1,('Country view'!$B$67:$AB$67=K$18)*('Country view'!$B$68:$AB$68=K20),0)),"")</f>
        <v>TB Treatment</v>
      </c>
      <c r="M20" s="119"/>
      <c r="N20" s="117"/>
      <c r="O20" s="117"/>
      <c r="P20" s="117"/>
      <c r="Q20" s="117"/>
      <c r="R20" s="117"/>
      <c r="S20" s="118" t="str">
        <f t="shared" ref="S20:S30" si="1">IFERROR(IF(S19+1&gt;T$18,"",S19+1),"")</f>
        <v/>
      </c>
      <c r="T20" s="117" t="str" cm="1">
        <f t="array" ref="T20">IFERROR(INDEX('Country view'!$B$64:$AB$64,1,MATCH(1,('Country view'!$B$67:$AB$67=S$18)*('Country view'!$B$68:$AB$68=S20),0)),"")</f>
        <v/>
      </c>
      <c r="U20" s="117"/>
      <c r="V20" s="117"/>
      <c r="W20" s="117"/>
      <c r="X20" s="117"/>
      <c r="Y20" s="117"/>
      <c r="Z20" s="117"/>
      <c r="AA20" s="118">
        <f t="shared" ref="AA20:AA30" si="2">IFERROR(IF(AA19+1&gt;AB$18,"",AA19+1),"")</f>
        <v>2</v>
      </c>
      <c r="AB20" s="117" t="str" cm="1">
        <f t="array" ref="AB20">IFERROR(INDEX('Country view'!$B$64:$AB$64,1,MATCH(1,('Country view'!$B$67:$AB$67=AA$18)*('Country view'!$B$68:$AB$68=AA20),0)),"")</f>
        <v>Child Pneumonia</v>
      </c>
      <c r="AC20" s="117"/>
      <c r="AD20" s="117"/>
      <c r="AE20" s="117"/>
      <c r="AF20" s="117"/>
      <c r="AG20" s="72"/>
      <c r="AH20" s="72"/>
    </row>
    <row r="21" spans="2:34" s="31" customFormat="1" ht="12" customHeight="1" x14ac:dyDescent="0.35">
      <c r="B21" s="222"/>
      <c r="C21" s="115" t="str">
        <f t="shared" ref="C21:C30" si="3">IFERROR(IF(C20+1&gt;D$18,"",C20+1),"")</f>
        <v/>
      </c>
      <c r="D21" s="116" t="str" cm="1">
        <f t="array" ref="D21">IFERROR(INDEX('Country view'!$B$64:$AB$64,1,MATCH(1,('Country view'!$B$67:$AB$67=C$18)*('Country view'!$B$68:$AB$68=C21),0)),"")</f>
        <v/>
      </c>
      <c r="E21" s="117"/>
      <c r="F21" s="117"/>
      <c r="G21" s="117"/>
      <c r="H21" s="117"/>
      <c r="I21" s="117"/>
      <c r="J21" s="117"/>
      <c r="K21" s="118">
        <f t="shared" si="0"/>
        <v>3</v>
      </c>
      <c r="L21" s="119" t="str" cm="1">
        <f t="array" ref="L21">IFERROR(INDEX('Country view'!$B$64:$AB$64,1,MATCH(1,('Country view'!$B$67:$AB$67=K$18)*('Country view'!$B$68:$AB$68=K21),0)),"")</f>
        <v>Tobacco Control</v>
      </c>
      <c r="M21" s="119"/>
      <c r="N21" s="117"/>
      <c r="O21" s="117"/>
      <c r="P21" s="117"/>
      <c r="Q21" s="117"/>
      <c r="R21" s="117"/>
      <c r="S21" s="118" t="str">
        <f t="shared" si="1"/>
        <v/>
      </c>
      <c r="T21" s="117" t="str" cm="1">
        <f t="array" ref="T21">IFERROR(INDEX('Country view'!$B$64:$AB$64,1,MATCH(1,('Country view'!$B$67:$AB$67=S$18)*('Country view'!$B$68:$AB$68=S21),0)),"")</f>
        <v/>
      </c>
      <c r="U21" s="117"/>
      <c r="V21" s="117"/>
      <c r="W21" s="117"/>
      <c r="X21" s="117"/>
      <c r="Y21" s="117"/>
      <c r="Z21" s="117"/>
      <c r="AA21" s="118">
        <f t="shared" si="2"/>
        <v>3</v>
      </c>
      <c r="AB21" s="117" t="str" cm="1">
        <f t="array" ref="AB21">IFERROR(INDEX('Country view'!$B$64:$AB$64,1,MATCH(1,('Country view'!$B$67:$AB$67=AA$18)*('Country view'!$B$68:$AB$68=AA21),0)),"")</f>
        <v>HIV Treatment</v>
      </c>
      <c r="AC21" s="117"/>
      <c r="AD21" s="117"/>
      <c r="AE21" s="117"/>
      <c r="AF21" s="117"/>
      <c r="AG21" s="72"/>
      <c r="AH21" s="72"/>
    </row>
    <row r="22" spans="2:34" s="31" customFormat="1" ht="12" customHeight="1" x14ac:dyDescent="0.35">
      <c r="B22" s="222"/>
      <c r="C22" s="115" t="str">
        <f t="shared" si="3"/>
        <v/>
      </c>
      <c r="D22" s="116" t="str" cm="1">
        <f t="array" ref="D22">IFERROR(INDEX('Country view'!$B$64:$AB$64,1,MATCH(1,('Country view'!$B$67:$AB$67=C$18)*('Country view'!$B$68:$AB$68=C22),0)),"")</f>
        <v/>
      </c>
      <c r="E22" s="117"/>
      <c r="F22" s="117"/>
      <c r="G22" s="117"/>
      <c r="H22" s="117"/>
      <c r="I22" s="117"/>
      <c r="J22" s="117"/>
      <c r="K22" s="118">
        <f t="shared" si="0"/>
        <v>4</v>
      </c>
      <c r="L22" s="119" cm="1">
        <f t="array" ref="L22">IFERROR(INDEX('Country view'!$B$64:$AB$64,1,MATCH(1,('Country view'!$B$67:$AB$67=K$18)*('Country view'!$B$68:$AB$68=K22),0)),"")</f>
        <v>0</v>
      </c>
      <c r="M22" s="119"/>
      <c r="N22" s="117"/>
      <c r="O22" s="117"/>
      <c r="P22" s="117"/>
      <c r="Q22" s="117"/>
      <c r="R22" s="117"/>
      <c r="S22" s="118" t="str">
        <f t="shared" si="1"/>
        <v/>
      </c>
      <c r="T22" s="117" t="str" cm="1">
        <f t="array" ref="T22">IFERROR(INDEX('Country view'!$B$64:$AB$64,1,MATCH(1,('Country view'!$B$67:$AB$67=S$18)*('Country view'!$B$68:$AB$68=S22),0)),"")</f>
        <v/>
      </c>
      <c r="U22" s="117"/>
      <c r="V22" s="117"/>
      <c r="W22" s="117"/>
      <c r="X22" s="117"/>
      <c r="Y22" s="117"/>
      <c r="Z22" s="117"/>
      <c r="AA22" s="118">
        <f t="shared" si="2"/>
        <v>4</v>
      </c>
      <c r="AB22" s="117" t="str" cm="1">
        <f t="array" ref="AB22">IFERROR(INDEX('Country view'!$B$64:$AB$64,1,MATCH(1,('Country view'!$B$67:$AB$67=AA$18)*('Country view'!$B$68:$AB$68=AA22),0)),"")</f>
        <v>Basic Sanitation</v>
      </c>
      <c r="AC22" s="117"/>
      <c r="AD22" s="117"/>
      <c r="AE22" s="117"/>
      <c r="AF22" s="117"/>
      <c r="AG22" s="72"/>
      <c r="AH22" s="72"/>
    </row>
    <row r="23" spans="2:34" s="31" customFormat="1" ht="12" customHeight="1" x14ac:dyDescent="0.35">
      <c r="B23" s="222"/>
      <c r="C23" s="115" t="str">
        <f t="shared" si="3"/>
        <v/>
      </c>
      <c r="D23" s="116" t="str" cm="1">
        <f t="array" ref="D23">IFERROR(INDEX('Country view'!$B$64:$AB$64,1,MATCH(1,('Country view'!$B$67:$AB$67=C$18)*('Country view'!$B$68:$AB$68=C23),0)),"")</f>
        <v/>
      </c>
      <c r="E23" s="117"/>
      <c r="F23" s="117"/>
      <c r="G23" s="117"/>
      <c r="H23" s="117"/>
      <c r="I23" s="117"/>
      <c r="J23" s="117"/>
      <c r="K23" s="118" t="str">
        <f t="shared" si="0"/>
        <v/>
      </c>
      <c r="L23" s="119" t="str" cm="1">
        <f t="array" ref="L23">IFERROR(INDEX('Country view'!$B$64:$AB$64,1,MATCH(1,('Country view'!$B$67:$AB$67=K$18)*('Country view'!$B$68:$AB$68=K23),0)),"")</f>
        <v/>
      </c>
      <c r="M23" s="119"/>
      <c r="N23" s="117"/>
      <c r="O23" s="117"/>
      <c r="P23" s="117"/>
      <c r="Q23" s="117"/>
      <c r="R23" s="117"/>
      <c r="S23" s="118" t="str">
        <f t="shared" si="1"/>
        <v/>
      </c>
      <c r="T23" s="117" t="str" cm="1">
        <f t="array" ref="T23">IFERROR(INDEX('Country view'!$B$64:$AB$64,1,MATCH(1,('Country view'!$B$67:$AB$67=S$18)*('Country view'!$B$68:$AB$68=S23),0)),"")</f>
        <v/>
      </c>
      <c r="U23" s="117"/>
      <c r="V23" s="117"/>
      <c r="W23" s="117"/>
      <c r="X23" s="117"/>
      <c r="Y23" s="117"/>
      <c r="Z23" s="117"/>
      <c r="AA23" s="118">
        <f t="shared" si="2"/>
        <v>5</v>
      </c>
      <c r="AB23" s="117" t="str" cm="1">
        <f t="array" ref="AB23">IFERROR(INDEX('Country view'!$B$64:$AB$64,1,MATCH(1,('Country view'!$B$67:$AB$67=AA$18)*('Country view'!$B$68:$AB$68=AA23),0)),"")</f>
        <v>Hypertension</v>
      </c>
      <c r="AC23" s="117"/>
      <c r="AD23" s="117"/>
      <c r="AE23" s="117"/>
      <c r="AF23" s="117"/>
      <c r="AG23" s="72"/>
      <c r="AH23" s="72"/>
    </row>
    <row r="24" spans="2:34" s="31" customFormat="1" ht="12" customHeight="1" x14ac:dyDescent="0.35">
      <c r="B24" s="222"/>
      <c r="C24" s="115" t="str">
        <f t="shared" si="3"/>
        <v/>
      </c>
      <c r="D24" s="116" t="str" cm="1">
        <f t="array" ref="D24">IFERROR(INDEX('Country view'!$B$64:$AB$64,1,MATCH(1,('Country view'!$B$67:$AB$67=C$18)*('Country view'!$B$68:$AB$68=C24),0)),"")</f>
        <v/>
      </c>
      <c r="E24" s="117"/>
      <c r="F24" s="117"/>
      <c r="G24" s="117"/>
      <c r="H24" s="117"/>
      <c r="I24" s="117"/>
      <c r="J24" s="117"/>
      <c r="K24" s="118" t="str">
        <f t="shared" si="0"/>
        <v/>
      </c>
      <c r="L24" s="119" t="str" cm="1">
        <f t="array" ref="L24">IFERROR(INDEX('Country view'!$B$64:$AB$64,1,MATCH(1,('Country view'!$B$67:$AB$67=K$18)*('Country view'!$B$68:$AB$68=K24),0)),"")</f>
        <v/>
      </c>
      <c r="M24" s="119"/>
      <c r="N24" s="117"/>
      <c r="O24" s="117"/>
      <c r="P24" s="117"/>
      <c r="Q24" s="117"/>
      <c r="R24" s="117"/>
      <c r="S24" s="118" t="str">
        <f t="shared" si="1"/>
        <v/>
      </c>
      <c r="T24" s="117" t="str" cm="1">
        <f t="array" ref="T24">IFERROR(INDEX('Country view'!$B$64:$AB$64,1,MATCH(1,('Country view'!$B$67:$AB$67=S$18)*('Country view'!$B$68:$AB$68=S24),0)),"")</f>
        <v/>
      </c>
      <c r="U24" s="117"/>
      <c r="V24" s="117"/>
      <c r="W24" s="117"/>
      <c r="X24" s="117"/>
      <c r="Y24" s="117"/>
      <c r="Z24" s="117"/>
      <c r="AA24" s="118">
        <f t="shared" si="2"/>
        <v>6</v>
      </c>
      <c r="AB24" s="117" t="str" cm="1">
        <f t="array" ref="AB24">IFERROR(INDEX('Country view'!$B$64:$AB$64,1,MATCH(1,('Country view'!$B$67:$AB$67=AA$18)*('Country view'!$B$68:$AB$68=AA24),0)),"")</f>
        <v>Hospital Bed Density</v>
      </c>
      <c r="AC24" s="117"/>
      <c r="AD24" s="117"/>
      <c r="AE24" s="117"/>
      <c r="AF24" s="117"/>
      <c r="AG24" s="72"/>
      <c r="AH24" s="72"/>
    </row>
    <row r="25" spans="2:34" s="31" customFormat="1" ht="12" customHeight="1" x14ac:dyDescent="0.35">
      <c r="B25" s="222"/>
      <c r="C25" s="115" t="str">
        <f t="shared" si="3"/>
        <v/>
      </c>
      <c r="D25" s="116" t="str" cm="1">
        <f t="array" ref="D25">IFERROR(INDEX('Country view'!$B$64:$AB$64,1,MATCH(1,('Country view'!$B$67:$AB$67=C$18)*('Country view'!$B$68:$AB$68=C25),0)),"")</f>
        <v/>
      </c>
      <c r="E25" s="117"/>
      <c r="F25" s="117"/>
      <c r="G25" s="117"/>
      <c r="H25" s="117"/>
      <c r="I25" s="117"/>
      <c r="J25" s="117"/>
      <c r="K25" s="118" t="str">
        <f t="shared" si="0"/>
        <v/>
      </c>
      <c r="L25" s="119" t="str" cm="1">
        <f t="array" ref="L25">IFERROR(INDEX('Country view'!$B$64:$AB$64,1,MATCH(1,('Country view'!$B$67:$AB$67=K$18)*('Country view'!$B$68:$AB$68=K25),0)),"")</f>
        <v/>
      </c>
      <c r="M25" s="119"/>
      <c r="N25" s="117"/>
      <c r="O25" s="117"/>
      <c r="P25" s="117"/>
      <c r="Q25" s="117"/>
      <c r="R25" s="117"/>
      <c r="S25" s="118" t="str">
        <f t="shared" si="1"/>
        <v/>
      </c>
      <c r="T25" s="117" t="str" cm="1">
        <f t="array" ref="T25">IFERROR(INDEX('Country view'!$B$64:$AB$64,1,MATCH(1,('Country view'!$B$67:$AB$67=S$18)*('Country view'!$B$68:$AB$68=S25),0)),"")</f>
        <v/>
      </c>
      <c r="U25" s="117"/>
      <c r="V25" s="117"/>
      <c r="W25" s="117"/>
      <c r="X25" s="117"/>
      <c r="Y25" s="117"/>
      <c r="Z25" s="117"/>
      <c r="AA25" s="118">
        <f t="shared" si="2"/>
        <v>7</v>
      </c>
      <c r="AB25" s="117" t="str" cm="1">
        <f t="array" ref="AB25">IFERROR(INDEX('Country view'!$B$64:$AB$64,1,MATCH(1,('Country view'!$B$67:$AB$67=AA$18)*('Country view'!$B$68:$AB$68=AA25),0)),"")</f>
        <v>Health Workforce Density</v>
      </c>
      <c r="AC25" s="117"/>
      <c r="AD25" s="117"/>
      <c r="AE25" s="117"/>
      <c r="AF25" s="117"/>
      <c r="AG25" s="72"/>
      <c r="AH25" s="72"/>
    </row>
    <row r="26" spans="2:34" s="31" customFormat="1" ht="12" customHeight="1" x14ac:dyDescent="0.35">
      <c r="B26" s="222"/>
      <c r="C26" s="115" t="str">
        <f t="shared" si="3"/>
        <v/>
      </c>
      <c r="D26" s="116" t="str" cm="1">
        <f t="array" ref="D26">IFERROR(INDEX('Country view'!$B$64:$AB$64,1,MATCH(1,('Country view'!$B$67:$AB$67=C$18)*('Country view'!$B$68:$AB$68=C26),0)),"")</f>
        <v/>
      </c>
      <c r="E26" s="117"/>
      <c r="F26" s="117"/>
      <c r="G26" s="117"/>
      <c r="H26" s="117"/>
      <c r="I26" s="117"/>
      <c r="J26" s="117"/>
      <c r="K26" s="118" t="str">
        <f t="shared" si="0"/>
        <v/>
      </c>
      <c r="L26" s="119" t="str" cm="1">
        <f t="array" ref="L26">IFERROR(INDEX('Country view'!$B$64:$AB$64,1,MATCH(1,('Country view'!$B$67:$AB$67=K$18)*('Country view'!$B$68:$AB$68=K26),0)),"")</f>
        <v/>
      </c>
      <c r="M26" s="119"/>
      <c r="N26" s="117"/>
      <c r="O26" s="117"/>
      <c r="P26" s="117"/>
      <c r="Q26" s="117"/>
      <c r="R26" s="117"/>
      <c r="S26" s="118" t="str">
        <f t="shared" si="1"/>
        <v/>
      </c>
      <c r="T26" s="117" t="str" cm="1">
        <f t="array" ref="T26">IFERROR(INDEX('Country view'!$B$64:$AB$64,1,MATCH(1,('Country view'!$B$67:$AB$67=S$18)*('Country view'!$B$68:$AB$68=S26),0)),"")</f>
        <v/>
      </c>
      <c r="U26" s="117"/>
      <c r="V26" s="117"/>
      <c r="W26" s="117"/>
      <c r="X26" s="117"/>
      <c r="Y26" s="117"/>
      <c r="Z26" s="117"/>
      <c r="AA26" s="118">
        <f t="shared" si="2"/>
        <v>8</v>
      </c>
      <c r="AB26" s="117" t="str" cm="1">
        <f t="array" ref="AB26">IFERROR(INDEX('Country view'!$B$64:$AB$64,1,MATCH(1,('Country view'!$B$67:$AB$67=AA$18)*('Country view'!$B$68:$AB$68=AA26),0)),"")</f>
        <v>IHR Core Capacity</v>
      </c>
      <c r="AC26" s="117"/>
      <c r="AD26" s="117"/>
      <c r="AE26" s="117"/>
      <c r="AF26" s="117"/>
      <c r="AG26" s="72"/>
      <c r="AH26" s="72"/>
    </row>
    <row r="27" spans="2:34" s="31" customFormat="1" ht="12" customHeight="1" x14ac:dyDescent="0.35">
      <c r="B27" s="222"/>
      <c r="C27" s="115" t="str">
        <f t="shared" si="3"/>
        <v/>
      </c>
      <c r="D27" s="116" t="str" cm="1">
        <f t="array" ref="D27">IFERROR(INDEX('Country view'!$B$64:$AB$64,1,MATCH(1,('Country view'!$B$67:$AB$67=C$18)*('Country view'!$B$68:$AB$68=C27),0)),"")</f>
        <v/>
      </c>
      <c r="E27" s="117"/>
      <c r="F27" s="117"/>
      <c r="G27" s="117"/>
      <c r="H27" s="117"/>
      <c r="I27" s="117"/>
      <c r="J27" s="117"/>
      <c r="K27" s="118" t="str">
        <f t="shared" si="0"/>
        <v/>
      </c>
      <c r="L27" s="119" t="str" cm="1">
        <f t="array" ref="L27">IFERROR(INDEX('Country view'!$B$64:$AB$64,1,MATCH(1,('Country view'!$B$67:$AB$67=K$18)*('Country view'!$B$68:$AB$68=K27),0)),"")</f>
        <v/>
      </c>
      <c r="M27" s="119"/>
      <c r="N27" s="117"/>
      <c r="O27" s="117"/>
      <c r="P27" s="117"/>
      <c r="Q27" s="117"/>
      <c r="R27" s="117"/>
      <c r="S27" s="118" t="str">
        <f t="shared" si="1"/>
        <v/>
      </c>
      <c r="T27" s="117" t="str" cm="1">
        <f t="array" ref="T27">IFERROR(INDEX('Country view'!$B$64:$AB$64,1,MATCH(1,('Country view'!$B$67:$AB$67=S$18)*('Country view'!$B$68:$AB$68=S27),0)),"")</f>
        <v/>
      </c>
      <c r="U27" s="117"/>
      <c r="V27" s="117"/>
      <c r="W27" s="117"/>
      <c r="X27" s="117"/>
      <c r="Y27" s="117"/>
      <c r="Z27" s="117"/>
      <c r="AA27" s="118" t="str">
        <f t="shared" si="2"/>
        <v/>
      </c>
      <c r="AB27" s="117" t="str" cm="1">
        <f t="array" ref="AB27">IFERROR(INDEX('Country view'!$B$64:$AB$64,1,MATCH(1,('Country view'!$B$67:$AB$67=AA$18)*('Country view'!$B$68:$AB$68=AA27),0)),"")</f>
        <v/>
      </c>
      <c r="AC27" s="117"/>
      <c r="AD27" s="117"/>
      <c r="AE27" s="117"/>
      <c r="AF27" s="117"/>
      <c r="AG27" s="72"/>
      <c r="AH27" s="72"/>
    </row>
    <row r="28" spans="2:34" s="31" customFormat="1" ht="12" customHeight="1" x14ac:dyDescent="0.35">
      <c r="B28" s="222"/>
      <c r="C28" s="115" t="str">
        <f t="shared" si="3"/>
        <v/>
      </c>
      <c r="D28" s="116" t="str" cm="1">
        <f t="array" ref="D28">IFERROR(INDEX('Country view'!$B$64:$AB$64,1,MATCH(1,('Country view'!$B$67:$AB$67=C$18)*('Country view'!$B$68:$AB$68=C28),0)),"")</f>
        <v/>
      </c>
      <c r="E28" s="117"/>
      <c r="F28" s="117"/>
      <c r="G28" s="117"/>
      <c r="H28" s="117"/>
      <c r="I28" s="117"/>
      <c r="J28" s="117"/>
      <c r="K28" s="118" t="str">
        <f t="shared" si="0"/>
        <v/>
      </c>
      <c r="L28" s="119" t="str" cm="1">
        <f t="array" ref="L28">IFERROR(INDEX('Country view'!$B$64:$AB$64,1,MATCH(1,('Country view'!$B$67:$AB$67=K$18)*('Country view'!$B$68:$AB$68=K28),0)),"")</f>
        <v/>
      </c>
      <c r="M28" s="119"/>
      <c r="N28" s="117"/>
      <c r="O28" s="117"/>
      <c r="P28" s="117"/>
      <c r="Q28" s="117"/>
      <c r="R28" s="117"/>
      <c r="S28" s="118" t="str">
        <f t="shared" si="1"/>
        <v/>
      </c>
      <c r="T28" s="117" t="str" cm="1">
        <f t="array" ref="T28">IFERROR(INDEX('Country view'!$B$64:$AB$64,1,MATCH(1,('Country view'!$B$67:$AB$67=S$18)*('Country view'!$B$68:$AB$68=S28),0)),"")</f>
        <v/>
      </c>
      <c r="U28" s="117"/>
      <c r="V28" s="117"/>
      <c r="W28" s="117"/>
      <c r="X28" s="117"/>
      <c r="Y28" s="117"/>
      <c r="Z28" s="117"/>
      <c r="AA28" s="118" t="str">
        <f t="shared" si="2"/>
        <v/>
      </c>
      <c r="AB28" s="117" t="str" cm="1">
        <f t="array" ref="AB28">IFERROR(INDEX('Country view'!$B$64:$AB$64,1,MATCH(1,('Country view'!$B$67:$AB$67=AA$18)*('Country view'!$B$68:$AB$68=AA28),0)),"")</f>
        <v/>
      </c>
      <c r="AC28" s="117"/>
      <c r="AD28" s="117"/>
      <c r="AE28" s="117"/>
      <c r="AF28" s="117"/>
      <c r="AG28" s="72"/>
      <c r="AH28" s="72"/>
    </row>
    <row r="29" spans="2:34" s="31" customFormat="1" ht="12" customHeight="1" x14ac:dyDescent="0.35">
      <c r="B29" s="222"/>
      <c r="C29" s="115" t="str">
        <f t="shared" si="3"/>
        <v/>
      </c>
      <c r="D29" s="116" t="str" cm="1">
        <f t="array" ref="D29">IFERROR(INDEX('Country view'!$B$64:$AB$64,1,MATCH(1,('Country view'!$B$67:$AB$67=C$18)*('Country view'!$B$68:$AB$68=C29),0)),"")</f>
        <v/>
      </c>
      <c r="E29" s="117"/>
      <c r="F29" s="117"/>
      <c r="G29" s="117"/>
      <c r="H29" s="117"/>
      <c r="I29" s="117"/>
      <c r="J29" s="117"/>
      <c r="K29" s="118" t="str">
        <f t="shared" si="0"/>
        <v/>
      </c>
      <c r="L29" s="119" t="str" cm="1">
        <f t="array" ref="L29">IFERROR(INDEX('Country view'!$B$64:$AB$64,1,MATCH(1,('Country view'!$B$67:$AB$67=K$18)*('Country view'!$B$68:$AB$68=K29),0)),"")</f>
        <v/>
      </c>
      <c r="M29" s="119"/>
      <c r="N29" s="117"/>
      <c r="O29" s="117"/>
      <c r="P29" s="117"/>
      <c r="Q29" s="117"/>
      <c r="R29" s="117"/>
      <c r="S29" s="118" t="str">
        <f t="shared" si="1"/>
        <v/>
      </c>
      <c r="T29" s="117" t="str" cm="1">
        <f t="array" ref="T29">IFERROR(INDEX('Country view'!$B$64:$AB$64,1,MATCH(1,('Country view'!$B$67:$AB$67=S$18)*('Country view'!$B$68:$AB$68=S29),0)),"")</f>
        <v/>
      </c>
      <c r="U29" s="117"/>
      <c r="V29" s="117"/>
      <c r="W29" s="117"/>
      <c r="X29" s="117"/>
      <c r="Y29" s="117"/>
      <c r="Z29" s="117"/>
      <c r="AA29" s="118" t="str">
        <f t="shared" si="2"/>
        <v/>
      </c>
      <c r="AB29" s="117" t="str" cm="1">
        <f t="array" ref="AB29">IFERROR(INDEX('Country view'!$B$64:$AB$64,1,MATCH(1,('Country view'!$B$67:$AB$67=AA$18)*('Country view'!$B$68:$AB$68=AA29),0)),"")</f>
        <v/>
      </c>
      <c r="AC29" s="117"/>
      <c r="AD29" s="117"/>
      <c r="AE29" s="117"/>
      <c r="AF29" s="117"/>
      <c r="AG29" s="72"/>
      <c r="AH29" s="72"/>
    </row>
    <row r="30" spans="2:34" s="31" customFormat="1" ht="12" customHeight="1" x14ac:dyDescent="0.35">
      <c r="B30" s="222"/>
      <c r="C30" s="115" t="str">
        <f t="shared" si="3"/>
        <v/>
      </c>
      <c r="D30" s="116" t="str" cm="1">
        <f t="array" ref="D30">IFERROR(INDEX('Country view'!$B$64:$AB$64,1,MATCH(1,('Country view'!$B$67:$AB$67=C$18)*('Country view'!$B$68:$AB$68=C30),0)),"")</f>
        <v/>
      </c>
      <c r="E30" s="117"/>
      <c r="F30" s="117"/>
      <c r="G30" s="117"/>
      <c r="H30" s="117"/>
      <c r="I30" s="117"/>
      <c r="J30" s="117"/>
      <c r="K30" s="118" t="str">
        <f t="shared" si="0"/>
        <v/>
      </c>
      <c r="L30" s="119"/>
      <c r="M30" s="119"/>
      <c r="N30" s="117"/>
      <c r="O30" s="117"/>
      <c r="P30" s="117"/>
      <c r="Q30" s="117"/>
      <c r="R30" s="117"/>
      <c r="S30" s="118" t="str">
        <f t="shared" si="1"/>
        <v/>
      </c>
      <c r="T30" s="117"/>
      <c r="U30" s="117"/>
      <c r="V30" s="117"/>
      <c r="W30" s="117"/>
      <c r="X30" s="117"/>
      <c r="Y30" s="117"/>
      <c r="Z30" s="117"/>
      <c r="AA30" s="118" t="str">
        <f t="shared" si="2"/>
        <v/>
      </c>
      <c r="AB30" s="117"/>
      <c r="AC30" s="117"/>
      <c r="AD30" s="117"/>
      <c r="AE30" s="117"/>
      <c r="AF30" s="117"/>
      <c r="AG30" s="72"/>
      <c r="AH30" s="72"/>
    </row>
    <row r="31" spans="2:34" s="31" customFormat="1" ht="12" customHeight="1" x14ac:dyDescent="0.35">
      <c r="B31" s="222"/>
      <c r="C31" s="118"/>
      <c r="D31" s="117"/>
      <c r="E31" s="117"/>
      <c r="F31" s="117"/>
      <c r="G31" s="117"/>
      <c r="H31" s="117"/>
      <c r="I31" s="117"/>
      <c r="J31" s="117"/>
      <c r="K31" s="117"/>
      <c r="L31" s="119"/>
      <c r="M31" s="119"/>
      <c r="N31" s="117"/>
      <c r="O31" s="117"/>
      <c r="P31" s="117"/>
      <c r="Q31" s="117"/>
      <c r="R31" s="117"/>
      <c r="S31" s="117"/>
      <c r="T31" s="117"/>
      <c r="U31" s="117"/>
      <c r="V31" s="117"/>
      <c r="W31" s="117"/>
      <c r="X31" s="117"/>
      <c r="Y31" s="117"/>
      <c r="Z31" s="117"/>
      <c r="AA31" s="117"/>
      <c r="AB31" s="117"/>
      <c r="AC31" s="117"/>
      <c r="AD31" s="117"/>
      <c r="AE31" s="117"/>
      <c r="AF31" s="117"/>
      <c r="AG31" s="72"/>
      <c r="AH31" s="72"/>
    </row>
    <row r="32" spans="2:34" s="70" customFormat="1" ht="24" customHeight="1" x14ac:dyDescent="0.35">
      <c r="B32" s="222"/>
      <c r="C32" s="118"/>
      <c r="D32" s="120" t="s">
        <v>82</v>
      </c>
      <c r="E32" s="121"/>
      <c r="F32" s="121"/>
      <c r="G32" s="122"/>
      <c r="H32" s="123"/>
      <c r="I32" s="123"/>
      <c r="J32" s="220" t="e">
        <f>VLOOKUP(F33,Reference!$H$23:$K$27,4,FALSE)</f>
        <v>#N/A</v>
      </c>
      <c r="K32" s="220"/>
      <c r="L32" s="220"/>
      <c r="M32" s="220"/>
      <c r="N32" s="220"/>
      <c r="O32" s="220"/>
      <c r="P32" s="220"/>
      <c r="Q32" s="220"/>
      <c r="R32" s="220"/>
      <c r="S32" s="220"/>
      <c r="T32" s="220"/>
      <c r="U32" s="220"/>
      <c r="V32" s="220"/>
      <c r="W32" s="220"/>
      <c r="X32" s="220"/>
      <c r="Y32" s="220"/>
      <c r="Z32" s="220"/>
      <c r="AA32" s="220"/>
      <c r="AB32" s="220"/>
      <c r="AC32" s="220"/>
      <c r="AD32" s="220"/>
      <c r="AE32" s="122"/>
      <c r="AF32" s="122"/>
      <c r="AG32" s="72"/>
      <c r="AH32" s="72"/>
    </row>
    <row r="33" spans="2:34" s="31" customFormat="1" ht="12" customHeight="1" x14ac:dyDescent="0.35">
      <c r="B33" s="223"/>
      <c r="C33" s="124"/>
      <c r="D33" s="74">
        <f>IF(INDEX(uhc_regional_summary!K$5:K$198,MATCH($E$4,uhc_regional_summary!$C$5:$C$198,0))="","",INDEX(uhc_regional_summary!K$5:K$198,MATCH($E$4,uhc_regional_summary!$C$5:$C$198,0)))</f>
        <v>1</v>
      </c>
      <c r="E33" s="75">
        <f>IF(INDEX(uhc_regional_summary!L$5:L$198,MATCH($E$4,uhc_regional_summary!$C$5:$C$198,0))="","",INDEX(uhc_regional_summary!L$5:L$198,MATCH($E$4,uhc_regional_summary!$C$5:$C$198,0)))</f>
        <v>0</v>
      </c>
      <c r="F33" s="124" t="str">
        <f>IF(AND(D33="",E33=""),"E",IF(AND(D33&gt;2,E33&lt;0),"A",IF(AND(D33&gt;2,E33&gt;0),"B",IF(AND(D33&lt;3,E33&lt;0),"C",IF(AND(D33&lt;3,E33&gt;0),"D","CHECK")))))</f>
        <v>CHECK</v>
      </c>
      <c r="G33" s="125"/>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6"/>
      <c r="AH33" s="16"/>
    </row>
    <row r="34" spans="2:34" s="31" customFormat="1" ht="6" customHeight="1" thickBot="1" x14ac:dyDescent="0.4">
      <c r="B34" s="73"/>
      <c r="C34" s="224"/>
      <c r="D34" s="224"/>
      <c r="E34" s="224"/>
      <c r="F34" s="224"/>
      <c r="G34" s="224"/>
      <c r="H34" s="224"/>
      <c r="I34" s="126"/>
      <c r="J34" s="126"/>
      <c r="K34" s="225"/>
      <c r="L34" s="225"/>
      <c r="M34" s="225"/>
      <c r="N34" s="225"/>
      <c r="O34" s="225"/>
      <c r="P34" s="225"/>
      <c r="Q34" s="126"/>
      <c r="R34" s="126"/>
      <c r="S34" s="225"/>
      <c r="T34" s="225"/>
      <c r="U34" s="225"/>
      <c r="V34" s="225"/>
      <c r="W34" s="225"/>
      <c r="X34" s="225"/>
      <c r="Y34" s="126"/>
      <c r="Z34" s="126"/>
      <c r="AA34" s="226"/>
      <c r="AB34" s="226"/>
      <c r="AC34" s="226"/>
      <c r="AD34" s="226"/>
      <c r="AE34" s="226"/>
      <c r="AF34" s="226"/>
      <c r="AG34" s="73"/>
      <c r="AH34" s="73"/>
    </row>
    <row r="35" spans="2:34" s="31" customFormat="1" ht="12" customHeight="1" x14ac:dyDescent="0.35">
      <c r="B35" s="221" t="s">
        <v>587</v>
      </c>
      <c r="C35" s="115">
        <v>1</v>
      </c>
      <c r="D35" s="116" t="str" cm="1">
        <f t="array" ref="D35">IFERROR(INDEX('Country view'!$B$72:$AC$72,1,MATCH(1,('Country view'!$B$76:$AC$76=C$18)*('Country view'!$B$77:$AC$77=C35),0)),"")</f>
        <v>Adults not obese</v>
      </c>
      <c r="E35" s="117"/>
      <c r="F35" s="117"/>
      <c r="G35" s="117"/>
      <c r="H35" s="117"/>
      <c r="I35" s="117"/>
      <c r="J35" s="117"/>
      <c r="K35" s="118">
        <v>1</v>
      </c>
      <c r="L35" s="119" t="str" cm="1">
        <f t="array" ref="L35">IFERROR(INDEX('Country view'!$B$72:$AC$72,1,MATCH(1,('Country view'!$B$76:$AC$76=K$18)*('Country view'!$B$77:$AC$77=K35),0)),"")</f>
        <v>Road safety</v>
      </c>
      <c r="M35" s="119"/>
      <c r="N35" s="117"/>
      <c r="O35" s="117"/>
      <c r="P35" s="117"/>
      <c r="Q35" s="117"/>
      <c r="R35" s="117"/>
      <c r="S35" s="118">
        <v>1</v>
      </c>
      <c r="T35" s="117" t="str" cm="1">
        <f t="array" ref="T35">IFERROR(INDEX('Country view'!$B$72:$AC$72,1,MATCH(1,('Country view'!$B$76:$AC$76=S$18)*('Country view'!$B$77:$AC$77=S35),0)),"")</f>
        <v>Ambient air quality</v>
      </c>
      <c r="U35" s="117"/>
      <c r="V35" s="117"/>
      <c r="W35" s="117"/>
      <c r="X35" s="117"/>
      <c r="Y35" s="117"/>
      <c r="Z35" s="117"/>
      <c r="AA35" s="118">
        <v>1</v>
      </c>
      <c r="AB35" s="117" t="str" cm="1">
        <f t="array" ref="AB35">IFERROR(INDEX('Country view'!$B$72:$AC$72,1,MATCH(1,('Country view'!$B$76:$AC$76=AA$18)*('Country view'!$B$77:$AC$77=AA35),0)),"")</f>
        <v>Children not wasted</v>
      </c>
      <c r="AC35" s="117"/>
      <c r="AD35" s="117"/>
      <c r="AE35" s="117"/>
      <c r="AF35" s="117"/>
      <c r="AG35" s="72"/>
      <c r="AH35" s="72"/>
    </row>
    <row r="36" spans="2:34" s="31" customFormat="1" ht="12" customHeight="1" x14ac:dyDescent="0.35">
      <c r="B36" s="222"/>
      <c r="C36" s="115">
        <f t="shared" ref="C36:C47" si="4">IFERROR(IF(C35+1&gt;E$18,"",C35+1),"")</f>
        <v>2</v>
      </c>
      <c r="D36" s="116" t="str" cm="1">
        <f t="array" ref="D36">IFERROR(INDEX('Country view'!$B$72:$AC$72,1,MATCH(1,('Country view'!$B$76:$AC$76=C$18)*('Country view'!$B$77:$AC$77=C36),0)),"")</f>
        <v>Children not obese</v>
      </c>
      <c r="E36" s="117"/>
      <c r="F36" s="117"/>
      <c r="G36" s="117"/>
      <c r="H36" s="117"/>
      <c r="I36" s="117"/>
      <c r="J36" s="117"/>
      <c r="K36" s="118">
        <f t="shared" ref="K36:K47" si="5">IFERROR(IF(K35+1&gt;M$18,"",K35+1),"")</f>
        <v>2</v>
      </c>
      <c r="L36" s="119" t="str" cm="1">
        <f t="array" ref="L36">IFERROR(INDEX('Country view'!$B$72:$AC$72,1,MATCH(1,('Country view'!$B$76:$AC$76=K$18)*('Country view'!$B$77:$AC$77=K36),0)),"")</f>
        <v>Reduced suicide attempts</v>
      </c>
      <c r="M36" s="119"/>
      <c r="N36" s="117"/>
      <c r="O36" s="117"/>
      <c r="P36" s="117"/>
      <c r="Q36" s="117"/>
      <c r="R36" s="117"/>
      <c r="S36" s="118">
        <f t="shared" ref="S36:S47" si="6">IFERROR(IF(S35+1&gt;U$18,"",S35+1),"")</f>
        <v>2</v>
      </c>
      <c r="T36" s="117" t="str" cm="1">
        <f t="array" ref="T36">IFERROR(INDEX('Country view'!$B$72:$AC$72,1,MATCH(1,('Country view'!$B$76:$AC$76=S$18)*('Country view'!$B$77:$AC$77=S36),0)),"")</f>
        <v>Safe drinking water</v>
      </c>
      <c r="U36" s="117"/>
      <c r="V36" s="117"/>
      <c r="W36" s="117"/>
      <c r="X36" s="117"/>
      <c r="Y36" s="117"/>
      <c r="Z36" s="117"/>
      <c r="AA36" s="118" t="str">
        <f t="shared" ref="AA36:AA47" si="7">IFERROR(IF(AA35+1&gt;AC$18,"",AA35+1),"")</f>
        <v/>
      </c>
      <c r="AB36" s="117" t="str" cm="1">
        <f t="array" ref="AB36">IFERROR(INDEX('Country view'!$B$72:$AC$72,1,MATCH(1,('Country view'!$B$76:$AC$76=AA$18)*('Country view'!$B$77:$AC$77=AA36),0)),"")</f>
        <v/>
      </c>
      <c r="AC36" s="117"/>
      <c r="AD36" s="117"/>
      <c r="AE36" s="117"/>
      <c r="AF36" s="117"/>
      <c r="AG36" s="72"/>
      <c r="AH36" s="72"/>
    </row>
    <row r="37" spans="2:34" s="31" customFormat="1" ht="12" customHeight="1" x14ac:dyDescent="0.35">
      <c r="B37" s="222"/>
      <c r="C37" s="115">
        <f t="shared" si="4"/>
        <v>3</v>
      </c>
      <c r="D37" s="116" t="str" cm="1">
        <f t="array" ref="D37">IFERROR(INDEX('Country view'!$B$72:$AC$72,1,MATCH(1,('Country view'!$B$76:$AC$76=C$18)*('Country view'!$B$77:$AC$77=C37),0)),"")</f>
        <v>Children not overweight</v>
      </c>
      <c r="E37" s="117"/>
      <c r="F37" s="117"/>
      <c r="G37" s="117"/>
      <c r="H37" s="117"/>
      <c r="I37" s="117"/>
      <c r="J37" s="117"/>
      <c r="K37" s="118">
        <f t="shared" si="5"/>
        <v>3</v>
      </c>
      <c r="L37" s="119" t="str" cm="1">
        <f t="array" ref="L37">IFERROR(INDEX('Country view'!$B$72:$AC$72,1,MATCH(1,('Country view'!$B$76:$AC$76=K$18)*('Country view'!$B$77:$AC$77=K37),0)),"")</f>
        <v>Tobacco non-use</v>
      </c>
      <c r="M37" s="119"/>
      <c r="N37" s="117"/>
      <c r="O37" s="117"/>
      <c r="P37" s="117"/>
      <c r="Q37" s="117"/>
      <c r="R37" s="117"/>
      <c r="S37" s="118" t="str">
        <f t="shared" si="6"/>
        <v/>
      </c>
      <c r="T37" s="117" t="str" cm="1">
        <f t="array" ref="T37">IFERROR(INDEX('Country view'!$B$72:$AC$72,1,MATCH(1,('Country view'!$B$76:$AC$76=S$18)*('Country view'!$B$77:$AC$77=S37),0)),"")</f>
        <v/>
      </c>
      <c r="U37" s="117"/>
      <c r="V37" s="117"/>
      <c r="W37" s="117"/>
      <c r="X37" s="117"/>
      <c r="Y37" s="117"/>
      <c r="Z37" s="117"/>
      <c r="AA37" s="118" t="str">
        <f t="shared" si="7"/>
        <v/>
      </c>
      <c r="AB37" s="117" t="str" cm="1">
        <f t="array" ref="AB37">IFERROR(INDEX('Country view'!$B$72:$AC$72,1,MATCH(1,('Country view'!$B$76:$AC$76=AA$18)*('Country view'!$B$77:$AC$77=AA37),0)),"")</f>
        <v/>
      </c>
      <c r="AC37" s="117"/>
      <c r="AD37" s="117"/>
      <c r="AE37" s="117"/>
      <c r="AF37" s="117"/>
      <c r="AG37" s="72"/>
      <c r="AH37" s="72"/>
    </row>
    <row r="38" spans="2:34" s="31" customFormat="1" ht="12" customHeight="1" x14ac:dyDescent="0.35">
      <c r="B38" s="222"/>
      <c r="C38" s="115" t="str">
        <f t="shared" si="4"/>
        <v/>
      </c>
      <c r="D38" s="116" t="str" cm="1">
        <f t="array" ref="D38">IFERROR(INDEX('Country view'!$B$72:$AC$72,1,MATCH(1,('Country view'!$B$76:$AC$76=C$18)*('Country view'!$B$77:$AC$77=C38),0)),"")</f>
        <v/>
      </c>
      <c r="E38" s="117"/>
      <c r="F38" s="117"/>
      <c r="G38" s="117"/>
      <c r="H38" s="117"/>
      <c r="I38" s="117"/>
      <c r="J38" s="117"/>
      <c r="K38" s="118">
        <f t="shared" si="5"/>
        <v>4</v>
      </c>
      <c r="L38" s="119" t="str" cm="1">
        <f t="array" ref="L38">IFERROR(INDEX('Country view'!$B$72:$AC$72,1,MATCH(1,('Country view'!$B$76:$AC$76=K$18)*('Country view'!$B$77:$AC$77=K38),0)),"")</f>
        <v>Reduced alcohol use</v>
      </c>
      <c r="M38" s="119"/>
      <c r="N38" s="117"/>
      <c r="O38" s="117"/>
      <c r="P38" s="117"/>
      <c r="Q38" s="117"/>
      <c r="R38" s="117"/>
      <c r="S38" s="118" t="str">
        <f t="shared" si="6"/>
        <v/>
      </c>
      <c r="T38" s="117" t="str" cm="1">
        <f t="array" ref="T38">IFERROR(INDEX('Country view'!$B$72:$AC$72,1,MATCH(1,('Country view'!$B$76:$AC$76=S$18)*('Country view'!$B$77:$AC$77=S38),0)),"")</f>
        <v/>
      </c>
      <c r="U38" s="117"/>
      <c r="V38" s="117"/>
      <c r="W38" s="117"/>
      <c r="X38" s="117"/>
      <c r="Y38" s="117"/>
      <c r="Z38" s="117"/>
      <c r="AA38" s="118" t="str">
        <f t="shared" si="7"/>
        <v/>
      </c>
      <c r="AB38" s="117" t="str" cm="1">
        <f t="array" ref="AB38">IFERROR(INDEX('Country view'!$B$72:$AC$72,1,MATCH(1,('Country view'!$B$76:$AC$76=AA$18)*('Country view'!$B$77:$AC$77=AA38),0)),"")</f>
        <v/>
      </c>
      <c r="AC38" s="117"/>
      <c r="AD38" s="117"/>
      <c r="AE38" s="117"/>
      <c r="AF38" s="117"/>
      <c r="AG38" s="72"/>
      <c r="AH38" s="72"/>
    </row>
    <row r="39" spans="2:34" s="31" customFormat="1" ht="12" customHeight="1" x14ac:dyDescent="0.35">
      <c r="B39" s="222"/>
      <c r="C39" s="115" t="str">
        <f t="shared" si="4"/>
        <v/>
      </c>
      <c r="D39" s="116" t="str" cm="1">
        <f t="array" ref="D39">IFERROR(INDEX('Country view'!$B$72:$AC$72,1,MATCH(1,('Country view'!$B$76:$AC$76=C$18)*('Country view'!$B$77:$AC$77=C39),0)),"")</f>
        <v/>
      </c>
      <c r="E39" s="117"/>
      <c r="F39" s="117"/>
      <c r="G39" s="117"/>
      <c r="H39" s="117"/>
      <c r="I39" s="117"/>
      <c r="J39" s="117"/>
      <c r="K39" s="118" t="str">
        <f t="shared" si="5"/>
        <v/>
      </c>
      <c r="L39" s="119" t="str" cm="1">
        <f t="array" ref="L39">IFERROR(INDEX('Country view'!$B$72:$AC$72,1,MATCH(1,('Country view'!$B$76:$AC$76=K$18)*('Country view'!$B$77:$AC$77=K39),0)),"")</f>
        <v/>
      </c>
      <c r="M39" s="119"/>
      <c r="N39" s="117"/>
      <c r="O39" s="117"/>
      <c r="P39" s="117"/>
      <c r="Q39" s="117"/>
      <c r="R39" s="117"/>
      <c r="S39" s="118" t="str">
        <f t="shared" si="6"/>
        <v/>
      </c>
      <c r="T39" s="117" t="str" cm="1">
        <f t="array" ref="T39">IFERROR(INDEX('Country view'!$B$72:$AC$72,1,MATCH(1,('Country view'!$B$76:$AC$76=S$18)*('Country view'!$B$77:$AC$77=S39),0)),"")</f>
        <v/>
      </c>
      <c r="U39" s="117"/>
      <c r="V39" s="117"/>
      <c r="W39" s="117"/>
      <c r="X39" s="117"/>
      <c r="Y39" s="117"/>
      <c r="Z39" s="117"/>
      <c r="AA39" s="118" t="str">
        <f t="shared" si="7"/>
        <v/>
      </c>
      <c r="AB39" s="117" t="str" cm="1">
        <f t="array" ref="AB39">IFERROR(INDEX('Country view'!$B$72:$AC$72,1,MATCH(1,('Country view'!$B$76:$AC$76=AA$18)*('Country view'!$B$77:$AC$77=AA39),0)),"")</f>
        <v/>
      </c>
      <c r="AC39" s="117"/>
      <c r="AD39" s="117"/>
      <c r="AE39" s="117"/>
      <c r="AF39" s="117"/>
      <c r="AG39" s="72"/>
      <c r="AH39" s="72"/>
    </row>
    <row r="40" spans="2:34" s="31" customFormat="1" ht="12" customHeight="1" x14ac:dyDescent="0.35">
      <c r="B40" s="222"/>
      <c r="C40" s="115" t="str">
        <f t="shared" si="4"/>
        <v/>
      </c>
      <c r="D40" s="116" t="str" cm="1">
        <f t="array" ref="D40">IFERROR(INDEX('Country view'!$B$72:$AC$72,1,MATCH(1,('Country view'!$B$76:$AC$76=C$18)*('Country view'!$B$77:$AC$77=C40),0)),"")</f>
        <v/>
      </c>
      <c r="E40" s="117"/>
      <c r="F40" s="117"/>
      <c r="G40" s="117"/>
      <c r="H40" s="117"/>
      <c r="I40" s="117"/>
      <c r="J40" s="117"/>
      <c r="K40" s="118" t="str">
        <f t="shared" si="5"/>
        <v/>
      </c>
      <c r="L40" s="119" t="str" cm="1">
        <f t="array" ref="L40">IFERROR(INDEX('Country view'!$B$72:$AC$72,1,MATCH(1,('Country view'!$B$76:$AC$76=K$18)*('Country view'!$B$77:$AC$77=K40),0)),"")</f>
        <v/>
      </c>
      <c r="M40" s="119"/>
      <c r="N40" s="117"/>
      <c r="O40" s="117"/>
      <c r="P40" s="117"/>
      <c r="Q40" s="117"/>
      <c r="R40" s="117"/>
      <c r="S40" s="118" t="str">
        <f t="shared" si="6"/>
        <v/>
      </c>
      <c r="T40" s="117" t="str" cm="1">
        <f t="array" ref="T40">IFERROR(INDEX('Country view'!$B$72:$AC$72,1,MATCH(1,('Country view'!$B$76:$AC$76=S$18)*('Country view'!$B$77:$AC$77=S40),0)),"")</f>
        <v/>
      </c>
      <c r="U40" s="117"/>
      <c r="V40" s="117"/>
      <c r="W40" s="117"/>
      <c r="X40" s="117"/>
      <c r="Y40" s="117"/>
      <c r="Z40" s="117"/>
      <c r="AA40" s="118" t="str">
        <f t="shared" si="7"/>
        <v/>
      </c>
      <c r="AB40" s="117" t="str" cm="1">
        <f t="array" ref="AB40">IFERROR(INDEX('Country view'!$B$72:$AC$72,1,MATCH(1,('Country view'!$B$76:$AC$76=AA$18)*('Country view'!$B$77:$AC$77=AA40),0)),"")</f>
        <v/>
      </c>
      <c r="AC40" s="117"/>
      <c r="AD40" s="117"/>
      <c r="AE40" s="117"/>
      <c r="AF40" s="117"/>
      <c r="AG40" s="72"/>
      <c r="AH40" s="72"/>
    </row>
    <row r="41" spans="2:34" s="31" customFormat="1" ht="12" customHeight="1" x14ac:dyDescent="0.35">
      <c r="B41" s="222"/>
      <c r="C41" s="115" t="str">
        <f t="shared" si="4"/>
        <v/>
      </c>
      <c r="D41" s="116" t="str" cm="1">
        <f t="array" ref="D41">IFERROR(INDEX('Country view'!$B$72:$AC$72,1,MATCH(1,('Country view'!$B$76:$AC$76=C$18)*('Country view'!$B$77:$AC$77=C41),0)),"")</f>
        <v/>
      </c>
      <c r="E41" s="117"/>
      <c r="F41" s="117"/>
      <c r="G41" s="117"/>
      <c r="H41" s="117"/>
      <c r="I41" s="117"/>
      <c r="J41" s="117"/>
      <c r="K41" s="118" t="str">
        <f t="shared" si="5"/>
        <v/>
      </c>
      <c r="L41" s="119" t="str" cm="1">
        <f t="array" ref="L41">IFERROR(INDEX('Country view'!$B$72:$AC$72,1,MATCH(1,('Country view'!$B$76:$AC$76=K$18)*('Country view'!$B$77:$AC$77=K41),0)),"")</f>
        <v/>
      </c>
      <c r="M41" s="119"/>
      <c r="N41" s="117"/>
      <c r="O41" s="117"/>
      <c r="P41" s="117"/>
      <c r="Q41" s="117"/>
      <c r="R41" s="117"/>
      <c r="S41" s="118" t="str">
        <f t="shared" si="6"/>
        <v/>
      </c>
      <c r="T41" s="117" t="str" cm="1">
        <f t="array" ref="T41">IFERROR(INDEX('Country view'!$B$72:$AC$72,1,MATCH(1,('Country view'!$B$76:$AC$76=S$18)*('Country view'!$B$77:$AC$77=S41),0)),"")</f>
        <v/>
      </c>
      <c r="U41" s="117"/>
      <c r="V41" s="117"/>
      <c r="W41" s="117"/>
      <c r="X41" s="117"/>
      <c r="Y41" s="117"/>
      <c r="Z41" s="117"/>
      <c r="AA41" s="118" t="str">
        <f t="shared" si="7"/>
        <v/>
      </c>
      <c r="AB41" s="117" t="str" cm="1">
        <f t="array" ref="AB41">IFERROR(INDEX('Country view'!$B$72:$AC$72,1,MATCH(1,('Country view'!$B$76:$AC$76=AA$18)*('Country view'!$B$77:$AC$77=AA41),0)),"")</f>
        <v/>
      </c>
      <c r="AC41" s="117"/>
      <c r="AD41" s="117"/>
      <c r="AE41" s="117"/>
      <c r="AF41" s="117"/>
      <c r="AG41" s="72"/>
      <c r="AH41" s="72"/>
    </row>
    <row r="42" spans="2:34" s="31" customFormat="1" ht="12" customHeight="1" x14ac:dyDescent="0.35">
      <c r="B42" s="222"/>
      <c r="C42" s="115" t="str">
        <f t="shared" si="4"/>
        <v/>
      </c>
      <c r="D42" s="116" t="str" cm="1">
        <f t="array" ref="D42">IFERROR(INDEX('Country view'!$B$72:$AC$72,1,MATCH(1,('Country view'!$B$76:$AC$76=C$18)*('Country view'!$B$77:$AC$77=C42),0)),"")</f>
        <v/>
      </c>
      <c r="E42" s="117"/>
      <c r="F42" s="117"/>
      <c r="G42" s="117"/>
      <c r="H42" s="117"/>
      <c r="I42" s="117"/>
      <c r="J42" s="117"/>
      <c r="K42" s="118" t="str">
        <f t="shared" si="5"/>
        <v/>
      </c>
      <c r="L42" s="119" t="str" cm="1">
        <f t="array" ref="L42">IFERROR(INDEX('Country view'!$B$72:$AC$72,1,MATCH(1,('Country view'!$B$76:$AC$76=K$18)*('Country view'!$B$77:$AC$77=K42),0)),"")</f>
        <v/>
      </c>
      <c r="M42" s="119"/>
      <c r="N42" s="117"/>
      <c r="O42" s="117"/>
      <c r="P42" s="117"/>
      <c r="Q42" s="117"/>
      <c r="R42" s="117"/>
      <c r="S42" s="118" t="str">
        <f t="shared" si="6"/>
        <v/>
      </c>
      <c r="T42" s="117" t="str" cm="1">
        <f t="array" ref="T42">IFERROR(INDEX('Country view'!$B$72:$AC$72,1,MATCH(1,('Country view'!$B$76:$AC$76=S$18)*('Country view'!$B$77:$AC$77=S42),0)),"")</f>
        <v/>
      </c>
      <c r="U42" s="117"/>
      <c r="V42" s="117"/>
      <c r="W42" s="117"/>
      <c r="X42" s="117"/>
      <c r="Y42" s="117"/>
      <c r="Z42" s="117"/>
      <c r="AA42" s="118" t="str">
        <f t="shared" si="7"/>
        <v/>
      </c>
      <c r="AB42" s="117" t="str" cm="1">
        <f t="array" ref="AB42">IFERROR(INDEX('Country view'!$B$72:$AC$72,1,MATCH(1,('Country view'!$B$76:$AC$76=AA$18)*('Country view'!$B$77:$AC$77=AA42),0)),"")</f>
        <v/>
      </c>
      <c r="AC42" s="117"/>
      <c r="AD42" s="117"/>
      <c r="AE42" s="117"/>
      <c r="AF42" s="117"/>
      <c r="AG42" s="72"/>
      <c r="AH42" s="72"/>
    </row>
    <row r="43" spans="2:34" s="31" customFormat="1" ht="12" customHeight="1" x14ac:dyDescent="0.35">
      <c r="B43" s="222"/>
      <c r="C43" s="115" t="str">
        <f t="shared" si="4"/>
        <v/>
      </c>
      <c r="D43" s="116" t="str" cm="1">
        <f t="array" ref="D43">IFERROR(INDEX('Country view'!$B$72:$AC$72,1,MATCH(1,('Country view'!$B$76:$AC$76=C$18)*('Country view'!$B$77:$AC$77=C43),0)),"")</f>
        <v/>
      </c>
      <c r="E43" s="117"/>
      <c r="F43" s="117"/>
      <c r="G43" s="117"/>
      <c r="H43" s="117"/>
      <c r="I43" s="117"/>
      <c r="J43" s="117"/>
      <c r="K43" s="118" t="str">
        <f t="shared" si="5"/>
        <v/>
      </c>
      <c r="L43" s="119" t="str" cm="1">
        <f t="array" ref="L43">IFERROR(INDEX('Country view'!$B$72:$AC$72,1,MATCH(1,('Country view'!$B$76:$AC$76=K$18)*('Country view'!$B$77:$AC$77=K43),0)),"")</f>
        <v/>
      </c>
      <c r="M43" s="119"/>
      <c r="N43" s="117"/>
      <c r="O43" s="117"/>
      <c r="P43" s="117"/>
      <c r="Q43" s="117"/>
      <c r="R43" s="117"/>
      <c r="S43" s="118" t="str">
        <f t="shared" si="6"/>
        <v/>
      </c>
      <c r="T43" s="117" t="str" cm="1">
        <f t="array" ref="T43">IFERROR(INDEX('Country view'!$B$72:$AC$72,1,MATCH(1,('Country view'!$B$76:$AC$76=S$18)*('Country view'!$B$77:$AC$77=S43),0)),"")</f>
        <v/>
      </c>
      <c r="U43" s="117"/>
      <c r="V43" s="117"/>
      <c r="W43" s="117"/>
      <c r="X43" s="117"/>
      <c r="Y43" s="117"/>
      <c r="Z43" s="117"/>
      <c r="AA43" s="118" t="str">
        <f t="shared" si="7"/>
        <v/>
      </c>
      <c r="AB43" s="117" t="str" cm="1">
        <f t="array" ref="AB43">IFERROR(INDEX('Country view'!$B$72:$AC$72,1,MATCH(1,('Country view'!$B$76:$AC$76=AA$18)*('Country view'!$B$77:$AC$77=AA43),0)),"")</f>
        <v/>
      </c>
      <c r="AC43" s="117"/>
      <c r="AD43" s="117"/>
      <c r="AE43" s="117"/>
      <c r="AF43" s="117"/>
      <c r="AG43" s="72"/>
      <c r="AH43" s="72"/>
    </row>
    <row r="44" spans="2:34" s="31" customFormat="1" ht="12" customHeight="1" x14ac:dyDescent="0.35">
      <c r="B44" s="222"/>
      <c r="C44" s="115" t="str">
        <f t="shared" si="4"/>
        <v/>
      </c>
      <c r="D44" s="116" t="str" cm="1">
        <f t="array" ref="D44">IFERROR(INDEX('Country view'!$B$72:$AC$72,1,MATCH(1,('Country view'!$B$76:$AC$76=C$18)*('Country view'!$B$77:$AC$77=C44),0)),"")</f>
        <v/>
      </c>
      <c r="E44" s="117"/>
      <c r="F44" s="117"/>
      <c r="G44" s="117"/>
      <c r="H44" s="117"/>
      <c r="I44" s="117"/>
      <c r="J44" s="117"/>
      <c r="K44" s="118" t="str">
        <f t="shared" si="5"/>
        <v/>
      </c>
      <c r="L44" s="119" t="str" cm="1">
        <f t="array" ref="L44">IFERROR(INDEX('Country view'!$B$72:$AC$72,1,MATCH(1,('Country view'!$B$76:$AC$76=K$18)*('Country view'!$B$77:$AC$77=K44),0)),"")</f>
        <v/>
      </c>
      <c r="M44" s="119"/>
      <c r="N44" s="117"/>
      <c r="O44" s="117"/>
      <c r="P44" s="117"/>
      <c r="Q44" s="117"/>
      <c r="R44" s="117"/>
      <c r="S44" s="118" t="str">
        <f t="shared" si="6"/>
        <v/>
      </c>
      <c r="T44" s="117" t="str" cm="1">
        <f t="array" ref="T44">IFERROR(INDEX('Country view'!$B$72:$AC$72,1,MATCH(1,('Country view'!$B$76:$AC$76=S$18)*('Country view'!$B$77:$AC$77=S44),0)),"")</f>
        <v/>
      </c>
      <c r="U44" s="117"/>
      <c r="V44" s="117"/>
      <c r="W44" s="117"/>
      <c r="X44" s="117"/>
      <c r="Y44" s="117"/>
      <c r="Z44" s="117"/>
      <c r="AA44" s="118" t="str">
        <f t="shared" si="7"/>
        <v/>
      </c>
      <c r="AB44" s="117" t="str" cm="1">
        <f t="array" ref="AB44">IFERROR(INDEX('Country view'!$B$72:$AC$72,1,MATCH(1,('Country view'!$B$76:$AC$76=AA$18)*('Country view'!$B$77:$AC$77=AA44),0)),"")</f>
        <v/>
      </c>
      <c r="AC44" s="117"/>
      <c r="AD44" s="117"/>
      <c r="AE44" s="117"/>
      <c r="AF44" s="117"/>
      <c r="AG44" s="72"/>
      <c r="AH44" s="72"/>
    </row>
    <row r="45" spans="2:34" s="31" customFormat="1" ht="12" customHeight="1" x14ac:dyDescent="0.35">
      <c r="B45" s="222"/>
      <c r="C45" s="115" t="str">
        <f t="shared" si="4"/>
        <v/>
      </c>
      <c r="D45" s="116" t="str" cm="1">
        <f t="array" ref="D45">IFERROR(INDEX('Country view'!$B$72:$AC$72,1,MATCH(1,('Country view'!$B$76:$AC$76=C$18)*('Country view'!$B$77:$AC$77=C45),0)),"")</f>
        <v/>
      </c>
      <c r="E45" s="117"/>
      <c r="F45" s="117"/>
      <c r="G45" s="117"/>
      <c r="H45" s="117"/>
      <c r="I45" s="117"/>
      <c r="J45" s="117"/>
      <c r="K45" s="118" t="str">
        <f t="shared" si="5"/>
        <v/>
      </c>
      <c r="L45" s="119" t="str" cm="1">
        <f t="array" ref="L45">IFERROR(INDEX('Country view'!$B$72:$AC$72,1,MATCH(1,('Country view'!$B$76:$AC$76=K$18)*('Country view'!$B$77:$AC$77=K45),0)),"")</f>
        <v/>
      </c>
      <c r="M45" s="119"/>
      <c r="N45" s="117"/>
      <c r="O45" s="117"/>
      <c r="P45" s="117"/>
      <c r="Q45" s="117"/>
      <c r="R45" s="117"/>
      <c r="S45" s="118" t="str">
        <f t="shared" si="6"/>
        <v/>
      </c>
      <c r="T45" s="117" t="str" cm="1">
        <f t="array" ref="T45">IFERROR(INDEX('Country view'!$B$72:$AC$72,1,MATCH(1,('Country view'!$B$76:$AC$76=S$18)*('Country view'!$B$77:$AC$77=S45),0)),"")</f>
        <v/>
      </c>
      <c r="U45" s="117"/>
      <c r="V45" s="117"/>
      <c r="W45" s="117"/>
      <c r="X45" s="117"/>
      <c r="Y45" s="117"/>
      <c r="Z45" s="117"/>
      <c r="AA45" s="118" t="str">
        <f t="shared" si="7"/>
        <v/>
      </c>
      <c r="AB45" s="117" t="str" cm="1">
        <f t="array" ref="AB45">IFERROR(INDEX('Country view'!$B$72:$AC$72,1,MATCH(1,('Country view'!$B$76:$AC$76=AA$18)*('Country view'!$B$77:$AC$77=AA45),0)),"")</f>
        <v/>
      </c>
      <c r="AC45" s="117"/>
      <c r="AD45" s="117"/>
      <c r="AE45" s="117"/>
      <c r="AF45" s="117"/>
      <c r="AG45" s="72"/>
      <c r="AH45" s="72"/>
    </row>
    <row r="46" spans="2:34" s="31" customFormat="1" ht="12" customHeight="1" x14ac:dyDescent="0.35">
      <c r="B46" s="222"/>
      <c r="C46" s="115" t="str">
        <f t="shared" si="4"/>
        <v/>
      </c>
      <c r="D46" s="116" t="str" cm="1">
        <f t="array" ref="D46">IFERROR(INDEX('Country view'!$B$72:$AC$72,1,MATCH(1,('Country view'!$B$76:$AC$76=C$18)*('Country view'!$B$77:$AC$77=C46),0)),"")</f>
        <v/>
      </c>
      <c r="E46" s="117"/>
      <c r="F46" s="117"/>
      <c r="G46" s="117"/>
      <c r="H46" s="117"/>
      <c r="I46" s="117"/>
      <c r="J46" s="117"/>
      <c r="K46" s="118" t="str">
        <f t="shared" si="5"/>
        <v/>
      </c>
      <c r="L46" s="119" t="str" cm="1">
        <f t="array" ref="L46">IFERROR(INDEX('Country view'!$B$72:$AC$72,1,MATCH(1,('Country view'!$B$76:$AC$76=K$18)*('Country view'!$B$77:$AC$77=K46),0)),"")</f>
        <v/>
      </c>
      <c r="M46" s="119"/>
      <c r="N46" s="117"/>
      <c r="O46" s="117"/>
      <c r="P46" s="117"/>
      <c r="Q46" s="117"/>
      <c r="R46" s="117"/>
      <c r="S46" s="118" t="str">
        <f t="shared" si="6"/>
        <v/>
      </c>
      <c r="T46" s="117" t="str" cm="1">
        <f t="array" ref="T46">IFERROR(INDEX('Country view'!$B$72:$AC$72,1,MATCH(1,('Country view'!$B$76:$AC$76=S$18)*('Country view'!$B$77:$AC$77=S46),0)),"")</f>
        <v/>
      </c>
      <c r="U46" s="117"/>
      <c r="V46" s="117"/>
      <c r="W46" s="117"/>
      <c r="X46" s="117"/>
      <c r="Y46" s="117"/>
      <c r="Z46" s="117"/>
      <c r="AA46" s="118" t="str">
        <f t="shared" si="7"/>
        <v/>
      </c>
      <c r="AB46" s="117" t="str" cm="1">
        <f t="array" ref="AB46">IFERROR(INDEX('Country view'!$B$72:$AC$72,1,MATCH(1,('Country view'!$B$76:$AC$76=AA$18)*('Country view'!$B$77:$AC$77=AA46),0)),"")</f>
        <v/>
      </c>
      <c r="AC46" s="117"/>
      <c r="AD46" s="117"/>
      <c r="AE46" s="117"/>
      <c r="AF46" s="117"/>
      <c r="AG46" s="72"/>
      <c r="AH46" s="72"/>
    </row>
    <row r="47" spans="2:34" s="31" customFormat="1" ht="12" customHeight="1" x14ac:dyDescent="0.35">
      <c r="B47" s="222"/>
      <c r="C47" s="115" t="str">
        <f t="shared" si="4"/>
        <v/>
      </c>
      <c r="D47" s="116" t="str" cm="1">
        <f t="array" ref="D47">IFERROR(INDEX('Country view'!$B$72:$AC$72,1,MATCH(1,('Country view'!$B$76:$AC$76=C$18)*('Country view'!$B$77:$AC$77=C47),0)),"")</f>
        <v/>
      </c>
      <c r="E47" s="117"/>
      <c r="F47" s="117"/>
      <c r="G47" s="117"/>
      <c r="H47" s="117"/>
      <c r="I47" s="117"/>
      <c r="J47" s="117"/>
      <c r="K47" s="118" t="str">
        <f t="shared" si="5"/>
        <v/>
      </c>
      <c r="L47" s="119" t="str" cm="1">
        <f t="array" ref="L47">IFERROR(INDEX('Country view'!$B$72:$AC$72,1,MATCH(1,('Country view'!$B$76:$AC$76=K$18)*('Country view'!$B$77:$AC$77=K47),0)),"")</f>
        <v/>
      </c>
      <c r="M47" s="119"/>
      <c r="N47" s="117"/>
      <c r="O47" s="117"/>
      <c r="P47" s="117"/>
      <c r="Q47" s="117"/>
      <c r="R47" s="117"/>
      <c r="S47" s="118" t="str">
        <f t="shared" si="6"/>
        <v/>
      </c>
      <c r="T47" s="117" t="str" cm="1">
        <f t="array" ref="T47">IFERROR(INDEX('Country view'!$B$72:$AC$72,1,MATCH(1,('Country view'!$B$76:$AC$76=S$18)*('Country view'!$B$77:$AC$77=S47),0)),"")</f>
        <v/>
      </c>
      <c r="U47" s="117"/>
      <c r="V47" s="117"/>
      <c r="W47" s="117"/>
      <c r="X47" s="117"/>
      <c r="Y47" s="117"/>
      <c r="Z47" s="117"/>
      <c r="AA47" s="118" t="str">
        <f t="shared" si="7"/>
        <v/>
      </c>
      <c r="AB47" s="117" t="str" cm="1">
        <f t="array" ref="AB47">IFERROR(INDEX('Country view'!$B$72:$AC$72,1,MATCH(1,('Country view'!$B$76:$AC$76=AA$18)*('Country view'!$B$77:$AC$77=AA47),0)),"")</f>
        <v/>
      </c>
      <c r="AC47" s="117"/>
      <c r="AD47" s="117"/>
      <c r="AE47" s="117"/>
      <c r="AF47" s="117"/>
      <c r="AG47" s="72"/>
      <c r="AH47" s="72"/>
    </row>
    <row r="48" spans="2:34" s="31" customFormat="1" ht="12" customHeight="1" x14ac:dyDescent="0.35">
      <c r="B48" s="223"/>
      <c r="C48" s="124"/>
      <c r="D48" s="127" t="str" cm="1">
        <f t="array" ref="D48">IFERROR(INDEX('Country view'!$B$72:$AC$72,1,MATCH(1,('Country view'!$B$76:$AC$76=C$18)*('Country view'!$B$77:$AC$77=C48),0)),"")</f>
        <v/>
      </c>
      <c r="E48" s="125"/>
      <c r="F48" s="125"/>
      <c r="G48" s="125"/>
      <c r="H48" s="125"/>
      <c r="I48" s="125"/>
      <c r="J48" s="125"/>
      <c r="K48" s="124"/>
      <c r="L48" s="125"/>
      <c r="M48" s="125"/>
      <c r="N48" s="125"/>
      <c r="O48" s="125"/>
      <c r="P48" s="125"/>
      <c r="Q48" s="125"/>
      <c r="R48" s="125"/>
      <c r="S48" s="124"/>
      <c r="T48" s="125"/>
      <c r="U48" s="125"/>
      <c r="V48" s="125"/>
      <c r="W48" s="125"/>
      <c r="X48" s="125"/>
      <c r="Y48" s="125"/>
      <c r="Z48" s="125"/>
      <c r="AA48" s="124"/>
      <c r="AB48" s="125"/>
      <c r="AC48" s="125"/>
      <c r="AD48" s="125"/>
      <c r="AE48" s="125"/>
      <c r="AF48" s="125"/>
      <c r="AG48" s="16"/>
      <c r="AH48" s="16"/>
    </row>
    <row r="49" spans="2:34" s="31" customFormat="1" ht="6" customHeight="1" thickBot="1" x14ac:dyDescent="0.4">
      <c r="B49" s="73"/>
      <c r="C49" s="224"/>
      <c r="D49" s="224"/>
      <c r="E49" s="224"/>
      <c r="F49" s="224"/>
      <c r="G49" s="224"/>
      <c r="H49" s="224"/>
      <c r="I49" s="126"/>
      <c r="J49" s="126"/>
      <c r="K49" s="225"/>
      <c r="L49" s="225"/>
      <c r="M49" s="225"/>
      <c r="N49" s="225"/>
      <c r="O49" s="225"/>
      <c r="P49" s="225"/>
      <c r="Q49" s="126"/>
      <c r="R49" s="126"/>
      <c r="S49" s="225"/>
      <c r="T49" s="225"/>
      <c r="U49" s="225"/>
      <c r="V49" s="225"/>
      <c r="W49" s="225"/>
      <c r="X49" s="225"/>
      <c r="Y49" s="126"/>
      <c r="Z49" s="126"/>
      <c r="AA49" s="226"/>
      <c r="AB49" s="226"/>
      <c r="AC49" s="226"/>
      <c r="AD49" s="226"/>
      <c r="AE49" s="226"/>
      <c r="AF49" s="226"/>
      <c r="AG49" s="73"/>
      <c r="AH49" s="73"/>
    </row>
    <row r="50" spans="2:34" ht="12" customHeight="1" x14ac:dyDescent="0.35">
      <c r="B50" s="231" t="s">
        <v>588</v>
      </c>
      <c r="C50" s="118">
        <v>1</v>
      </c>
      <c r="D50" s="116" t="str" cm="1">
        <f t="array" ref="D50">IFERROR(INDEX('Country view'!$B$80:$AK$80,1,MATCH(1,('Country view'!$B$84:$AK$84=C$18)*('Country view'!$B$85:$AK$85=C50),0)),"")</f>
        <v>Measles</v>
      </c>
      <c r="E50" s="117"/>
      <c r="F50" s="117"/>
      <c r="G50" s="117"/>
      <c r="H50" s="117"/>
      <c r="I50" s="117"/>
      <c r="J50" s="117"/>
      <c r="K50" s="118">
        <v>1</v>
      </c>
      <c r="L50" s="119" t="str" cm="1">
        <f t="array" ref="L50">IFERROR(INDEX('Country view'!$B$80:$AK$80,1,MATCH(1,('Country view'!$B$84:$AK$84=K$18)*('Country view'!$B$85:$AK$85=K50),0)),"")</f>
        <v>Polio</v>
      </c>
      <c r="M50" s="117"/>
      <c r="N50" s="117"/>
      <c r="O50" s="117"/>
      <c r="P50" s="117"/>
      <c r="Q50" s="117"/>
      <c r="R50" s="117"/>
      <c r="S50" s="118">
        <v>1</v>
      </c>
      <c r="T50" s="119" t="str" cm="1">
        <f t="array" ref="T50">IFERROR(INDEX('Country view'!$B$80:$AK$80,1,MATCH(1,('Country view'!$B$84:$AK$84=S$18)*('Country view'!$B$85:$AK$85=S50),0)),"")</f>
        <v/>
      </c>
      <c r="U50" s="119"/>
      <c r="V50" s="119"/>
      <c r="W50" s="119"/>
      <c r="X50" s="119"/>
      <c r="Y50" s="117"/>
      <c r="Z50" s="117"/>
      <c r="AA50" s="118">
        <v>1</v>
      </c>
      <c r="AB50" s="119" t="str" cm="1">
        <f t="array" ref="AB50">IFERROR(INDEX('Country view'!$B$80:$AK$80,1,MATCH(1,('Country view'!$B$84:$AK$84=AA$18)*('Country view'!$B$85:$AK$85=AA50),0)),"")</f>
        <v>Prepare (IHR)*</v>
      </c>
      <c r="AC50" s="117"/>
      <c r="AD50" s="117"/>
      <c r="AE50" s="117"/>
      <c r="AF50" s="117"/>
      <c r="AG50" s="72"/>
      <c r="AH50" s="72"/>
    </row>
    <row r="51" spans="2:34" ht="12" customHeight="1" x14ac:dyDescent="0.35">
      <c r="B51" s="232"/>
      <c r="C51" s="118" t="str">
        <f>IFERROR(IF(C50+1&gt;F$18,"",C50+1),"")</f>
        <v/>
      </c>
      <c r="D51" s="116" t="str" cm="1">
        <f t="array" ref="D51">IFERROR(INDEX('Country view'!$B$80:$AK$80,1,MATCH(1,('Country view'!$B$84:$AK$84=C$18)*('Country view'!$B$85:$AK$85=C51),0)),"")</f>
        <v/>
      </c>
      <c r="E51" s="117"/>
      <c r="F51" s="117"/>
      <c r="G51" s="117"/>
      <c r="H51" s="117"/>
      <c r="I51" s="117"/>
      <c r="J51" s="117"/>
      <c r="K51" s="118" t="str">
        <f>IFERROR(IF(K50+1&gt;N$18,"",K50+1),"")</f>
        <v/>
      </c>
      <c r="L51" s="119" t="str" cm="1">
        <f t="array" ref="L51">IFERROR(INDEX('Country view'!$B$80:$AK$80,1,MATCH(1,('Country view'!$B$84:$AK$84=K$18)*('Country view'!$B$85:$AK$85=K51),0)),"")</f>
        <v/>
      </c>
      <c r="M51" s="117"/>
      <c r="N51" s="117"/>
      <c r="O51" s="117"/>
      <c r="P51" s="117"/>
      <c r="Q51" s="117"/>
      <c r="R51" s="117"/>
      <c r="S51" s="118" t="str">
        <f>IFERROR(IF(S50+1&gt;V$18,"",S50+1),"")</f>
        <v/>
      </c>
      <c r="T51" s="119" t="str" cm="1">
        <f t="array" ref="T51">IFERROR(INDEX('Country view'!$B$80:$AK$80,1,MATCH(1,('Country view'!$B$84:$AK$84=S$18)*('Country view'!$B$85:$AK$85=S51),0)),"")</f>
        <v/>
      </c>
      <c r="U51" s="119"/>
      <c r="V51" s="119"/>
      <c r="W51" s="119"/>
      <c r="X51" s="119"/>
      <c r="Y51" s="117"/>
      <c r="Z51" s="117"/>
      <c r="AA51" s="118" t="str">
        <f>IFERROR(IF(AA50+1&gt;AD$18,"",AA50+1),"")</f>
        <v/>
      </c>
      <c r="AB51" s="119" t="str" cm="1">
        <f t="array" ref="AB51">IFERROR(INDEX('Country view'!$B$80:$AK$80,1,MATCH(1,('Country view'!$B$84:$AK$84=AA$18)*('Country view'!$B$85:$AK$85=AA51),0)),"")</f>
        <v/>
      </c>
      <c r="AC51" s="117"/>
      <c r="AD51" s="117"/>
      <c r="AE51" s="117"/>
      <c r="AF51" s="117"/>
      <c r="AG51" s="72"/>
      <c r="AH51" s="72"/>
    </row>
    <row r="52" spans="2:34" ht="12" customHeight="1" x14ac:dyDescent="0.35">
      <c r="B52" s="232"/>
      <c r="C52" s="118" t="str">
        <f t="shared" ref="C52:C56" si="8">IFERROR(IF(C51+1&gt;F$18,"",C51+1),"")</f>
        <v/>
      </c>
      <c r="D52" s="116" t="str" cm="1">
        <f t="array" ref="D52">IFERROR(INDEX('Country view'!$B$80:$AK$80,1,MATCH(1,('Country view'!$B$84:$AK$84=C$18)*('Country view'!$B$85:$AK$85=C52),0)),"")</f>
        <v/>
      </c>
      <c r="E52" s="117"/>
      <c r="F52" s="117"/>
      <c r="G52" s="117"/>
      <c r="H52" s="117"/>
      <c r="I52" s="117"/>
      <c r="J52" s="117"/>
      <c r="K52" s="118" t="str">
        <f t="shared" ref="K52:K56" si="9">IFERROR(IF(K51+1&gt;N$18,"",K51+1),"")</f>
        <v/>
      </c>
      <c r="L52" s="119" t="str" cm="1">
        <f t="array" ref="L52">IFERROR(INDEX('Country view'!$B$80:$AK$80,1,MATCH(1,('Country view'!$B$84:$AK$84=K$18)*('Country view'!$B$85:$AK$85=K52),0)),"")</f>
        <v/>
      </c>
      <c r="M52" s="117"/>
      <c r="N52" s="117"/>
      <c r="O52" s="117"/>
      <c r="P52" s="117"/>
      <c r="Q52" s="117"/>
      <c r="R52" s="117"/>
      <c r="S52" s="118" t="str">
        <f t="shared" ref="S52:S56" si="10">IFERROR(IF(S51+1&gt;V$18,"",S51+1),"")</f>
        <v/>
      </c>
      <c r="T52" s="119" t="str" cm="1">
        <f t="array" ref="T52">IFERROR(INDEX('Country view'!$B$80:$AK$80,1,MATCH(1,('Country view'!$B$84:$AK$84=S$18)*('Country view'!$B$85:$AK$85=S52),0)),"")</f>
        <v/>
      </c>
      <c r="U52" s="119"/>
      <c r="V52" s="119"/>
      <c r="W52" s="119"/>
      <c r="X52" s="119"/>
      <c r="Y52" s="117"/>
      <c r="Z52" s="117"/>
      <c r="AA52" s="118" t="str">
        <f t="shared" ref="AA52:AA56" si="11">IFERROR(IF(AA51+1&gt;AD$18,"",AA51+1),"")</f>
        <v/>
      </c>
      <c r="AB52" s="119" t="str" cm="1">
        <f t="array" ref="AB52">IFERROR(INDEX('Country view'!$B$80:$AK$80,1,MATCH(1,('Country view'!$B$84:$AK$84=AA$18)*('Country view'!$B$85:$AK$85=AA52),0)),"")</f>
        <v/>
      </c>
      <c r="AC52" s="117"/>
      <c r="AD52" s="117"/>
      <c r="AE52" s="117"/>
      <c r="AF52" s="117"/>
      <c r="AG52" s="72"/>
      <c r="AH52" s="72"/>
    </row>
    <row r="53" spans="2:34" ht="12" customHeight="1" x14ac:dyDescent="0.35">
      <c r="B53" s="232"/>
      <c r="C53" s="118" t="str">
        <f t="shared" si="8"/>
        <v/>
      </c>
      <c r="D53" s="116" t="str" cm="1">
        <f t="array" ref="D53">IFERROR(INDEX('Country view'!$B$80:$AK$80,1,MATCH(1,('Country view'!$B$84:$AK$84=C$18)*('Country view'!$B$85:$AK$85=C53),0)),"")</f>
        <v/>
      </c>
      <c r="E53" s="117"/>
      <c r="F53" s="117"/>
      <c r="G53" s="117"/>
      <c r="H53" s="117"/>
      <c r="I53" s="117"/>
      <c r="J53" s="117"/>
      <c r="K53" s="118" t="str">
        <f t="shared" si="9"/>
        <v/>
      </c>
      <c r="L53" s="119" t="str" cm="1">
        <f t="array" ref="L53">IFERROR(INDEX('Country view'!$B$80:$AK$80,1,MATCH(1,('Country view'!$B$84:$AK$84=K$18)*('Country view'!$B$85:$AK$85=K53),0)),"")</f>
        <v/>
      </c>
      <c r="M53" s="117"/>
      <c r="N53" s="117"/>
      <c r="O53" s="117"/>
      <c r="P53" s="117"/>
      <c r="Q53" s="117"/>
      <c r="R53" s="117"/>
      <c r="S53" s="118" t="str">
        <f t="shared" si="10"/>
        <v/>
      </c>
      <c r="T53" s="119" t="str" cm="1">
        <f t="array" ref="T53">IFERROR(INDEX('Country view'!$B$80:$AK$80,1,MATCH(1,('Country view'!$B$84:$AK$84=S$18)*('Country view'!$B$85:$AK$85=S53),0)),"")</f>
        <v/>
      </c>
      <c r="U53" s="119"/>
      <c r="V53" s="119"/>
      <c r="W53" s="119"/>
      <c r="X53" s="119"/>
      <c r="Y53" s="117"/>
      <c r="Z53" s="117"/>
      <c r="AA53" s="118" t="str">
        <f t="shared" si="11"/>
        <v/>
      </c>
      <c r="AB53" s="119" t="str" cm="1">
        <f t="array" ref="AB53">IFERROR(INDEX('Country view'!$B$80:$AK$80,1,MATCH(1,('Country view'!$B$84:$AK$84=AA$18)*('Country view'!$B$85:$AK$85=AA53),0)),"")</f>
        <v/>
      </c>
      <c r="AC53" s="117"/>
      <c r="AD53" s="117"/>
      <c r="AE53" s="117"/>
      <c r="AF53" s="117"/>
      <c r="AG53" s="72"/>
      <c r="AH53" s="72"/>
    </row>
    <row r="54" spans="2:34" ht="12" customHeight="1" x14ac:dyDescent="0.35">
      <c r="B54" s="232"/>
      <c r="C54" s="118" t="str">
        <f t="shared" si="8"/>
        <v/>
      </c>
      <c r="D54" s="116" t="str" cm="1">
        <f t="array" ref="D54">IFERROR(INDEX('Country view'!$B$80:$AK$80,1,MATCH(1,('Country view'!$B$84:$AK$84=C$18)*('Country view'!$B$85:$AK$85=C54),0)),"")</f>
        <v/>
      </c>
      <c r="E54" s="117"/>
      <c r="F54" s="117"/>
      <c r="G54" s="117"/>
      <c r="H54" s="117"/>
      <c r="I54" s="117"/>
      <c r="J54" s="117"/>
      <c r="K54" s="118" t="str">
        <f t="shared" si="9"/>
        <v/>
      </c>
      <c r="L54" s="119" t="str" cm="1">
        <f t="array" ref="L54">IFERROR(INDEX('Country view'!$B$80:$AK$80,1,MATCH(1,('Country view'!$B$84:$AK$84=K$18)*('Country view'!$B$85:$AK$85=K54),0)),"")</f>
        <v/>
      </c>
      <c r="M54" s="117"/>
      <c r="N54" s="117"/>
      <c r="O54" s="117"/>
      <c r="P54" s="117"/>
      <c r="Q54" s="117"/>
      <c r="R54" s="117"/>
      <c r="S54" s="118" t="str">
        <f t="shared" si="10"/>
        <v/>
      </c>
      <c r="T54" s="119" t="str" cm="1">
        <f t="array" ref="T54">IFERROR(INDEX('Country view'!$B$80:$AK$80,1,MATCH(1,('Country view'!$B$84:$AK$84=S$18)*('Country view'!$B$85:$AK$85=S54),0)),"")</f>
        <v/>
      </c>
      <c r="U54" s="119"/>
      <c r="V54" s="119"/>
      <c r="W54" s="119"/>
      <c r="X54" s="119"/>
      <c r="Y54" s="117"/>
      <c r="Z54" s="117"/>
      <c r="AA54" s="118" t="str">
        <f t="shared" si="11"/>
        <v/>
      </c>
      <c r="AB54" s="119" t="str" cm="1">
        <f t="array" ref="AB54">IFERROR(INDEX('Country view'!$B$80:$AK$80,1,MATCH(1,('Country view'!$B$84:$AK$84=AA$18)*('Country view'!$B$85:$AK$85=AA54),0)),"")</f>
        <v/>
      </c>
      <c r="AC54" s="117"/>
      <c r="AD54" s="117"/>
      <c r="AE54" s="117"/>
      <c r="AF54" s="117"/>
      <c r="AG54" s="72"/>
      <c r="AH54" s="72"/>
    </row>
    <row r="55" spans="2:34" ht="12" customHeight="1" x14ac:dyDescent="0.35">
      <c r="B55" s="232"/>
      <c r="C55" s="118" t="str">
        <f t="shared" si="8"/>
        <v/>
      </c>
      <c r="D55" s="116" t="str" cm="1">
        <f t="array" ref="D55">IFERROR(INDEX('Country view'!$B$80:$AK$80,1,MATCH(1,('Country view'!$B$84:$AK$84=C$18)*('Country view'!$B$85:$AK$85=C55),0)),"")</f>
        <v/>
      </c>
      <c r="E55" s="117"/>
      <c r="F55" s="117"/>
      <c r="G55" s="117"/>
      <c r="H55" s="117"/>
      <c r="I55" s="117"/>
      <c r="J55" s="117"/>
      <c r="K55" s="118" t="str">
        <f t="shared" si="9"/>
        <v/>
      </c>
      <c r="L55" s="119" t="str" cm="1">
        <f t="array" ref="L55">IFERROR(INDEX('Country view'!$B$80:$AK$80,1,MATCH(1,('Country view'!$B$84:$AK$84=K$18)*('Country view'!$B$85:$AK$85=K55),0)),"")</f>
        <v/>
      </c>
      <c r="M55" s="117"/>
      <c r="N55" s="117"/>
      <c r="O55" s="117"/>
      <c r="P55" s="117"/>
      <c r="Q55" s="117"/>
      <c r="R55" s="117"/>
      <c r="S55" s="118" t="str">
        <f t="shared" si="10"/>
        <v/>
      </c>
      <c r="T55" s="119" t="str" cm="1">
        <f t="array" ref="T55">IFERROR(INDEX('Country view'!$B$80:$AK$80,1,MATCH(1,('Country view'!$B$84:$AK$84=S$18)*('Country view'!$B$85:$AK$85=S55),0)),"")</f>
        <v/>
      </c>
      <c r="U55" s="119"/>
      <c r="V55" s="119"/>
      <c r="W55" s="119"/>
      <c r="X55" s="119"/>
      <c r="Y55" s="117"/>
      <c r="Z55" s="117"/>
      <c r="AA55" s="118" t="str">
        <f t="shared" si="11"/>
        <v/>
      </c>
      <c r="AB55" s="119" t="str" cm="1">
        <f t="array" ref="AB55">IFERROR(INDEX('Country view'!$B$80:$AK$80,1,MATCH(1,('Country view'!$B$84:$AK$84=AA$18)*('Country view'!$B$85:$AK$85=AA55),0)),"")</f>
        <v/>
      </c>
      <c r="AC55" s="117"/>
      <c r="AD55" s="117"/>
      <c r="AE55" s="117"/>
      <c r="AF55" s="117"/>
      <c r="AG55" s="72"/>
      <c r="AH55" s="72"/>
    </row>
    <row r="56" spans="2:34" ht="12" customHeight="1" x14ac:dyDescent="0.35">
      <c r="B56" s="232"/>
      <c r="C56" s="118" t="str">
        <f t="shared" si="8"/>
        <v/>
      </c>
      <c r="D56" s="116" t="str" cm="1">
        <f t="array" ref="D56">IFERROR(INDEX('Country view'!$B$80:$AK$80,1,MATCH(1,('Country view'!$B$84:$AK$84=C$18)*('Country view'!$B$85:$AK$85=C56),0)),"")</f>
        <v/>
      </c>
      <c r="E56" s="117"/>
      <c r="F56" s="117"/>
      <c r="G56" s="117"/>
      <c r="H56" s="117"/>
      <c r="I56" s="117"/>
      <c r="J56" s="117"/>
      <c r="K56" s="118" t="str">
        <f t="shared" si="9"/>
        <v/>
      </c>
      <c r="L56" s="119" t="str" cm="1">
        <f t="array" ref="L56">IFERROR(INDEX('Country view'!$B$80:$AK$80,1,MATCH(1,('Country view'!$B$84:$AK$84=K$18)*('Country view'!$B$85:$AK$85=K56),0)),"")</f>
        <v/>
      </c>
      <c r="M56" s="117"/>
      <c r="N56" s="117"/>
      <c r="O56" s="117"/>
      <c r="P56" s="117"/>
      <c r="Q56" s="117"/>
      <c r="R56" s="117"/>
      <c r="S56" s="118" t="str">
        <f t="shared" si="10"/>
        <v/>
      </c>
      <c r="T56" s="119" t="str" cm="1">
        <f t="array" ref="T56">IFERROR(INDEX('Country view'!$B$80:$AK$80,1,MATCH(1,('Country view'!$B$84:$AK$84=S$18)*('Country view'!$B$85:$AK$85=S56),0)),"")</f>
        <v/>
      </c>
      <c r="U56" s="119"/>
      <c r="V56" s="119"/>
      <c r="W56" s="119"/>
      <c r="X56" s="119"/>
      <c r="Y56" s="117"/>
      <c r="Z56" s="117"/>
      <c r="AA56" s="118" t="str">
        <f t="shared" si="11"/>
        <v/>
      </c>
      <c r="AB56" s="119" t="str" cm="1">
        <f t="array" ref="AB56">IFERROR(INDEX('Country view'!$B$80:$AK$80,1,MATCH(1,('Country view'!$B$84:$AK$84=AA$18)*('Country view'!$B$85:$AK$85=AA56),0)),"")</f>
        <v/>
      </c>
      <c r="AC56" s="117"/>
      <c r="AD56" s="117"/>
      <c r="AE56" s="117"/>
      <c r="AF56" s="117"/>
      <c r="AG56" s="72"/>
      <c r="AH56" s="72"/>
    </row>
    <row r="57" spans="2:34" ht="12" customHeight="1" x14ac:dyDescent="0.35">
      <c r="B57" s="233"/>
      <c r="C57" s="128" t="str">
        <f>IFERROR(IF(#REF!+1&gt;F$18,"",#REF!+1),"")</f>
        <v/>
      </c>
      <c r="D57" s="218" t="s">
        <v>593</v>
      </c>
      <c r="E57" s="218"/>
      <c r="F57" s="218"/>
      <c r="G57" s="218"/>
      <c r="H57" s="218"/>
      <c r="I57" s="218"/>
      <c r="J57" s="218"/>
      <c r="K57" s="218"/>
      <c r="L57" s="218"/>
      <c r="M57" s="218"/>
      <c r="N57" s="218"/>
      <c r="O57" s="218"/>
      <c r="P57" s="218"/>
      <c r="Q57" s="218"/>
      <c r="R57" s="218"/>
      <c r="S57" s="218"/>
      <c r="T57" s="218"/>
      <c r="U57" s="218"/>
      <c r="V57" s="218"/>
      <c r="W57" s="218"/>
      <c r="X57" s="218"/>
      <c r="Y57" s="218"/>
      <c r="Z57" s="218"/>
      <c r="AA57" s="218"/>
      <c r="AB57" s="218"/>
      <c r="AC57" s="218"/>
      <c r="AD57" s="218"/>
      <c r="AE57" s="218"/>
      <c r="AF57" s="125"/>
      <c r="AG57" s="16"/>
      <c r="AH57" s="16"/>
    </row>
    <row r="61" spans="2:34" s="78" customFormat="1" x14ac:dyDescent="0.35"/>
    <row r="62" spans="2:34" s="78" customFormat="1" x14ac:dyDescent="0.35"/>
    <row r="63" spans="2:34" s="78" customFormat="1" x14ac:dyDescent="0.35"/>
    <row r="64" spans="2:34" s="65" customFormat="1" hidden="1" x14ac:dyDescent="0.35">
      <c r="B64" s="65" t="s">
        <v>23</v>
      </c>
      <c r="D64" s="65" t="s">
        <v>24</v>
      </c>
      <c r="F64" s="65" t="s">
        <v>25</v>
      </c>
      <c r="H64" s="65" t="s">
        <v>26</v>
      </c>
      <c r="J64" s="65" t="s">
        <v>27</v>
      </c>
      <c r="L64" s="65" t="s">
        <v>28</v>
      </c>
      <c r="N64" s="65" t="s">
        <v>29</v>
      </c>
      <c r="P64" s="65" t="s">
        <v>30</v>
      </c>
      <c r="R64" s="65" t="s">
        <v>31</v>
      </c>
      <c r="T64" s="65" t="s">
        <v>597</v>
      </c>
      <c r="V64" s="65" t="s">
        <v>33</v>
      </c>
      <c r="X64" s="65" t="s">
        <v>558</v>
      </c>
      <c r="Z64" s="65" t="s">
        <v>34</v>
      </c>
      <c r="AB64" s="65" t="s">
        <v>35</v>
      </c>
    </row>
    <row r="65" spans="2:58" s="65" customFormat="1" hidden="1" x14ac:dyDescent="0.35">
      <c r="B65" s="65">
        <v>1</v>
      </c>
      <c r="C65" s="65">
        <v>2</v>
      </c>
      <c r="D65" s="65">
        <v>1</v>
      </c>
      <c r="E65" s="65">
        <v>2</v>
      </c>
      <c r="F65" s="65">
        <v>1</v>
      </c>
      <c r="G65" s="65">
        <v>2</v>
      </c>
      <c r="H65" s="65">
        <v>1</v>
      </c>
      <c r="I65" s="65">
        <v>2</v>
      </c>
      <c r="J65" s="65">
        <v>1</v>
      </c>
      <c r="K65" s="65">
        <v>2</v>
      </c>
      <c r="L65" s="65">
        <v>1</v>
      </c>
      <c r="M65" s="65">
        <v>2</v>
      </c>
      <c r="N65" s="65">
        <v>1</v>
      </c>
      <c r="O65" s="65">
        <v>2</v>
      </c>
      <c r="P65" s="65">
        <v>1</v>
      </c>
      <c r="Q65" s="65">
        <v>2</v>
      </c>
      <c r="R65" s="65">
        <v>1</v>
      </c>
      <c r="S65" s="65">
        <v>2</v>
      </c>
      <c r="T65" s="65">
        <v>1</v>
      </c>
      <c r="U65" s="65">
        <v>2</v>
      </c>
      <c r="V65" s="65">
        <v>1</v>
      </c>
      <c r="W65" s="65">
        <v>2</v>
      </c>
      <c r="X65" s="65">
        <v>1</v>
      </c>
      <c r="Y65" s="65">
        <v>2</v>
      </c>
      <c r="Z65" s="65">
        <v>1</v>
      </c>
      <c r="AA65" s="65">
        <v>2</v>
      </c>
      <c r="AB65" s="65">
        <v>1</v>
      </c>
      <c r="AC65" s="65">
        <v>2</v>
      </c>
    </row>
    <row r="66" spans="2:58" s="65" customFormat="1" ht="15.75" hidden="1" customHeight="1" x14ac:dyDescent="0.35">
      <c r="B66" s="65">
        <f>INDEX(uhc_regional_summary!O$5:O$198,MATCH('Country view'!$E$4,uhc_regional_summary!$C$5:$C$198,0))</f>
        <v>1</v>
      </c>
      <c r="C66" s="65">
        <f>INDEX(uhc_regional_summary!P$5:P$198,MATCH('Country view'!$E$4,uhc_regional_summary!$C$5:$C$198,0))</f>
        <v>1.4</v>
      </c>
      <c r="D66" s="65">
        <f>INDEX(uhc_regional_summary!Q$5:Q$198,MATCH('Country view'!$E$4,uhc_regional_summary!$C$5:$C$198,0))</f>
        <v>1</v>
      </c>
      <c r="E66" s="65">
        <f>INDEX(uhc_regional_summary!R$5:R$198,MATCH('Country view'!$E$4,uhc_regional_summary!$C$5:$C$198,0))</f>
        <v>-0.8</v>
      </c>
      <c r="F66" s="65">
        <f>INDEX(uhc_regional_summary!S$5:S$198,MATCH('Country view'!$E$4,uhc_regional_summary!$C$5:$C$198,0))</f>
        <v>4</v>
      </c>
      <c r="G66" s="65">
        <f>INDEX(uhc_regional_summary!T$5:T$198,MATCH('Country view'!$E$4,uhc_regional_summary!$C$5:$C$198,0))</f>
        <v>1.8</v>
      </c>
      <c r="H66" s="65">
        <f>INDEX(uhc_regional_summary!U$5:U$198,MATCH('Country view'!$E$4,uhc_regional_summary!$C$5:$C$198,0))</f>
        <v>2</v>
      </c>
      <c r="I66" s="65">
        <f>INDEX(uhc_regional_summary!V$5:V$198,MATCH('Country view'!$E$4,uhc_regional_summary!$C$5:$C$198,0))</f>
        <v>1.4</v>
      </c>
      <c r="J66" s="65">
        <f>INDEX(uhc_regional_summary!W$5:W$198,MATCH('Country view'!$E$4,uhc_regional_summary!$C$5:$C$198,0))</f>
        <v>3</v>
      </c>
      <c r="K66" s="65">
        <f>INDEX(uhc_regional_summary!X$5:X$198,MATCH('Country view'!$E$4,uhc_regional_summary!$C$5:$C$198,0))</f>
        <v>0</v>
      </c>
      <c r="L66" s="65">
        <f>INDEX(uhc_regional_summary!Y$5:Y$198,MATCH('Country view'!$E$4,uhc_regional_summary!$C$5:$C$198,0))</f>
        <v>2</v>
      </c>
      <c r="M66" s="65">
        <f>INDEX(uhc_regional_summary!Z$5:Z$198,MATCH('Country view'!$E$4,uhc_regional_summary!$C$5:$C$198,0))</f>
        <v>16.5</v>
      </c>
      <c r="N66" s="65">
        <f>INDEX(uhc_regional_summary!AA$5:AA$198,MATCH('Country view'!$E$4,uhc_regional_summary!$C$5:$C$198,0))</f>
        <v>0</v>
      </c>
      <c r="O66" s="65">
        <f>INDEX(uhc_regional_summary!AB$5:AB$198,MATCH('Country view'!$E$4,uhc_regional_summary!$C$5:$C$198,0))</f>
        <v>0</v>
      </c>
      <c r="P66" s="65">
        <f>INDEX(uhc_regional_summary!AC$5:AC$198,MATCH('Country view'!$E$4,uhc_regional_summary!$C$5:$C$198,0))</f>
        <v>1</v>
      </c>
      <c r="Q66" s="65">
        <f>INDEX(uhc_regional_summary!AD$5:AD$198,MATCH('Country view'!$E$4,uhc_regional_summary!$C$5:$C$198,0))</f>
        <v>4</v>
      </c>
      <c r="R66" s="65">
        <f>INDEX(uhc_regional_summary!AE$5:AE$198,MATCH('Country view'!$E$4,uhc_regional_summary!$C$5:$C$198,0))</f>
        <v>1</v>
      </c>
      <c r="S66" s="65">
        <f>INDEX(uhc_regional_summary!AF$5:AF$198,MATCH('Country view'!$E$4,uhc_regional_summary!$C$5:$C$198,0))</f>
        <v>2.6</v>
      </c>
      <c r="T66" s="65">
        <f>INDEX(uhc_regional_summary!AG$5:AG$198,MATCH('Country view'!$E$4,uhc_regional_summary!$C$5:$C$198,0))</f>
        <v>4</v>
      </c>
      <c r="U66" s="65">
        <f>INDEX(uhc_regional_summary!AH$5:AH$198,MATCH('Country view'!$E$4,uhc_regional_summary!$C$5:$C$198,0))</f>
        <v>-2.1</v>
      </c>
      <c r="V66" s="65">
        <f>INDEX(uhc_regional_summary!AI$5:AI$198,MATCH('Country view'!$E$4,uhc_regional_summary!$C$5:$C$198,0))</f>
        <v>4</v>
      </c>
      <c r="W66" s="65">
        <f>INDEX(uhc_regional_summary!AJ$5:AJ$198,MATCH('Country view'!$E$4,uhc_regional_summary!$C$5:$C$198,0))</f>
        <v>1.2</v>
      </c>
      <c r="X66" s="65">
        <f>INDEX(uhc_regional_summary!AK$5:AK$198,MATCH('Country view'!$E$4,uhc_regional_summary!$C$5:$C$198,0))</f>
        <v>1</v>
      </c>
      <c r="Y66" s="65">
        <f>INDEX(uhc_regional_summary!AL$5:AL$198,MATCH('Country view'!$E$4,uhc_regional_summary!$C$5:$C$198,0))</f>
        <v>0</v>
      </c>
      <c r="Z66" s="65">
        <f>INDEX(uhc_regional_summary!AM$5:AM$198,MATCH('Country view'!$E$4,uhc_regional_summary!$C$5:$C$198,0))</f>
        <v>2</v>
      </c>
      <c r="AA66" s="65">
        <f>INDEX(uhc_regional_summary!AN$5:AN$198,MATCH('Country view'!$E$4,uhc_regional_summary!$C$5:$C$198,0))</f>
        <v>3</v>
      </c>
      <c r="AB66" s="65">
        <f>INDEX(uhc_regional_summary!AO$5:AO$198,MATCH('Country view'!$E$4,uhc_regional_summary!$C$5:$C$198,0))</f>
        <v>1</v>
      </c>
      <c r="AC66" s="65">
        <f>INDEX(uhc_regional_summary!AP$5:AP$198,MATCH('Country view'!$E$4,uhc_regional_summary!$C$5:$C$198,0))</f>
        <v>26</v>
      </c>
    </row>
    <row r="67" spans="2:58" s="65" customFormat="1" ht="15.75" hidden="1" customHeight="1" x14ac:dyDescent="0.35">
      <c r="B67" s="65" t="str">
        <f>IF(AND(OR(B66=4,B66=3),C66&lt;0),"Worst-Neg",IF(AND(OR(B66=2,B66=1),C66&lt;0),"Best-Neg",IF(AND(OR(B66=3,B66=4),C66&gt;=0),"Worst-Pos",IF(AND(OR(B66=1,B66=2),C66&gt;=0),"best-pos","CHECK"))))</f>
        <v>best-pos</v>
      </c>
      <c r="D67" s="65" t="str">
        <f>IF(AND(OR(D66=4,D66=3),E66&lt;0),"Worst-Neg",IF(AND(OR(D66=2,D66=1),E66&lt;0),"Best-Neg",IF(AND(OR(D66=3,D66=4),E66&gt;=0),"Worst-Pos",IF(AND(OR(D66=1,D66=2),E66&gt;=0),"best-pos","CHECK"))))</f>
        <v>Best-Neg</v>
      </c>
      <c r="F67" s="65" t="str">
        <f>IF(AND(OR(F66=4,F66=3),G66&lt;0),"Worst-Neg",IF(AND(OR(F66=2,F66=1),G66&lt;0),"Best-Neg",IF(AND(OR(F66=3,F66=4),G66&gt;=0),"Worst-Pos",IF(AND(OR(F66=1,F66=2),G66&gt;=0),"best-pos","CHECK"))))</f>
        <v>Worst-Pos</v>
      </c>
      <c r="H67" s="65" t="str">
        <f>IF(AND(OR(H66=4,H66=3),I66&lt;0),"Worst-Neg",IF(AND(OR(H66=2,H66=1),I66&lt;0),"Best-Neg",IF(AND(OR(H66=3,H66=4),I66&gt;=0),"Worst-Pos",IF(AND(OR(H66=1,H66=2),I66&gt;=0),"best-pos","CHECK"))))</f>
        <v>best-pos</v>
      </c>
      <c r="J67" s="65" t="str">
        <f>IF(AND(OR(J66=4,J66=3),K66&lt;0),"Worst-Neg",IF(AND(OR(J66=2,J66=1),K66&lt;0),"Best-Neg",IF(AND(OR(J66=3,J66=4),K66&gt;=0),"Worst-Pos",IF(AND(OR(J66=1,J66=2),K66&gt;=0),"best-pos","CHECK"))))</f>
        <v>Worst-Pos</v>
      </c>
      <c r="L67" s="65" t="str">
        <f>IF(AND(OR(L66=4,L66=3),M66&lt;0),"Worst-Neg",IF(AND(OR(L66=2,L66=1),M66&lt;0),"Best-Neg",IF(AND(OR(L66=3,L66=4),M66&gt;=0),"Worst-Pos",IF(AND(OR(L66=1,L66=2),M66&gt;=0),"best-pos","CHECK"))))</f>
        <v>best-pos</v>
      </c>
      <c r="N67" s="65" t="str">
        <f>IF(AND(OR(N66=4,N66=3),O66&lt;0),"Worst-Neg",IF(AND(OR(N66=2,N66=1),O66&lt;0),"Best-Neg",IF(AND(OR(N66=3,N66=4),O66&gt;=0),"Worst-Pos",IF(AND(OR(N66=1,N66=2),O66&gt;=0),"best-pos","CHECK"))))</f>
        <v>CHECK</v>
      </c>
      <c r="P67" s="65" t="str">
        <f>IF(AND(OR(P66=4,P66=3),Q66&lt;0),"Worst-Neg",IF(AND(OR(P66=2,P66=1),Q66&lt;0),"Best-Neg",IF(AND(OR(P66=3,P66=4),Q66&gt;=0),"Worst-Pos",IF(AND(OR(P66=1,P66=2),Q66&gt;=0),"best-pos","CHECK"))))</f>
        <v>best-pos</v>
      </c>
      <c r="R67" s="65" t="str">
        <f>IF(AND(OR(R66=4,R66=3),S66&lt;0),"Worst-Neg",IF(AND(OR(R66=2,R66=1),S66&lt;0),"Best-Neg",IF(AND(OR(R66=3,R66=4),S66&gt;=0),"Worst-Pos",IF(AND(OR(R66=1,R66=2),S66&gt;=0),"best-pos","CHECK"))))</f>
        <v>best-pos</v>
      </c>
      <c r="T67" s="65" t="str">
        <f>IF(AND(OR(T66=4,T66=3),U66&lt;0),"Worst-Neg",IF(AND(OR(T66=2,T66=1),U66&lt;0),"Best-Neg",IF(AND(OR(T66=3,T66=4),U66&gt;=0),"Worst-Pos",IF(AND(OR(T66=1,T66=2),U66&gt;=0),"best-pos","CHECK"))))</f>
        <v>Worst-Neg</v>
      </c>
      <c r="V67" s="65" t="str">
        <f>IF(AND(OR(V66=4,V66=3),W66&lt;0),"Worst-Neg",IF(AND(OR(V66=2,V66=1),W66&lt;0),"Best-Neg",IF(AND(OR(V66=3,V66=4),W66&gt;=0),"Worst-Pos",IF(AND(OR(V66=1,V66=2),W66&gt;=0),"best-pos","CHECK"))))</f>
        <v>Worst-Pos</v>
      </c>
      <c r="W67" s="65" t="str">
        <f t="shared" ref="W67:AC67" si="12">IF(AND(OR(W66=4,W66=3),X66&lt;0),"Worst-Neg",IF(AND(OR(W66=2,W66=1),X66&lt;0),"Best-Neg",IF(AND(OR(W66=3,W66=4),X66&gt;=0),"Worst-Pos",IF(AND(OR(W66=1,W66=2),X66&gt;=0),"best-pos","CHECK"))))</f>
        <v>CHECK</v>
      </c>
      <c r="X67" s="65" t="str">
        <f t="shared" si="12"/>
        <v>best-pos</v>
      </c>
      <c r="Y67" s="65" t="str">
        <f t="shared" si="12"/>
        <v>CHECK</v>
      </c>
      <c r="Z67" s="65" t="str">
        <f t="shared" si="12"/>
        <v>best-pos</v>
      </c>
      <c r="AA67" s="65" t="str">
        <f t="shared" si="12"/>
        <v>Worst-Pos</v>
      </c>
      <c r="AB67" s="65" t="str">
        <f t="shared" si="12"/>
        <v>best-pos</v>
      </c>
      <c r="AC67" s="65" t="str">
        <f t="shared" si="12"/>
        <v>CHECK</v>
      </c>
    </row>
    <row r="68" spans="2:58" s="65" customFormat="1" ht="15.75" hidden="1" customHeight="1" x14ac:dyDescent="0.35">
      <c r="B68" s="65">
        <f>COUNTIF($B$67:B$67,B67)</f>
        <v>1</v>
      </c>
      <c r="C68" s="65">
        <f>COUNTIF($B$67:C$67,C67)</f>
        <v>0</v>
      </c>
      <c r="D68" s="65">
        <f>COUNTIF($B$67:D$67,D67)</f>
        <v>1</v>
      </c>
      <c r="E68" s="65">
        <f>COUNTIF($B$67:E$67,E67)</f>
        <v>0</v>
      </c>
      <c r="F68" s="65">
        <f>COUNTIF($B$67:F$67,F67)</f>
        <v>1</v>
      </c>
      <c r="G68" s="65">
        <f>COUNTIF($B$67:G$67,G67)</f>
        <v>0</v>
      </c>
      <c r="H68" s="65">
        <f>COUNTIF($B$67:H$67,H67)</f>
        <v>2</v>
      </c>
      <c r="I68" s="65">
        <f>COUNTIF($B$67:I$67,I67)</f>
        <v>0</v>
      </c>
      <c r="J68" s="65">
        <f>COUNTIF($B$67:J$67,J67)</f>
        <v>2</v>
      </c>
      <c r="K68" s="65">
        <f>COUNTIF($B$67:K$67,K67)</f>
        <v>0</v>
      </c>
      <c r="L68" s="65">
        <f>COUNTIF($B$67:L$67,L67)</f>
        <v>3</v>
      </c>
      <c r="M68" s="65">
        <f>COUNTIF($B$67:M$67,M67)</f>
        <v>0</v>
      </c>
      <c r="N68" s="65">
        <f>COUNTIF($B$67:N$67,N67)</f>
        <v>1</v>
      </c>
      <c r="O68" s="65">
        <f>COUNTIF($B$67:O$67,O67)</f>
        <v>0</v>
      </c>
      <c r="P68" s="65">
        <f>COUNTIF($B$67:P$67,P67)</f>
        <v>4</v>
      </c>
      <c r="Q68" s="65">
        <f>COUNTIF($B$67:Q$67,Q67)</f>
        <v>0</v>
      </c>
      <c r="R68" s="65">
        <f>COUNTIF($B$67:R$67,R67)</f>
        <v>5</v>
      </c>
      <c r="S68" s="65">
        <f>COUNTIF($B$67:S$67,S67)</f>
        <v>0</v>
      </c>
      <c r="T68" s="65">
        <f>COUNTIF($B$67:T$67,T67)</f>
        <v>1</v>
      </c>
      <c r="U68" s="65">
        <f>COUNTIF($B$67:U$67,U67)</f>
        <v>0</v>
      </c>
      <c r="V68" s="65">
        <f>COUNTIF($B$67:V$67,V67)</f>
        <v>3</v>
      </c>
      <c r="W68" s="65">
        <f>COUNTIF($B$67:W$67,W67)</f>
        <v>2</v>
      </c>
      <c r="X68" s="65">
        <f>COUNTIF($B$67:X$67,X67)</f>
        <v>6</v>
      </c>
      <c r="Y68" s="65">
        <f>COUNTIF($B$67:Y$67,Y67)</f>
        <v>3</v>
      </c>
      <c r="Z68" s="65">
        <f>COUNTIF($B$67:Z$67,Z67)</f>
        <v>7</v>
      </c>
      <c r="AA68" s="65">
        <f>COUNTIF($B$67:AA$67,AA67)</f>
        <v>4</v>
      </c>
      <c r="AB68" s="65">
        <f>COUNTIF($B$67:AB$67,AB67)</f>
        <v>8</v>
      </c>
      <c r="AC68" s="65">
        <f>COUNTIF($B$67:AC$67,AC67)</f>
        <v>4</v>
      </c>
    </row>
    <row r="69" spans="2:58" s="65" customFormat="1" x14ac:dyDescent="0.35"/>
    <row r="70" spans="2:58" s="65" customFormat="1" x14ac:dyDescent="0.35"/>
    <row r="71" spans="2:58" s="65" customFormat="1" x14ac:dyDescent="0.35"/>
    <row r="72" spans="2:58" s="65" customFormat="1" hidden="1" x14ac:dyDescent="0.35">
      <c r="B72" s="65" t="s">
        <v>36</v>
      </c>
      <c r="D72" s="65" t="s">
        <v>37</v>
      </c>
      <c r="F72" s="65" t="s">
        <v>38</v>
      </c>
      <c r="H72" s="65" t="s">
        <v>39</v>
      </c>
      <c r="J72" s="65" t="s">
        <v>40</v>
      </c>
      <c r="L72" s="65" t="s">
        <v>41</v>
      </c>
      <c r="N72" s="65" t="s">
        <v>42</v>
      </c>
      <c r="P72" s="65" t="s">
        <v>43</v>
      </c>
      <c r="R72" s="65" t="s">
        <v>44</v>
      </c>
      <c r="T72" s="65" t="s">
        <v>45</v>
      </c>
      <c r="V72" s="65" t="s">
        <v>46</v>
      </c>
      <c r="X72" s="65" t="s">
        <v>47</v>
      </c>
      <c r="Z72" s="65" t="s">
        <v>48</v>
      </c>
      <c r="AB72" s="65" t="s">
        <v>49</v>
      </c>
    </row>
    <row r="73" spans="2:58" s="65" customFormat="1" hidden="1" x14ac:dyDescent="0.35">
      <c r="B73" s="65">
        <v>1</v>
      </c>
      <c r="C73" s="65">
        <v>2</v>
      </c>
      <c r="D73" s="65">
        <v>1</v>
      </c>
      <c r="E73" s="65">
        <v>2</v>
      </c>
      <c r="F73" s="65">
        <v>1</v>
      </c>
      <c r="G73" s="65">
        <v>2</v>
      </c>
      <c r="H73" s="65">
        <v>1</v>
      </c>
      <c r="I73" s="65">
        <v>2</v>
      </c>
      <c r="J73" s="65">
        <v>1</v>
      </c>
      <c r="K73" s="65">
        <v>2</v>
      </c>
      <c r="L73" s="65">
        <v>1</v>
      </c>
      <c r="M73" s="65">
        <v>2</v>
      </c>
      <c r="N73" s="65">
        <v>1</v>
      </c>
      <c r="O73" s="65">
        <v>2</v>
      </c>
      <c r="P73" s="65">
        <v>1</v>
      </c>
      <c r="Q73" s="65">
        <v>2</v>
      </c>
      <c r="R73" s="65">
        <v>1</v>
      </c>
      <c r="S73" s="65">
        <v>2</v>
      </c>
      <c r="T73" s="65">
        <v>1</v>
      </c>
      <c r="U73" s="65">
        <v>2</v>
      </c>
      <c r="V73" s="65">
        <v>1</v>
      </c>
      <c r="W73" s="65">
        <v>2</v>
      </c>
      <c r="X73" s="65">
        <v>1</v>
      </c>
      <c r="Y73" s="65">
        <v>2</v>
      </c>
      <c r="Z73" s="65">
        <v>1</v>
      </c>
      <c r="AA73" s="65">
        <v>2</v>
      </c>
      <c r="AB73" s="65">
        <v>1</v>
      </c>
      <c r="AC73" s="65">
        <v>2</v>
      </c>
      <c r="BF73" s="65">
        <v>2</v>
      </c>
    </row>
    <row r="74" spans="2:58" s="65" customFormat="1" hidden="1" x14ac:dyDescent="0.35">
      <c r="B74" s="65" t="s">
        <v>50</v>
      </c>
      <c r="C74" s="65" t="s">
        <v>51</v>
      </c>
      <c r="D74" s="65" t="s">
        <v>52</v>
      </c>
      <c r="E74" s="65" t="s">
        <v>53</v>
      </c>
      <c r="F74" s="65" t="s">
        <v>54</v>
      </c>
      <c r="G74" s="65" t="s">
        <v>55</v>
      </c>
      <c r="H74" s="65" t="s">
        <v>56</v>
      </c>
      <c r="I74" s="65" t="s">
        <v>57</v>
      </c>
      <c r="J74" s="65" t="s">
        <v>58</v>
      </c>
      <c r="K74" s="65" t="s">
        <v>59</v>
      </c>
      <c r="L74" s="65" t="s">
        <v>60</v>
      </c>
      <c r="M74" s="65" t="s">
        <v>61</v>
      </c>
      <c r="N74" s="65" t="s">
        <v>62</v>
      </c>
      <c r="O74" s="65" t="s">
        <v>63</v>
      </c>
      <c r="P74" s="65" t="s">
        <v>64</v>
      </c>
      <c r="Q74" s="65" t="s">
        <v>65</v>
      </c>
      <c r="R74" s="65" t="s">
        <v>66</v>
      </c>
      <c r="S74" s="65" t="s">
        <v>67</v>
      </c>
      <c r="T74" s="65" t="s">
        <v>68</v>
      </c>
      <c r="U74" s="65" t="s">
        <v>69</v>
      </c>
      <c r="V74" s="65" t="s">
        <v>70</v>
      </c>
      <c r="W74" s="65" t="s">
        <v>71</v>
      </c>
      <c r="X74" s="65" t="s">
        <v>72</v>
      </c>
      <c r="Y74" s="65" t="s">
        <v>73</v>
      </c>
      <c r="Z74" s="65" t="s">
        <v>74</v>
      </c>
      <c r="AA74" s="65" t="s">
        <v>75</v>
      </c>
      <c r="AB74" s="65" t="s">
        <v>76</v>
      </c>
      <c r="AC74" s="65" t="s">
        <v>77</v>
      </c>
    </row>
    <row r="75" spans="2:58" s="65" customFormat="1" hidden="1" x14ac:dyDescent="0.35">
      <c r="B75" s="65">
        <f>INDEX(hpop_regional_summary!I$4:I$197,MATCH('Country view'!$E$4,hpop_regional_summary!$C$4:$C$197,0))</f>
        <v>4</v>
      </c>
      <c r="C75" s="65">
        <f>INDEX(hpop_regional_summary!J$4:J$197,MATCH('Country view'!$E$4,hpop_regional_summary!$C$4:$C$197,0))</f>
        <v>-2.8</v>
      </c>
      <c r="D75" s="65">
        <f>INDEX(hpop_regional_summary!K$4:K$197,MATCH('Country view'!$E$4,hpop_regional_summary!$C$4:$C$197,0))</f>
        <v>4</v>
      </c>
      <c r="E75" s="65">
        <f>INDEX(hpop_regional_summary!L$4:L$197,MATCH('Country view'!$E$4,hpop_regional_summary!$C$4:$C$197,0))</f>
        <v>-3.1</v>
      </c>
      <c r="F75" s="65">
        <f>INDEX(hpop_regional_summary!M$4:M$197,MATCH('Country view'!$E$4,hpop_regional_summary!$C$4:$C$197,0))</f>
        <v>4</v>
      </c>
      <c r="G75" s="65">
        <f>INDEX(hpop_regional_summary!N$4:N$197,MATCH('Country view'!$E$4,hpop_regional_summary!$C$4:$C$197,0))</f>
        <v>-0.1</v>
      </c>
      <c r="H75" s="65">
        <f>INDEX(hpop_regional_summary!O$4:O$197,MATCH('Country view'!$E$4,hpop_regional_summary!$C$4:$C$197,0))</f>
        <v>2</v>
      </c>
      <c r="I75" s="65">
        <f>INDEX(hpop_regional_summary!P$4:P$197,MATCH('Country view'!$E$4,hpop_regional_summary!$C$4:$C$197,0))</f>
        <v>0.8</v>
      </c>
      <c r="J75" s="65">
        <f>INDEX(hpop_regional_summary!Q$4:Q$197,MATCH('Country view'!$E$4,hpop_regional_summary!$C$4:$C$197,0))</f>
        <v>2</v>
      </c>
      <c r="K75" s="65">
        <f>INDEX(hpop_regional_summary!R$4:R$197,MATCH('Country view'!$E$4,hpop_regional_summary!$C$4:$C$197,0))</f>
        <v>0.3</v>
      </c>
      <c r="L75" s="65">
        <f>INDEX(hpop_regional_summary!S$4:S$197,MATCH('Country view'!$E$4,hpop_regional_summary!$C$4:$C$197,0))</f>
        <v>2</v>
      </c>
      <c r="M75" s="65">
        <f>INDEX(hpop_regional_summary!T$4:T$197,MATCH('Country view'!$E$4,hpop_regional_summary!$C$4:$C$197,0))</f>
        <v>2.1</v>
      </c>
      <c r="N75" s="65">
        <f>INDEX(hpop_regional_summary!U$4:U$197,MATCH('Country view'!$E$4,hpop_regional_summary!$C$4:$C$197,0))</f>
        <v>2</v>
      </c>
      <c r="O75" s="65">
        <f>INDEX(hpop_regional_summary!V$4:V$197,MATCH('Country view'!$E$4,hpop_regional_summary!$C$4:$C$197,0))</f>
        <v>-1.5</v>
      </c>
      <c r="P75" s="65">
        <f>INDEX(hpop_regional_summary!W$4:W$197,MATCH('Country view'!$E$4,hpop_regional_summary!$C$4:$C$197,0))</f>
        <v>4</v>
      </c>
      <c r="Q75" s="65">
        <f>INDEX(hpop_regional_summary!X$4:X$197,MATCH('Country view'!$E$4,hpop_regional_summary!$C$4:$C$197,0))</f>
        <v>0.7</v>
      </c>
      <c r="R75" s="65">
        <f>INDEX(hpop_regional_summary!Y$4:Y$197,MATCH('Country view'!$E$4,hpop_regional_summary!$C$4:$C$197,0))</f>
        <v>4</v>
      </c>
      <c r="S75" s="65">
        <f>INDEX(hpop_regional_summary!Z$4:Z$197,MATCH('Country view'!$E$4,hpop_regional_summary!$C$4:$C$197,0))</f>
        <v>0.3</v>
      </c>
      <c r="T75" s="65">
        <f>INDEX(hpop_regional_summary!AA$4:AA$197,MATCH('Country view'!$E$4,hpop_regional_summary!$C$4:$C$197,0))</f>
        <v>0</v>
      </c>
      <c r="U75" s="65">
        <f>INDEX(hpop_regional_summary!AB$4:AB$197,MATCH('Country view'!$E$4,hpop_regional_summary!$C$4:$C$197,0))</f>
        <v>0</v>
      </c>
      <c r="V75" s="65">
        <f>INDEX(hpop_regional_summary!AC$4:AC$197,MATCH('Country view'!$E$4,hpop_regional_summary!$C$4:$C$197,0))</f>
        <v>2</v>
      </c>
      <c r="W75" s="65">
        <f>INDEX(hpop_regional_summary!AD$4:AD$197,MATCH('Country view'!$E$4,hpop_regional_summary!$C$4:$C$197,0))</f>
        <v>-4.3</v>
      </c>
      <c r="X75" s="65">
        <f>INDEX(hpop_regional_summary!AE$4:AE$197,MATCH('Country view'!$E$4,hpop_regional_summary!$C$4:$C$197,0))</f>
        <v>4</v>
      </c>
      <c r="Y75" s="65">
        <f>INDEX(hpop_regional_summary!AF$4:AF$197,MATCH('Country view'!$E$4,hpop_regional_summary!$C$4:$C$197,0))</f>
        <v>1</v>
      </c>
      <c r="Z75" s="65">
        <f>INDEX(hpop_regional_summary!AG$4:AG$197,MATCH('Country view'!$E$4,hpop_regional_summary!$C$4:$C$197,0))</f>
        <v>4</v>
      </c>
      <c r="AA75" s="65">
        <f>INDEX(hpop_regional_summary!AH$4:AH$197,MATCH('Country view'!$E$4,hpop_regional_summary!$C$4:$C$197,0))</f>
        <v>0</v>
      </c>
      <c r="AB75" s="65">
        <f>INDEX(hpop_regional_summary!AI$4:AI$197,MATCH('Country view'!$E$4,hpop_regional_summary!$C$4:$C$197,0))</f>
        <v>1</v>
      </c>
      <c r="AC75" s="65">
        <f>INDEX(hpop_regional_summary!AJ$4:AJ$197,MATCH('Country view'!$E$4,hpop_regional_summary!$C$4:$C$197,0))</f>
        <v>0</v>
      </c>
      <c r="BF75" s="65">
        <f>INDEX(hpop_regional_summary!BM$4:BM$197,MATCH('Country view'!$E$4,hpop_regional_summary!$C$4:$C$197,0))</f>
        <v>0</v>
      </c>
    </row>
    <row r="76" spans="2:58" s="65" customFormat="1" ht="15.75" hidden="1" customHeight="1" x14ac:dyDescent="0.35">
      <c r="B76" s="65" t="str">
        <f>IF(AND(OR(B75=4,B75=3),C75&lt;0),"Worst-Neg",IF(AND(OR(B75=2,B75=1),C75&lt;0),"Best-Neg",IF(AND(OR(B75=3,B75=4),C75&gt;=0),"Worst-Pos",IF(AND(OR(B75=1,B75=2),C75&gt;=0),"best-pos","CHECK"))))</f>
        <v>Worst-Neg</v>
      </c>
      <c r="D76" s="65" t="str">
        <f>IF(AND(OR(D75=4,D75=3),E75&lt;0),"Worst-Neg",IF(AND(OR(D75=2,D75=1),E75&lt;0),"Best-Neg",IF(AND(OR(D75=3,D75=4),E75&gt;=0),"Worst-Pos",IF(AND(OR(D75=1,D75=2),E75&gt;=0),"best-pos","CHECK"))))</f>
        <v>Worst-Neg</v>
      </c>
      <c r="F76" s="65" t="str">
        <f>IF(AND(OR(F75=4,F75=3),G75&lt;0),"Worst-Neg",IF(AND(OR(F75=2,F75=1),G75&lt;0),"Best-Neg",IF(AND(OR(F75=3,F75=4),G75&gt;=0),"Worst-Pos",IF(AND(OR(F75=1,F75=2),G75&gt;=0),"best-pos","CHECK"))))</f>
        <v>Worst-Neg</v>
      </c>
      <c r="H76" s="65" t="str">
        <f>IF(AND(OR(H75=4,H75=3),I75&lt;0),"Worst-Neg",IF(AND(OR(H75=2,H75=1),I75&lt;0),"Best-Neg",IF(AND(OR(H75=3,H75=4),I75&gt;=0),"Worst-Pos",IF(AND(OR(H75=1,H75=2),I75&gt;=0),"best-pos","CHECK"))))</f>
        <v>best-pos</v>
      </c>
      <c r="J76" s="65" t="str">
        <f>IF(AND(OR(J75=4,J75=3),K75&lt;0),"Worst-Neg",IF(AND(OR(J75=2,J75=1),K75&lt;0),"Best-Neg",IF(AND(OR(J75=3,J75=4),K75&gt;=0),"Worst-Pos",IF(AND(OR(J75=1,J75=2),K75&gt;=0),"best-pos","CHECK"))))</f>
        <v>best-pos</v>
      </c>
      <c r="L76" s="65" t="str">
        <f>IF(AND(OR(L75=4,L75=3),M75&lt;0),"Worst-Neg",IF(AND(OR(L75=2,L75=1),M75&lt;0),"Best-Neg",IF(AND(OR(L75=3,L75=4),M75&gt;=0),"Worst-Pos",IF(AND(OR(L75=1,L75=2),M75&gt;=0),"best-pos","CHECK"))))</f>
        <v>best-pos</v>
      </c>
      <c r="N76" s="65" t="str">
        <f>IF(AND(OR(N75=4,N75=3),O75&lt;0),"Worst-Neg",IF(AND(OR(N75=2,N75=1),O75&lt;0),"Best-Neg",IF(AND(OR(N75=3,N75=4),O75&gt;=0),"Worst-Pos",IF(AND(OR(N75=1,N75=2),O75&gt;=0),"best-pos","CHECK"))))</f>
        <v>Best-Neg</v>
      </c>
      <c r="P76" s="65" t="str">
        <f>IF(AND(OR(P75=4,P75=3),Q75&lt;0),"Worst-Neg",IF(AND(OR(P75=2,P75=1),Q75&lt;0),"Best-Neg",IF(AND(OR(P75=3,P75=4),Q75&gt;=0),"Worst-Pos",IF(AND(OR(P75=1,P75=2),Q75&gt;=0),"best-pos","CHECK"))))</f>
        <v>Worst-Pos</v>
      </c>
      <c r="R76" s="65" t="str">
        <f>IF(AND(OR(R75=4,R75=3),S75&lt;0),"Worst-Neg",IF(AND(OR(R75=2,R75=1),S75&lt;0),"Best-Neg",IF(AND(OR(R75=3,R75=4),S75&gt;=0),"Worst-Pos",IF(AND(OR(R75=1,R75=2),S75&gt;=0),"best-pos","CHECK"))))</f>
        <v>Worst-Pos</v>
      </c>
      <c r="T76" s="65" t="str">
        <f>IF(AND(OR(T75=4,T75=3),U75&lt;0),"Worst-Neg",IF(AND(OR(T75=2,T75=1),U75&lt;0),"Best-Neg",IF(AND(OR(T75=3,T75=4),U75&gt;=0),"Worst-Pos",IF(AND(OR(T75=1,T75=2),U75&gt;=0),"best-pos","CHECK"))))</f>
        <v>CHECK</v>
      </c>
      <c r="V76" s="65" t="str">
        <f>IF(AND(OR(V75=4,V75=3),W75&lt;0),"Worst-Neg",IF(AND(OR(V75=2,V75=1),W75&lt;0),"Best-Neg",IF(AND(OR(V75=3,V75=4),W75&gt;=0),"Worst-Pos",IF(AND(OR(V75=1,V75=2),W75&gt;=0),"best-pos","CHECK"))))</f>
        <v>Best-Neg</v>
      </c>
      <c r="X76" s="65" t="str">
        <f>IF(AND(OR(X75=4,X75=3),Y75&lt;0),"Worst-Neg",IF(AND(OR(X75=2,X75=1),Y75&lt;0),"Best-Neg",IF(AND(OR(X75=3,X75=4),Y75&gt;=0),"Worst-Pos",IF(AND(OR(X75=1,X75=2),Y75&gt;=0),"best-pos","CHECK"))))</f>
        <v>Worst-Pos</v>
      </c>
      <c r="Z76" s="65" t="str">
        <f>IF(AND(OR(Z75=4,Z75=3),AA75&lt;0),"Worst-Neg",IF(AND(OR(Z75=2,Z75=1),AA75&lt;0),"Best-Neg",IF(AND(OR(Z75=3,Z75=4),AA75&gt;=0),"Worst-Pos",IF(AND(OR(Z75=1,Z75=2),AA75&gt;=0),"best-pos","CHECK"))))</f>
        <v>Worst-Pos</v>
      </c>
      <c r="AB76" s="65" t="str">
        <f>IF(AND(OR(AB75=4,AB75=3),AC75&lt;0),"Worst-Neg",IF(AND(OR(AB75=2,AB75=1),AC75&lt;0),"Best-Neg",IF(AND(OR(AB75=3,AB75=4),AC75&gt;=0),"Worst-Pos",IF(AND(OR(AB75=1,AB75=2),AC75&gt;=0),"best-pos","CHECK"))))</f>
        <v>best-pos</v>
      </c>
    </row>
    <row r="77" spans="2:58" s="65" customFormat="1" ht="15.75" hidden="1" customHeight="1" x14ac:dyDescent="0.35">
      <c r="B77" s="65">
        <f>COUNTIF($B$76:B$76,B76)</f>
        <v>1</v>
      </c>
      <c r="C77" s="65">
        <f>COUNTIF($B$76:C$76,C76)</f>
        <v>0</v>
      </c>
      <c r="D77" s="65">
        <f>COUNTIF($B$76:D$76,D76)</f>
        <v>2</v>
      </c>
      <c r="E77" s="65">
        <f>COUNTIF($B$76:E$76,E76)</f>
        <v>0</v>
      </c>
      <c r="F77" s="65">
        <f>COUNTIF($B$76:F$76,F76)</f>
        <v>3</v>
      </c>
      <c r="G77" s="65">
        <f>COUNTIF($B$76:G$76,G76)</f>
        <v>0</v>
      </c>
      <c r="H77" s="65">
        <f>COUNTIF($B$76:H$76,H76)</f>
        <v>1</v>
      </c>
      <c r="I77" s="65">
        <f>COUNTIF($B$76:I$76,I76)</f>
        <v>0</v>
      </c>
      <c r="J77" s="65">
        <f>COUNTIF($B$76:J$76,J76)</f>
        <v>2</v>
      </c>
      <c r="K77" s="65">
        <f>COUNTIF($B$76:K$76,K76)</f>
        <v>0</v>
      </c>
      <c r="L77" s="65">
        <f>COUNTIF($B$76:L$76,L76)</f>
        <v>3</v>
      </c>
      <c r="M77" s="65">
        <f>COUNTIF($B$76:M$76,M76)</f>
        <v>0</v>
      </c>
      <c r="N77" s="65">
        <f>COUNTIF($B$76:N$76,N76)</f>
        <v>1</v>
      </c>
      <c r="O77" s="65">
        <f>COUNTIF($B$76:O$76,O76)</f>
        <v>0</v>
      </c>
      <c r="P77" s="65">
        <f>COUNTIF($B$76:P$76,P76)</f>
        <v>1</v>
      </c>
      <c r="Q77" s="65">
        <f>COUNTIF($B$76:Q$76,Q76)</f>
        <v>0</v>
      </c>
      <c r="R77" s="65">
        <f>COUNTIF($B$76:R$76,R76)</f>
        <v>2</v>
      </c>
      <c r="S77" s="65">
        <f>COUNTIF($B$76:S$76,S76)</f>
        <v>0</v>
      </c>
      <c r="T77" s="65">
        <f>COUNTIF($B$76:T$76,T76)</f>
        <v>1</v>
      </c>
      <c r="U77" s="65">
        <f>COUNTIF($B$76:U$76,U76)</f>
        <v>0</v>
      </c>
      <c r="V77" s="65">
        <f>COUNTIF($B$76:V$76,V76)</f>
        <v>2</v>
      </c>
      <c r="W77" s="65">
        <f>COUNTIF($B$76:W$76,W76)</f>
        <v>0</v>
      </c>
      <c r="X77" s="65">
        <f>COUNTIF($B$76:X$76,X76)</f>
        <v>3</v>
      </c>
      <c r="Y77" s="65">
        <f>COUNTIF($B$76:Y$76,Y76)</f>
        <v>0</v>
      </c>
      <c r="Z77" s="65">
        <f>COUNTIF($B$76:Z$76,Z76)</f>
        <v>4</v>
      </c>
      <c r="AA77" s="65">
        <f>COUNTIF($B$76:AA$76,AA76)</f>
        <v>0</v>
      </c>
      <c r="AB77" s="65">
        <f>COUNTIF($B$76:AB$76,AB76)</f>
        <v>4</v>
      </c>
      <c r="AC77" s="65">
        <f>COUNTIF($B$76:AC$76,AC76)</f>
        <v>0</v>
      </c>
      <c r="BF77" s="65">
        <f>COUNTIF($B$76:BF$76,BF76)</f>
        <v>0</v>
      </c>
    </row>
    <row r="78" spans="2:58" s="65" customFormat="1" x14ac:dyDescent="0.35"/>
    <row r="79" spans="2:58" s="65" customFormat="1" x14ac:dyDescent="0.35"/>
    <row r="80" spans="2:58" s="65" customFormat="1" ht="15" hidden="1" customHeight="1" x14ac:dyDescent="0.35">
      <c r="Z80" s="65" t="s">
        <v>592</v>
      </c>
      <c r="AB80" s="65" t="s">
        <v>98</v>
      </c>
      <c r="AD80" s="65" t="s">
        <v>99</v>
      </c>
      <c r="AF80" s="65" t="s">
        <v>100</v>
      </c>
      <c r="AH80" s="65" t="s">
        <v>101</v>
      </c>
      <c r="AJ80" s="65" t="s">
        <v>102</v>
      </c>
    </row>
    <row r="81" spans="26:37" s="65" customFormat="1" hidden="1" x14ac:dyDescent="0.35">
      <c r="AB81" s="65">
        <v>1</v>
      </c>
      <c r="AC81" s="65">
        <v>2</v>
      </c>
      <c r="AD81" s="65">
        <v>1</v>
      </c>
      <c r="AE81" s="65">
        <v>2</v>
      </c>
      <c r="AF81" s="65">
        <v>1</v>
      </c>
      <c r="AG81" s="65">
        <v>2</v>
      </c>
      <c r="AH81" s="65">
        <v>1</v>
      </c>
      <c r="AI81" s="65">
        <v>2</v>
      </c>
      <c r="AJ81" s="65">
        <v>1</v>
      </c>
      <c r="AK81" s="65">
        <v>2</v>
      </c>
    </row>
    <row r="82" spans="26:37" s="65" customFormat="1" hidden="1" x14ac:dyDescent="0.35">
      <c r="Z82" s="65" t="s">
        <v>147</v>
      </c>
      <c r="AA82" s="65" t="s">
        <v>148</v>
      </c>
      <c r="AB82" s="65" t="s">
        <v>103</v>
      </c>
      <c r="AC82" s="65" t="s">
        <v>104</v>
      </c>
      <c r="AD82" s="65" t="s">
        <v>105</v>
      </c>
      <c r="AE82" s="65" t="s">
        <v>106</v>
      </c>
      <c r="AF82" s="65" t="s">
        <v>107</v>
      </c>
      <c r="AG82" s="65" t="s">
        <v>108</v>
      </c>
      <c r="AH82" s="65" t="s">
        <v>109</v>
      </c>
      <c r="AI82" s="65" t="s">
        <v>110</v>
      </c>
      <c r="AJ82" s="65" t="s">
        <v>111</v>
      </c>
      <c r="AK82" s="65" t="s">
        <v>112</v>
      </c>
    </row>
    <row r="83" spans="26:37" s="65" customFormat="1" hidden="1" x14ac:dyDescent="0.35">
      <c r="Z83" s="65">
        <f>INDEX(hep_regional_summary!K$5:K$198,MATCH($E$4,hep_regional_summary!$C$5:$C$198,0))</f>
        <v>1</v>
      </c>
      <c r="AA83" s="65">
        <f>INDEX(hep_regional_summary!L$5:L$198,MATCH($E$4,hep_regional_summary!$C$5:$C$198,0))</f>
        <v>26</v>
      </c>
      <c r="AB83" s="65">
        <f>INDEX(hep_regional_summary!AD$5:AD$198,MATCH($E$4,hep_regional_summary!$C$5:$C$198,0))</f>
        <v>4</v>
      </c>
      <c r="AC83" s="65">
        <f>INDEX(hep_regional_summary!AE$5:AE$198,MATCH($E$4,hep_regional_summary!$C$5:$C$198,0))</f>
        <v>11.7</v>
      </c>
      <c r="AD83" s="65">
        <f>INDEX(hep_regional_summary!AF$5:AF$198,MATCH($E$4,hep_regional_summary!$C$5:$C$198,0))</f>
        <v>3</v>
      </c>
      <c r="AE83" s="65">
        <f>INDEX(hep_regional_summary!AG$5:AG$198,MATCH($E$4,hep_regional_summary!$C$5:$C$198,0))</f>
        <v>-9.6</v>
      </c>
      <c r="AF83" s="65" t="str">
        <f>INDEX(hep_regional_summary!AH$5:AH$198,MATCH($E$4,hep_regional_summary!$C$5:$C$198,0))</f>
        <v/>
      </c>
      <c r="AG83" s="65" t="str">
        <f>INDEX(hep_regional_summary!AI$5:AI$198,MATCH($E$4,hep_regional_summary!$C$5:$C$198,0))</f>
        <v/>
      </c>
      <c r="AH83" s="65" t="str">
        <f>INDEX(hep_regional_summary!AJ$5:AJ$198,MATCH($E$4,hep_regional_summary!$C$5:$C$198,0))</f>
        <v/>
      </c>
      <c r="AI83" s="65" t="str">
        <f>INDEX(hep_regional_summary!AK$5:AK$198,MATCH($E$4,hep_regional_summary!$C$5:$C$198,0))</f>
        <v/>
      </c>
      <c r="AJ83" s="65" t="str">
        <f>INDEX(hep_regional_summary!AL$5:AL$198,MATCH($E$4,hep_regional_summary!$C$5:$C$198,0))</f>
        <v/>
      </c>
      <c r="AK83" s="65" t="str">
        <f>INDEX(hep_regional_summary!AM$5:AM$198,MATCH($E$4,hep_regional_summary!$C$5:$C$198,0))</f>
        <v/>
      </c>
    </row>
    <row r="84" spans="26:37" s="65" customFormat="1" hidden="1" x14ac:dyDescent="0.35">
      <c r="Z84" s="65" t="str">
        <f t="shared" ref="Z84:AK84" si="13">IF(AND(OR(Z83=4,Z83=3),AA83&lt;0),"Worst-Neg",IF(AND(OR(Z83=2,Z83=1),AA83&lt;0),"Best-Neg",IF(AND(OR(Z83=3,Z83=4),AA83&gt;=0),"Worst-Pos",IF(AND(OR(Z83=1,Z83=2),AA83&gt;=0),"best-pos","CHECK"))))</f>
        <v>best-pos</v>
      </c>
      <c r="AA84" s="65" t="str">
        <f t="shared" si="13"/>
        <v>CHECK</v>
      </c>
      <c r="AB84" s="65" t="str">
        <f t="shared" si="13"/>
        <v>Worst-Pos</v>
      </c>
      <c r="AC84" s="65" t="str">
        <f t="shared" si="13"/>
        <v>CHECK</v>
      </c>
      <c r="AD84" s="65" t="str">
        <f t="shared" si="13"/>
        <v>Worst-Neg</v>
      </c>
      <c r="AE84" s="65" t="str">
        <f t="shared" si="13"/>
        <v>CHECK</v>
      </c>
      <c r="AF84" s="65" t="str">
        <f t="shared" si="13"/>
        <v>CHECK</v>
      </c>
      <c r="AG84" s="65" t="str">
        <f t="shared" si="13"/>
        <v>CHECK</v>
      </c>
      <c r="AH84" s="65" t="str">
        <f t="shared" si="13"/>
        <v>CHECK</v>
      </c>
      <c r="AI84" s="65" t="str">
        <f t="shared" si="13"/>
        <v>CHECK</v>
      </c>
      <c r="AJ84" s="65" t="str">
        <f t="shared" si="13"/>
        <v>CHECK</v>
      </c>
      <c r="AK84" s="65" t="str">
        <f t="shared" si="13"/>
        <v>CHECK</v>
      </c>
    </row>
    <row r="85" spans="26:37" s="65" customFormat="1" hidden="1" x14ac:dyDescent="0.35">
      <c r="Z85" s="65">
        <f>COUNTIF($B$84:Z$84,Z84)</f>
        <v>1</v>
      </c>
      <c r="AA85" s="65">
        <f>COUNTIF($B$84:AA$84,AA84)</f>
        <v>1</v>
      </c>
      <c r="AB85" s="65">
        <f>COUNTIF($B$84:AB$84,AB84)</f>
        <v>1</v>
      </c>
      <c r="AC85" s="65">
        <f>COUNTIF($B$84:AC$84,AC84)</f>
        <v>2</v>
      </c>
      <c r="AD85" s="65">
        <f>COUNTIF($B$84:AD$84,AD84)</f>
        <v>1</v>
      </c>
      <c r="AE85" s="65">
        <f>COUNTIF($B$84:AE$84,AE84)</f>
        <v>3</v>
      </c>
      <c r="AF85" s="65">
        <f>COUNTIF($B$84:AF$84,AF84)</f>
        <v>4</v>
      </c>
      <c r="AG85" s="65">
        <f>COUNTIF($B$84:AG$84,AG84)</f>
        <v>5</v>
      </c>
      <c r="AH85" s="65">
        <f>COUNTIF($B$84:AH$84,AH84)</f>
        <v>6</v>
      </c>
      <c r="AI85" s="65">
        <f>COUNTIF($B$84:AI$84,AI84)</f>
        <v>7</v>
      </c>
      <c r="AJ85" s="65">
        <f>COUNTIF($B$84:AJ$84,AJ84)</f>
        <v>8</v>
      </c>
      <c r="AK85" s="65">
        <f>COUNTIF($B$84:AK$84,AK84)</f>
        <v>9</v>
      </c>
    </row>
    <row r="86" spans="26:37" s="78" customFormat="1" x14ac:dyDescent="0.35"/>
    <row r="87" spans="26:37" s="78" customFormat="1" x14ac:dyDescent="0.35"/>
    <row r="88" spans="26:37" s="78" customFormat="1" x14ac:dyDescent="0.35"/>
    <row r="89" spans="26:37" s="78" customFormat="1" x14ac:dyDescent="0.35"/>
    <row r="90" spans="26:37" s="78" customFormat="1" x14ac:dyDescent="0.35"/>
    <row r="91" spans="26:37" s="78" customFormat="1" x14ac:dyDescent="0.35"/>
    <row r="92" spans="26:37" s="78" customFormat="1" x14ac:dyDescent="0.35"/>
    <row r="93" spans="26:37" s="78" customFormat="1" x14ac:dyDescent="0.35"/>
    <row r="94" spans="26:37" s="78" customFormat="1" x14ac:dyDescent="0.35"/>
    <row r="95" spans="26:37" s="78" customFormat="1" x14ac:dyDescent="0.35"/>
    <row r="96" spans="26:37" s="78" customFormat="1" x14ac:dyDescent="0.35"/>
    <row r="97" s="78" customFormat="1" x14ac:dyDescent="0.35"/>
    <row r="98" s="78" customFormat="1" x14ac:dyDescent="0.35"/>
    <row r="99" s="78" customFormat="1" x14ac:dyDescent="0.35"/>
    <row r="100" s="78" customFormat="1" x14ac:dyDescent="0.35"/>
    <row r="101" s="78" customFormat="1" x14ac:dyDescent="0.35"/>
    <row r="102" s="78" customFormat="1" x14ac:dyDescent="0.35"/>
    <row r="103" s="78" customFormat="1" x14ac:dyDescent="0.35"/>
    <row r="104" s="78" customFormat="1" x14ac:dyDescent="0.35"/>
    <row r="105" s="78" customFormat="1" x14ac:dyDescent="0.35"/>
    <row r="106" s="78" customFormat="1" x14ac:dyDescent="0.35"/>
    <row r="107" s="78" customFormat="1" x14ac:dyDescent="0.35"/>
    <row r="108" s="78" customFormat="1" x14ac:dyDescent="0.35"/>
    <row r="109" s="78" customFormat="1" x14ac:dyDescent="0.35"/>
    <row r="110" s="78" customFormat="1" x14ac:dyDescent="0.35"/>
    <row r="111" s="78" customFormat="1" x14ac:dyDescent="0.35"/>
    <row r="112" s="78" customFormat="1" x14ac:dyDescent="0.35"/>
    <row r="113" s="78" customFormat="1" x14ac:dyDescent="0.35"/>
    <row r="114" s="78" customFormat="1" x14ac:dyDescent="0.35"/>
    <row r="115" s="78" customFormat="1" x14ac:dyDescent="0.35"/>
    <row r="116" s="78" customFormat="1" x14ac:dyDescent="0.35"/>
    <row r="117" s="78" customFormat="1" x14ac:dyDescent="0.35"/>
    <row r="118" s="78" customFormat="1" x14ac:dyDescent="0.35"/>
    <row r="119" s="78" customFormat="1" x14ac:dyDescent="0.35"/>
    <row r="120" s="78" customFormat="1" x14ac:dyDescent="0.35"/>
    <row r="121" s="78" customFormat="1" x14ac:dyDescent="0.35"/>
    <row r="122" s="78" customFormat="1" x14ac:dyDescent="0.35"/>
    <row r="123" s="78" customFormat="1" x14ac:dyDescent="0.35"/>
    <row r="124" s="78" customFormat="1" x14ac:dyDescent="0.35"/>
    <row r="125" s="78" customFormat="1" x14ac:dyDescent="0.35"/>
    <row r="126" s="78" customFormat="1" x14ac:dyDescent="0.35"/>
    <row r="127" s="78" customFormat="1" x14ac:dyDescent="0.35"/>
    <row r="128" s="78" customFormat="1" x14ac:dyDescent="0.35"/>
    <row r="129" s="78" customFormat="1" x14ac:dyDescent="0.35"/>
    <row r="130" s="78" customFormat="1" x14ac:dyDescent="0.35"/>
    <row r="131" s="78" customFormat="1" x14ac:dyDescent="0.35"/>
    <row r="132" s="78" customFormat="1" x14ac:dyDescent="0.35"/>
    <row r="133" s="78" customFormat="1" x14ac:dyDescent="0.35"/>
    <row r="134" s="78" customFormat="1" x14ac:dyDescent="0.35"/>
    <row r="135" s="78" customFormat="1" x14ac:dyDescent="0.35"/>
    <row r="136" s="78" customFormat="1" x14ac:dyDescent="0.35"/>
    <row r="137" s="78" customFormat="1" x14ac:dyDescent="0.35"/>
    <row r="138" s="78" customFormat="1" x14ac:dyDescent="0.35"/>
    <row r="139" s="78" customFormat="1" x14ac:dyDescent="0.35"/>
    <row r="140" s="78" customFormat="1" x14ac:dyDescent="0.35"/>
  </sheetData>
  <mergeCells count="26">
    <mergeCell ref="E3:H3"/>
    <mergeCell ref="E4:H4"/>
    <mergeCell ref="B50:B57"/>
    <mergeCell ref="B7:AG7"/>
    <mergeCell ref="C11:P11"/>
    <mergeCell ref="S11:AF11"/>
    <mergeCell ref="C13:H13"/>
    <mergeCell ref="K13:P13"/>
    <mergeCell ref="S13:X13"/>
    <mergeCell ref="C49:H49"/>
    <mergeCell ref="K49:P49"/>
    <mergeCell ref="S49:X49"/>
    <mergeCell ref="AA49:AF49"/>
    <mergeCell ref="AA13:AF13"/>
    <mergeCell ref="C15:H17"/>
    <mergeCell ref="S15:X17"/>
    <mergeCell ref="D57:AE57"/>
    <mergeCell ref="AA15:AF17"/>
    <mergeCell ref="K15:P17"/>
    <mergeCell ref="J32:AD32"/>
    <mergeCell ref="B19:B33"/>
    <mergeCell ref="B35:B48"/>
    <mergeCell ref="C34:H34"/>
    <mergeCell ref="K34:P34"/>
    <mergeCell ref="S34:X34"/>
    <mergeCell ref="AA34:AF34"/>
  </mergeCells>
  <dataValidations count="1">
    <dataValidation type="list" allowBlank="1" showInputMessage="1" showErrorMessage="1" sqref="E4:H4" xr:uid="{FB3E7A27-D6BC-43B3-B8FB-0CB82E7E1C11}">
      <formula1>INDIRECT($E$3)</formula1>
    </dataValidation>
  </dataValidations>
  <pageMargins left="0.7" right="0.7" top="0.75" bottom="0.75" header="0.3" footer="0.3"/>
  <pageSetup scale="43"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expression" priority="86" id="{3797517B-3FB5-48BA-B489-586F6A0F0036}">
            <xm:f>$J$32=Reference!$K$26</xm:f>
            <x14:dxf>
              <font>
                <color theme="9"/>
              </font>
            </x14:dxf>
          </x14:cfRule>
          <xm:sqref>H32:J32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E94EC494-66C2-4C77-9828-1F74FA55C992}">
          <x14:formula1>
            <xm:f>Reference!$B$5:$B$10</xm:f>
          </x14:formula1>
          <xm:sqref>E3:H3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A173"/>
  </sheetPr>
  <dimension ref="A1:AP198"/>
  <sheetViews>
    <sheetView showGridLines="0" zoomScale="110" zoomScaleNormal="110" workbookViewId="0">
      <pane xSplit="3" ySplit="4" topLeftCell="D5" activePane="bottomRight" state="frozen"/>
      <selection pane="topRight" activeCell="D1" sqref="D1"/>
      <selection pane="bottomLeft" activeCell="A5" sqref="A5"/>
      <selection pane="bottomRight" activeCell="O3" sqref="O3:AP3"/>
    </sheetView>
  </sheetViews>
  <sheetFormatPr defaultColWidth="10.90625" defaultRowHeight="14.5" x14ac:dyDescent="0.35"/>
  <cols>
    <col min="1" max="1" width="1.6328125" customWidth="1"/>
    <col min="2" max="2" width="5.36328125" customWidth="1"/>
    <col min="3" max="3" width="20.90625" customWidth="1"/>
    <col min="4" max="4" width="6" customWidth="1"/>
    <col min="5" max="5" width="8" customWidth="1"/>
    <col min="6" max="6" width="12.6328125" customWidth="1"/>
    <col min="7" max="7" width="10.1796875" bestFit="1" customWidth="1"/>
    <col min="8" max="8" width="11.1796875" bestFit="1" customWidth="1"/>
    <col min="9" max="10" width="9.81640625" customWidth="1"/>
    <col min="11" max="14" width="8.453125" customWidth="1"/>
    <col min="15" max="30" width="4.08984375" customWidth="1"/>
    <col min="31" max="32" width="5.08984375" customWidth="1"/>
    <col min="33" max="42" width="4.08984375" customWidth="1"/>
    <col min="43" max="43" width="1.6328125" customWidth="1"/>
  </cols>
  <sheetData>
    <row r="1" spans="1:42" s="64" customFormat="1" x14ac:dyDescent="0.35">
      <c r="A1" s="150"/>
      <c r="B1" s="150" t="s">
        <v>116</v>
      </c>
      <c r="C1" s="150"/>
      <c r="D1" s="150"/>
      <c r="E1" s="150"/>
      <c r="F1" s="151"/>
      <c r="G1" s="245" t="s">
        <v>599</v>
      </c>
      <c r="H1" s="246"/>
      <c r="I1" s="150" t="s">
        <v>117</v>
      </c>
      <c r="J1" s="150"/>
      <c r="K1" s="150"/>
      <c r="L1" s="150"/>
      <c r="M1" s="150"/>
      <c r="N1" s="151"/>
      <c r="O1" s="150" t="s">
        <v>598</v>
      </c>
      <c r="P1" s="150"/>
      <c r="Q1" s="150"/>
      <c r="R1" s="150"/>
      <c r="S1" s="150"/>
      <c r="T1" s="150"/>
      <c r="U1" s="150"/>
      <c r="V1" s="150"/>
      <c r="W1" s="150"/>
      <c r="X1" s="150"/>
      <c r="Y1" s="150"/>
      <c r="Z1" s="150"/>
      <c r="AA1" s="150"/>
      <c r="AB1" s="150"/>
      <c r="AC1" s="150"/>
      <c r="AD1" s="150"/>
      <c r="AE1" s="150"/>
      <c r="AF1" s="150"/>
      <c r="AG1" s="150"/>
      <c r="AH1" s="150"/>
      <c r="AI1" s="150"/>
      <c r="AJ1" s="150"/>
      <c r="AK1" s="150"/>
      <c r="AL1" s="150"/>
      <c r="AM1" s="150"/>
      <c r="AN1" s="150"/>
      <c r="AO1" s="150"/>
      <c r="AP1" s="150"/>
    </row>
    <row r="2" spans="1:42" ht="24.75" customHeight="1" x14ac:dyDescent="0.35">
      <c r="A2" s="152"/>
      <c r="B2" s="153"/>
      <c r="C2" s="153"/>
      <c r="D2" s="153"/>
      <c r="E2" s="153"/>
      <c r="F2" s="158"/>
      <c r="G2" s="164"/>
      <c r="H2" s="158"/>
      <c r="I2" s="244" t="s">
        <v>118</v>
      </c>
      <c r="J2" s="236"/>
      <c r="K2" s="244" t="s">
        <v>119</v>
      </c>
      <c r="L2" s="236"/>
      <c r="M2" s="244" t="s">
        <v>120</v>
      </c>
      <c r="N2" s="236"/>
      <c r="O2" s="239" t="s">
        <v>121</v>
      </c>
      <c r="P2" s="240"/>
      <c r="Q2" s="240"/>
      <c r="R2" s="240"/>
      <c r="S2" s="240"/>
      <c r="T2" s="240"/>
      <c r="U2" s="240"/>
      <c r="V2" s="242"/>
      <c r="W2" s="239" t="s">
        <v>122</v>
      </c>
      <c r="X2" s="240"/>
      <c r="Y2" s="240"/>
      <c r="Z2" s="240"/>
      <c r="AA2" s="240"/>
      <c r="AB2" s="240"/>
      <c r="AC2" s="240"/>
      <c r="AD2" s="242"/>
      <c r="AE2" s="244" t="s">
        <v>123</v>
      </c>
      <c r="AF2" s="234"/>
      <c r="AG2" s="234"/>
      <c r="AH2" s="234"/>
      <c r="AI2" s="234"/>
      <c r="AJ2" s="236"/>
      <c r="AK2" s="234" t="s">
        <v>124</v>
      </c>
      <c r="AL2" s="234"/>
      <c r="AM2" s="234"/>
      <c r="AN2" s="234"/>
      <c r="AO2" s="234"/>
      <c r="AP2" s="238"/>
    </row>
    <row r="3" spans="1:42" s="63" customFormat="1" ht="36.75" customHeight="1" x14ac:dyDescent="0.35">
      <c r="A3" s="154"/>
      <c r="B3" s="234" t="s">
        <v>125</v>
      </c>
      <c r="C3" s="234" t="s">
        <v>126</v>
      </c>
      <c r="D3" s="234" t="s">
        <v>127</v>
      </c>
      <c r="E3" s="234" t="s">
        <v>128</v>
      </c>
      <c r="F3" s="236" t="s">
        <v>129</v>
      </c>
      <c r="G3" s="159"/>
      <c r="H3" s="236" t="s">
        <v>130</v>
      </c>
      <c r="I3" s="247">
        <v>2018</v>
      </c>
      <c r="J3" s="249">
        <v>2023</v>
      </c>
      <c r="K3" s="244" t="s">
        <v>132</v>
      </c>
      <c r="L3" s="236" t="s">
        <v>133</v>
      </c>
      <c r="M3" s="244" t="s">
        <v>131</v>
      </c>
      <c r="N3" s="236" t="s">
        <v>133</v>
      </c>
      <c r="O3" s="244" t="s">
        <v>23</v>
      </c>
      <c r="P3" s="241"/>
      <c r="Q3" s="240" t="s">
        <v>24</v>
      </c>
      <c r="R3" s="240"/>
      <c r="S3" s="240" t="s">
        <v>25</v>
      </c>
      <c r="T3" s="240"/>
      <c r="U3" s="241" t="s">
        <v>26</v>
      </c>
      <c r="V3" s="242"/>
      <c r="W3" s="239" t="s">
        <v>27</v>
      </c>
      <c r="X3" s="240"/>
      <c r="Y3" s="240" t="s">
        <v>28</v>
      </c>
      <c r="Z3" s="240"/>
      <c r="AA3" s="240" t="s">
        <v>29</v>
      </c>
      <c r="AB3" s="240"/>
      <c r="AC3" s="241" t="s">
        <v>30</v>
      </c>
      <c r="AD3" s="242"/>
      <c r="AE3" s="239" t="s">
        <v>31</v>
      </c>
      <c r="AF3" s="240"/>
      <c r="AG3" s="240" t="s">
        <v>597</v>
      </c>
      <c r="AH3" s="240"/>
      <c r="AI3" s="241" t="s">
        <v>33</v>
      </c>
      <c r="AJ3" s="242"/>
      <c r="AK3" s="241" t="s">
        <v>558</v>
      </c>
      <c r="AL3" s="240"/>
      <c r="AM3" s="240" t="s">
        <v>34</v>
      </c>
      <c r="AN3" s="240"/>
      <c r="AO3" s="241" t="s">
        <v>35</v>
      </c>
      <c r="AP3" s="243"/>
    </row>
    <row r="4" spans="1:42" ht="12" customHeight="1" x14ac:dyDescent="0.35">
      <c r="A4" s="155"/>
      <c r="B4" s="235"/>
      <c r="C4" s="235"/>
      <c r="D4" s="235"/>
      <c r="E4" s="235"/>
      <c r="F4" s="237"/>
      <c r="G4" s="160" t="s">
        <v>544</v>
      </c>
      <c r="H4" s="237"/>
      <c r="I4" s="248"/>
      <c r="J4" s="250"/>
      <c r="K4" s="251"/>
      <c r="L4" s="237"/>
      <c r="M4" s="251"/>
      <c r="N4" s="237"/>
      <c r="O4" s="162">
        <v>2018</v>
      </c>
      <c r="P4" s="157">
        <v>2023</v>
      </c>
      <c r="Q4" s="156">
        <v>2018</v>
      </c>
      <c r="R4" s="157">
        <v>2023</v>
      </c>
      <c r="S4" s="156">
        <v>2018</v>
      </c>
      <c r="T4" s="157">
        <v>2023</v>
      </c>
      <c r="U4" s="156">
        <v>2018</v>
      </c>
      <c r="V4" s="163">
        <v>2023</v>
      </c>
      <c r="W4" s="162">
        <v>2018</v>
      </c>
      <c r="X4" s="157">
        <v>2023</v>
      </c>
      <c r="Y4" s="156">
        <v>2018</v>
      </c>
      <c r="Z4" s="157">
        <v>2023</v>
      </c>
      <c r="AA4" s="156">
        <v>2018</v>
      </c>
      <c r="AB4" s="157">
        <v>2023</v>
      </c>
      <c r="AC4" s="156">
        <v>2018</v>
      </c>
      <c r="AD4" s="163">
        <v>2023</v>
      </c>
      <c r="AE4" s="162">
        <v>2018</v>
      </c>
      <c r="AF4" s="157">
        <v>2023</v>
      </c>
      <c r="AG4" s="156">
        <v>2018</v>
      </c>
      <c r="AH4" s="157">
        <v>2023</v>
      </c>
      <c r="AI4" s="156">
        <v>2018</v>
      </c>
      <c r="AJ4" s="163">
        <v>2023</v>
      </c>
      <c r="AK4" s="161">
        <v>2018</v>
      </c>
      <c r="AL4" s="157">
        <v>2023</v>
      </c>
      <c r="AM4" s="156">
        <v>2018</v>
      </c>
      <c r="AN4" s="157">
        <v>2023</v>
      </c>
      <c r="AO4" s="156">
        <v>2018</v>
      </c>
      <c r="AP4" s="157">
        <v>2023</v>
      </c>
    </row>
    <row r="5" spans="1:42" x14ac:dyDescent="0.35">
      <c r="A5" s="23">
        <v>62</v>
      </c>
      <c r="B5" s="16" t="s">
        <v>149</v>
      </c>
      <c r="C5" s="16" t="s">
        <v>150</v>
      </c>
      <c r="D5" s="16" t="s">
        <v>79</v>
      </c>
      <c r="E5" s="16" t="s">
        <v>151</v>
      </c>
      <c r="F5" s="17">
        <v>2400000</v>
      </c>
      <c r="G5" s="26">
        <v>-1.7</v>
      </c>
      <c r="H5" s="82">
        <v>-41000</v>
      </c>
      <c r="I5" s="25">
        <v>4</v>
      </c>
      <c r="J5" s="26">
        <v>-1.7</v>
      </c>
      <c r="K5" s="36">
        <v>2</v>
      </c>
      <c r="L5" s="130">
        <v>0.5</v>
      </c>
      <c r="M5" s="36">
        <v>4</v>
      </c>
      <c r="N5" s="131">
        <v>-2.1</v>
      </c>
      <c r="O5" s="28">
        <v>3</v>
      </c>
      <c r="P5" s="132">
        <v>5.6</v>
      </c>
      <c r="Q5" s="80">
        <v>1</v>
      </c>
      <c r="R5" s="132">
        <v>0.2</v>
      </c>
      <c r="S5" s="80">
        <v>4</v>
      </c>
      <c r="T5" s="132">
        <v>2.4</v>
      </c>
      <c r="U5" s="29">
        <v>2</v>
      </c>
      <c r="V5" s="133">
        <v>2.5</v>
      </c>
      <c r="W5" s="28">
        <v>4</v>
      </c>
      <c r="X5" s="132">
        <v>-3.4</v>
      </c>
      <c r="Y5" s="80">
        <v>1</v>
      </c>
      <c r="Z5" s="132">
        <v>-26.6</v>
      </c>
      <c r="AA5" s="80">
        <v>4</v>
      </c>
      <c r="AB5" s="132">
        <v>-8.6</v>
      </c>
      <c r="AC5" s="29">
        <v>2</v>
      </c>
      <c r="AD5" s="133">
        <v>3.7</v>
      </c>
      <c r="AE5" s="28">
        <v>1</v>
      </c>
      <c r="AF5" s="132">
        <v>3.1</v>
      </c>
      <c r="AG5" s="80">
        <v>4</v>
      </c>
      <c r="AH5" s="132">
        <v>-2.2999999999999998</v>
      </c>
      <c r="AI5" s="29">
        <v>4</v>
      </c>
      <c r="AJ5" s="134">
        <v>1.1000000000000001</v>
      </c>
      <c r="AK5" s="28">
        <v>2</v>
      </c>
      <c r="AL5" s="132">
        <v>-4.9000000000000004</v>
      </c>
      <c r="AM5" s="80">
        <v>1</v>
      </c>
      <c r="AN5" s="132">
        <v>0.6</v>
      </c>
      <c r="AO5" s="29">
        <v>3</v>
      </c>
      <c r="AP5" s="133">
        <v>-4.4000000000000004</v>
      </c>
    </row>
    <row r="6" spans="1:42" x14ac:dyDescent="0.35">
      <c r="A6" s="23">
        <v>51</v>
      </c>
      <c r="B6" s="19" t="s">
        <v>152</v>
      </c>
      <c r="C6" s="19" t="s">
        <v>153</v>
      </c>
      <c r="D6" s="19" t="s">
        <v>79</v>
      </c>
      <c r="E6" s="19" t="s">
        <v>154</v>
      </c>
      <c r="F6" s="20">
        <v>2600000</v>
      </c>
      <c r="G6" s="26">
        <v>-0.6</v>
      </c>
      <c r="H6" s="83">
        <v>-16000</v>
      </c>
      <c r="I6" s="25">
        <v>4</v>
      </c>
      <c r="J6" s="26">
        <v>-0.6</v>
      </c>
      <c r="K6" s="36">
        <v>1</v>
      </c>
      <c r="L6" s="130">
        <v>0.3</v>
      </c>
      <c r="M6" s="36">
        <v>4</v>
      </c>
      <c r="N6" s="131">
        <v>-0.8</v>
      </c>
      <c r="O6" s="28">
        <v>3</v>
      </c>
      <c r="P6" s="132">
        <v>7.2</v>
      </c>
      <c r="Q6" s="80">
        <v>2</v>
      </c>
      <c r="R6" s="132">
        <v>-0.5</v>
      </c>
      <c r="S6" s="80">
        <v>1</v>
      </c>
      <c r="T6" s="132">
        <v>-0.7</v>
      </c>
      <c r="U6" s="29">
        <v>3</v>
      </c>
      <c r="V6" s="133">
        <v>8.3000000000000007</v>
      </c>
      <c r="W6" s="28">
        <v>2</v>
      </c>
      <c r="X6" s="132">
        <v>6.1</v>
      </c>
      <c r="Y6" s="80">
        <v>4</v>
      </c>
      <c r="Z6" s="132">
        <v>11.7</v>
      </c>
      <c r="AA6" s="80">
        <v>3</v>
      </c>
      <c r="AB6" s="132">
        <v>-34.9</v>
      </c>
      <c r="AC6" s="29">
        <v>2</v>
      </c>
      <c r="AD6" s="133">
        <v>-4.3</v>
      </c>
      <c r="AE6" s="28">
        <v>3</v>
      </c>
      <c r="AF6" s="132">
        <v>2.4</v>
      </c>
      <c r="AG6" s="80">
        <v>3</v>
      </c>
      <c r="AH6" s="132">
        <v>-3.6</v>
      </c>
      <c r="AI6" s="29">
        <v>3</v>
      </c>
      <c r="AJ6" s="134">
        <v>1.4</v>
      </c>
      <c r="AK6" s="28">
        <v>2</v>
      </c>
      <c r="AL6" s="132">
        <v>-5.2</v>
      </c>
      <c r="AM6" s="80">
        <v>3</v>
      </c>
      <c r="AN6" s="132">
        <v>0.8</v>
      </c>
      <c r="AO6" s="29">
        <v>3</v>
      </c>
      <c r="AP6" s="133">
        <v>-0.3</v>
      </c>
    </row>
    <row r="7" spans="1:42" x14ac:dyDescent="0.35">
      <c r="A7" s="23">
        <v>67</v>
      </c>
      <c r="B7" s="19" t="s">
        <v>155</v>
      </c>
      <c r="C7" s="19" t="s">
        <v>156</v>
      </c>
      <c r="D7" s="19" t="s">
        <v>79</v>
      </c>
      <c r="E7" s="19" t="s">
        <v>157</v>
      </c>
      <c r="F7" s="20">
        <v>46000000</v>
      </c>
      <c r="G7" s="26">
        <v>-0.5</v>
      </c>
      <c r="H7" s="83">
        <v>-240000</v>
      </c>
      <c r="I7" s="25">
        <v>2</v>
      </c>
      <c r="J7" s="26">
        <v>-0.5</v>
      </c>
      <c r="K7" s="36"/>
      <c r="L7" s="130"/>
      <c r="M7" s="36">
        <v>2</v>
      </c>
      <c r="N7" s="131">
        <v>-1</v>
      </c>
      <c r="O7" s="28">
        <v>1</v>
      </c>
      <c r="P7" s="132">
        <v>1.3</v>
      </c>
      <c r="Q7" s="80">
        <v>2</v>
      </c>
      <c r="R7" s="132">
        <v>-0.5</v>
      </c>
      <c r="S7" s="80">
        <v>2</v>
      </c>
      <c r="T7" s="132">
        <v>0</v>
      </c>
      <c r="U7" s="29">
        <v>3</v>
      </c>
      <c r="V7" s="133">
        <v>0.9</v>
      </c>
      <c r="W7" s="28">
        <v>1</v>
      </c>
      <c r="X7" s="132">
        <v>0</v>
      </c>
      <c r="Y7" s="80">
        <v>2</v>
      </c>
      <c r="Z7" s="132">
        <v>13.3</v>
      </c>
      <c r="AA7" s="80"/>
      <c r="AB7" s="132"/>
      <c r="AC7" s="29">
        <v>1</v>
      </c>
      <c r="AD7" s="133">
        <v>0.8</v>
      </c>
      <c r="AE7" s="28">
        <v>1</v>
      </c>
      <c r="AF7" s="132">
        <v>3.5</v>
      </c>
      <c r="AG7" s="80">
        <v>3</v>
      </c>
      <c r="AH7" s="132">
        <v>-2.8</v>
      </c>
      <c r="AI7" s="29">
        <v>3</v>
      </c>
      <c r="AJ7" s="134">
        <v>0.5</v>
      </c>
      <c r="AK7" s="28">
        <v>2</v>
      </c>
      <c r="AL7" s="132">
        <v>1.5</v>
      </c>
      <c r="AM7" s="80">
        <v>1</v>
      </c>
      <c r="AN7" s="132">
        <v>1.7</v>
      </c>
      <c r="AO7" s="29">
        <v>1</v>
      </c>
      <c r="AP7" s="133">
        <v>-31.7</v>
      </c>
    </row>
    <row r="8" spans="1:42" x14ac:dyDescent="0.35">
      <c r="A8" s="23">
        <v>123</v>
      </c>
      <c r="B8" s="19" t="s">
        <v>158</v>
      </c>
      <c r="C8" s="19" t="s">
        <v>159</v>
      </c>
      <c r="D8" s="19" t="s">
        <v>79</v>
      </c>
      <c r="E8" s="19" t="s">
        <v>154</v>
      </c>
      <c r="F8" s="20">
        <v>21000000</v>
      </c>
      <c r="G8" s="26">
        <v>0.6</v>
      </c>
      <c r="H8" s="83">
        <v>120000</v>
      </c>
      <c r="I8" s="25">
        <v>3</v>
      </c>
      <c r="J8" s="26">
        <v>0.6</v>
      </c>
      <c r="K8" s="36">
        <v>2</v>
      </c>
      <c r="L8" s="130">
        <v>0.8</v>
      </c>
      <c r="M8" s="36">
        <v>3</v>
      </c>
      <c r="N8" s="131">
        <v>0.1</v>
      </c>
      <c r="O8" s="28">
        <v>1</v>
      </c>
      <c r="P8" s="132">
        <v>3.6</v>
      </c>
      <c r="Q8" s="80">
        <v>3</v>
      </c>
      <c r="R8" s="132">
        <v>-2.9</v>
      </c>
      <c r="S8" s="80">
        <v>1</v>
      </c>
      <c r="T8" s="132">
        <v>-0.7</v>
      </c>
      <c r="U8" s="29">
        <v>1</v>
      </c>
      <c r="V8" s="133">
        <v>8.1999999999999993</v>
      </c>
      <c r="W8" s="28">
        <v>3</v>
      </c>
      <c r="X8" s="132">
        <v>5.7</v>
      </c>
      <c r="Y8" s="80">
        <v>1</v>
      </c>
      <c r="Z8" s="132">
        <v>10.4</v>
      </c>
      <c r="AA8" s="80">
        <v>1</v>
      </c>
      <c r="AB8" s="132">
        <v>-5.7</v>
      </c>
      <c r="AC8" s="29">
        <v>3</v>
      </c>
      <c r="AD8" s="133">
        <v>1.7</v>
      </c>
      <c r="AE8" s="28">
        <v>3</v>
      </c>
      <c r="AF8" s="132">
        <v>-1.7</v>
      </c>
      <c r="AG8" s="80">
        <v>1</v>
      </c>
      <c r="AH8" s="132">
        <v>0</v>
      </c>
      <c r="AI8" s="29">
        <v>2</v>
      </c>
      <c r="AJ8" s="134">
        <v>2.2000000000000002</v>
      </c>
      <c r="AK8" s="28">
        <v>2</v>
      </c>
      <c r="AL8" s="132">
        <v>-7.9</v>
      </c>
      <c r="AM8" s="80">
        <v>4</v>
      </c>
      <c r="AN8" s="132">
        <v>1.4</v>
      </c>
      <c r="AO8" s="29">
        <v>2</v>
      </c>
      <c r="AP8" s="133">
        <v>-8.3000000000000007</v>
      </c>
    </row>
    <row r="9" spans="1:42" x14ac:dyDescent="0.35">
      <c r="A9" s="23">
        <v>126</v>
      </c>
      <c r="B9" s="19" t="s">
        <v>160</v>
      </c>
      <c r="C9" s="19" t="s">
        <v>161</v>
      </c>
      <c r="D9" s="19" t="s">
        <v>79</v>
      </c>
      <c r="E9" s="19" t="s">
        <v>154</v>
      </c>
      <c r="F9" s="20">
        <v>27000000</v>
      </c>
      <c r="G9" s="26">
        <v>0.6</v>
      </c>
      <c r="H9" s="83">
        <v>170000</v>
      </c>
      <c r="I9" s="25">
        <v>4</v>
      </c>
      <c r="J9" s="26">
        <v>0.6</v>
      </c>
      <c r="K9" s="36">
        <v>2</v>
      </c>
      <c r="L9" s="130">
        <v>1.5</v>
      </c>
      <c r="M9" s="36">
        <v>4</v>
      </c>
      <c r="N9" s="131">
        <v>-0.1</v>
      </c>
      <c r="O9" s="28">
        <v>2</v>
      </c>
      <c r="P9" s="132">
        <v>4.2</v>
      </c>
      <c r="Q9" s="80">
        <v>4</v>
      </c>
      <c r="R9" s="132">
        <v>0.9</v>
      </c>
      <c r="S9" s="80">
        <v>3</v>
      </c>
      <c r="T9" s="132">
        <v>2.4</v>
      </c>
      <c r="U9" s="29">
        <v>2</v>
      </c>
      <c r="V9" s="133">
        <v>8.6999999999999993</v>
      </c>
      <c r="W9" s="28">
        <v>4</v>
      </c>
      <c r="X9" s="132">
        <v>4</v>
      </c>
      <c r="Y9" s="80">
        <v>2</v>
      </c>
      <c r="Z9" s="132">
        <v>14.1</v>
      </c>
      <c r="AA9" s="80">
        <v>1</v>
      </c>
      <c r="AB9" s="132">
        <v>20.8</v>
      </c>
      <c r="AC9" s="29">
        <v>4</v>
      </c>
      <c r="AD9" s="133">
        <v>2.8</v>
      </c>
      <c r="AE9" s="28">
        <v>4</v>
      </c>
      <c r="AF9" s="132">
        <v>-0.1</v>
      </c>
      <c r="AG9" s="80">
        <v>1</v>
      </c>
      <c r="AH9" s="132">
        <v>0</v>
      </c>
      <c r="AI9" s="29">
        <v>2</v>
      </c>
      <c r="AJ9" s="134">
        <v>-0.3</v>
      </c>
      <c r="AK9" s="28">
        <v>4</v>
      </c>
      <c r="AL9" s="132">
        <v>-1.3</v>
      </c>
      <c r="AM9" s="80">
        <v>4</v>
      </c>
      <c r="AN9" s="132">
        <v>0.5</v>
      </c>
      <c r="AO9" s="29">
        <v>2</v>
      </c>
      <c r="AP9" s="133">
        <v>-43.8</v>
      </c>
    </row>
    <row r="10" spans="1:42" x14ac:dyDescent="0.35">
      <c r="A10" s="23">
        <v>2</v>
      </c>
      <c r="B10" s="19" t="s">
        <v>162</v>
      </c>
      <c r="C10" s="19" t="s">
        <v>163</v>
      </c>
      <c r="D10" s="19" t="s">
        <v>79</v>
      </c>
      <c r="E10" s="19" t="s">
        <v>157</v>
      </c>
      <c r="F10" s="20">
        <v>36000000</v>
      </c>
      <c r="G10" s="26">
        <v>0.8</v>
      </c>
      <c r="H10" s="83">
        <v>290000</v>
      </c>
      <c r="I10" s="25">
        <v>4</v>
      </c>
      <c r="J10" s="26">
        <v>0.8</v>
      </c>
      <c r="K10" s="36">
        <v>3</v>
      </c>
      <c r="L10" s="130">
        <v>-0.3</v>
      </c>
      <c r="M10" s="36">
        <v>4</v>
      </c>
      <c r="N10" s="131">
        <v>1.2</v>
      </c>
      <c r="O10" s="28">
        <v>4</v>
      </c>
      <c r="P10" s="132">
        <v>4.4000000000000004</v>
      </c>
      <c r="Q10" s="80">
        <v>2</v>
      </c>
      <c r="R10" s="132">
        <v>3.3</v>
      </c>
      <c r="S10" s="80">
        <v>4</v>
      </c>
      <c r="T10" s="132">
        <v>-4.3</v>
      </c>
      <c r="U10" s="29">
        <v>3</v>
      </c>
      <c r="V10" s="133">
        <v>1.8</v>
      </c>
      <c r="W10" s="28">
        <v>2</v>
      </c>
      <c r="X10" s="132">
        <v>5.8</v>
      </c>
      <c r="Y10" s="80">
        <v>4</v>
      </c>
      <c r="Z10" s="132">
        <v>7.3</v>
      </c>
      <c r="AA10" s="80">
        <v>3</v>
      </c>
      <c r="AB10" s="132">
        <v>-20.399999999999999</v>
      </c>
      <c r="AC10" s="29">
        <v>1</v>
      </c>
      <c r="AD10" s="133">
        <v>6.3</v>
      </c>
      <c r="AE10" s="28">
        <v>3</v>
      </c>
      <c r="AF10" s="132">
        <v>1.5</v>
      </c>
      <c r="AG10" s="80">
        <v>4</v>
      </c>
      <c r="AH10" s="132">
        <v>-4.7</v>
      </c>
      <c r="AI10" s="29">
        <v>4</v>
      </c>
      <c r="AJ10" s="134">
        <v>1.1000000000000001</v>
      </c>
      <c r="AK10" s="28">
        <v>3</v>
      </c>
      <c r="AL10" s="132">
        <v>-0.6</v>
      </c>
      <c r="AM10" s="80">
        <v>3</v>
      </c>
      <c r="AN10" s="132">
        <v>-0.1</v>
      </c>
      <c r="AO10" s="29">
        <v>1</v>
      </c>
      <c r="AP10" s="133">
        <v>13.9</v>
      </c>
    </row>
    <row r="11" spans="1:42" x14ac:dyDescent="0.35">
      <c r="A11" s="23">
        <v>37</v>
      </c>
      <c r="B11" s="19" t="s">
        <v>164</v>
      </c>
      <c r="C11" s="19" t="s">
        <v>165</v>
      </c>
      <c r="D11" s="19" t="s">
        <v>79</v>
      </c>
      <c r="E11" s="19" t="s">
        <v>151</v>
      </c>
      <c r="F11" s="20">
        <v>1500000</v>
      </c>
      <c r="G11" s="26">
        <v>0.9</v>
      </c>
      <c r="H11" s="83">
        <v>15000</v>
      </c>
      <c r="I11" s="25">
        <v>4</v>
      </c>
      <c r="J11" s="26">
        <v>0.9</v>
      </c>
      <c r="K11" s="36"/>
      <c r="L11" s="130"/>
      <c r="M11" s="36">
        <v>4</v>
      </c>
      <c r="N11" s="131">
        <v>0.7</v>
      </c>
      <c r="O11" s="28">
        <v>4</v>
      </c>
      <c r="P11" s="132">
        <v>4.5</v>
      </c>
      <c r="Q11" s="80">
        <v>2</v>
      </c>
      <c r="R11" s="132">
        <v>-1</v>
      </c>
      <c r="S11" s="80">
        <v>4</v>
      </c>
      <c r="T11" s="132">
        <v>0</v>
      </c>
      <c r="U11" s="29">
        <v>2</v>
      </c>
      <c r="V11" s="133">
        <v>5.6</v>
      </c>
      <c r="W11" s="28">
        <v>3</v>
      </c>
      <c r="X11" s="132">
        <v>7.1</v>
      </c>
      <c r="Y11" s="80">
        <v>4</v>
      </c>
      <c r="Z11" s="132">
        <v>3.9</v>
      </c>
      <c r="AA11" s="80">
        <v>4</v>
      </c>
      <c r="AB11" s="132">
        <v>-10.4</v>
      </c>
      <c r="AC11" s="29">
        <v>1</v>
      </c>
      <c r="AD11" s="133">
        <v>2.1</v>
      </c>
      <c r="AE11" s="28">
        <v>3</v>
      </c>
      <c r="AF11" s="132">
        <v>0.3</v>
      </c>
      <c r="AG11" s="80">
        <v>4</v>
      </c>
      <c r="AH11" s="132">
        <v>-5.0999999999999996</v>
      </c>
      <c r="AI11" s="29">
        <v>4</v>
      </c>
      <c r="AJ11" s="134">
        <v>1.1000000000000001</v>
      </c>
      <c r="AK11" s="28">
        <v>1</v>
      </c>
      <c r="AL11" s="132">
        <v>-7.7</v>
      </c>
      <c r="AM11" s="80">
        <v>3</v>
      </c>
      <c r="AN11" s="132">
        <v>-0.2</v>
      </c>
      <c r="AO11" s="29">
        <v>4</v>
      </c>
      <c r="AP11" s="133">
        <v>11.2</v>
      </c>
    </row>
    <row r="12" spans="1:42" x14ac:dyDescent="0.35">
      <c r="A12" s="23">
        <v>69</v>
      </c>
      <c r="B12" s="19" t="s">
        <v>166</v>
      </c>
      <c r="C12" s="19" t="s">
        <v>167</v>
      </c>
      <c r="D12" s="19" t="s">
        <v>79</v>
      </c>
      <c r="E12" s="19" t="s">
        <v>157</v>
      </c>
      <c r="F12" s="20">
        <v>16000000</v>
      </c>
      <c r="G12" s="26">
        <v>0.9</v>
      </c>
      <c r="H12" s="83">
        <v>140000</v>
      </c>
      <c r="I12" s="25">
        <v>3</v>
      </c>
      <c r="J12" s="26">
        <v>0.9</v>
      </c>
      <c r="K12" s="36">
        <v>1</v>
      </c>
      <c r="L12" s="130">
        <v>-0.2</v>
      </c>
      <c r="M12" s="36">
        <v>3</v>
      </c>
      <c r="N12" s="131">
        <v>1.1000000000000001</v>
      </c>
      <c r="O12" s="28">
        <v>1</v>
      </c>
      <c r="P12" s="132">
        <v>0.8</v>
      </c>
      <c r="Q12" s="80">
        <v>2</v>
      </c>
      <c r="R12" s="132">
        <v>1.5</v>
      </c>
      <c r="S12" s="80">
        <v>2</v>
      </c>
      <c r="T12" s="132">
        <v>0.5</v>
      </c>
      <c r="U12" s="29">
        <v>3</v>
      </c>
      <c r="V12" s="133">
        <v>8.1</v>
      </c>
      <c r="W12" s="28">
        <v>1</v>
      </c>
      <c r="X12" s="132">
        <v>-11.1</v>
      </c>
      <c r="Y12" s="80">
        <v>1</v>
      </c>
      <c r="Z12" s="132">
        <v>18.3</v>
      </c>
      <c r="AA12" s="80">
        <v>4</v>
      </c>
      <c r="AB12" s="132">
        <v>10.5</v>
      </c>
      <c r="AC12" s="29">
        <v>2</v>
      </c>
      <c r="AD12" s="133">
        <v>-3.3</v>
      </c>
      <c r="AE12" s="28">
        <v>2</v>
      </c>
      <c r="AF12" s="132">
        <v>0.7</v>
      </c>
      <c r="AG12" s="80">
        <v>1</v>
      </c>
      <c r="AH12" s="132">
        <v>0</v>
      </c>
      <c r="AI12" s="29">
        <v>3</v>
      </c>
      <c r="AJ12" s="134">
        <v>0.9</v>
      </c>
      <c r="AK12" s="28">
        <v>1</v>
      </c>
      <c r="AL12" s="132">
        <v>0</v>
      </c>
      <c r="AM12" s="80">
        <v>1</v>
      </c>
      <c r="AN12" s="132">
        <v>0.2</v>
      </c>
      <c r="AO12" s="29">
        <v>1</v>
      </c>
      <c r="AP12" s="133">
        <v>-7.4</v>
      </c>
    </row>
    <row r="13" spans="1:42" x14ac:dyDescent="0.35">
      <c r="A13" s="23">
        <v>194</v>
      </c>
      <c r="B13" s="19" t="s">
        <v>168</v>
      </c>
      <c r="C13" s="19" t="s">
        <v>169</v>
      </c>
      <c r="D13" s="19" t="s">
        <v>79</v>
      </c>
      <c r="E13" s="19" t="s">
        <v>154</v>
      </c>
      <c r="F13" s="20">
        <v>2100000</v>
      </c>
      <c r="G13" s="26">
        <v>1</v>
      </c>
      <c r="H13" s="83">
        <v>20000</v>
      </c>
      <c r="I13" s="25">
        <v>4</v>
      </c>
      <c r="J13" s="26">
        <v>1</v>
      </c>
      <c r="K13" s="36">
        <v>2</v>
      </c>
      <c r="L13" s="130">
        <v>0.6</v>
      </c>
      <c r="M13" s="36">
        <v>4</v>
      </c>
      <c r="N13" s="131">
        <v>0.7</v>
      </c>
      <c r="O13" s="28">
        <v>2</v>
      </c>
      <c r="P13" s="132">
        <v>5.0999999999999996</v>
      </c>
      <c r="Q13" s="80">
        <v>1</v>
      </c>
      <c r="R13" s="132">
        <v>-9.6999999999999993</v>
      </c>
      <c r="S13" s="80">
        <v>2</v>
      </c>
      <c r="T13" s="132">
        <v>-1.1000000000000001</v>
      </c>
      <c r="U13" s="29">
        <v>3</v>
      </c>
      <c r="V13" s="133">
        <v>-5</v>
      </c>
      <c r="W13" s="28">
        <v>4</v>
      </c>
      <c r="X13" s="132">
        <v>4.7</v>
      </c>
      <c r="Y13" s="80">
        <v>4</v>
      </c>
      <c r="Z13" s="132">
        <v>25</v>
      </c>
      <c r="AA13" s="80">
        <v>2</v>
      </c>
      <c r="AB13" s="132">
        <v>12</v>
      </c>
      <c r="AC13" s="29">
        <v>3</v>
      </c>
      <c r="AD13" s="133">
        <v>3.3</v>
      </c>
      <c r="AE13" s="28">
        <v>4</v>
      </c>
      <c r="AF13" s="132">
        <v>1.7</v>
      </c>
      <c r="AG13" s="80">
        <v>1</v>
      </c>
      <c r="AH13" s="132">
        <v>0</v>
      </c>
      <c r="AI13" s="29">
        <v>1</v>
      </c>
      <c r="AJ13" s="134">
        <v>0.7</v>
      </c>
      <c r="AK13" s="28">
        <v>2</v>
      </c>
      <c r="AL13" s="132">
        <v>-5.0999999999999996</v>
      </c>
      <c r="AM13" s="80">
        <v>3</v>
      </c>
      <c r="AN13" s="132">
        <v>0.9</v>
      </c>
      <c r="AO13" s="29">
        <v>3</v>
      </c>
      <c r="AP13" s="133">
        <v>-15.7</v>
      </c>
    </row>
    <row r="14" spans="1:42" x14ac:dyDescent="0.35">
      <c r="A14" s="23">
        <v>68</v>
      </c>
      <c r="B14" s="19" t="s">
        <v>170</v>
      </c>
      <c r="C14" s="19" t="s">
        <v>171</v>
      </c>
      <c r="D14" s="19" t="s">
        <v>79</v>
      </c>
      <c r="E14" s="19" t="s">
        <v>157</v>
      </c>
      <c r="F14" s="20">
        <v>5900000</v>
      </c>
      <c r="G14" s="26">
        <v>1</v>
      </c>
      <c r="H14" s="83">
        <v>59000</v>
      </c>
      <c r="I14" s="25">
        <v>4</v>
      </c>
      <c r="J14" s="26">
        <v>1</v>
      </c>
      <c r="K14" s="36">
        <v>2</v>
      </c>
      <c r="L14" s="130">
        <v>-0.2</v>
      </c>
      <c r="M14" s="36">
        <v>4</v>
      </c>
      <c r="N14" s="131">
        <v>1.3</v>
      </c>
      <c r="O14" s="28">
        <v>3</v>
      </c>
      <c r="P14" s="132">
        <v>6.1</v>
      </c>
      <c r="Q14" s="80">
        <v>1</v>
      </c>
      <c r="R14" s="132">
        <v>0.7</v>
      </c>
      <c r="S14" s="80">
        <v>3</v>
      </c>
      <c r="T14" s="132">
        <v>-0.6</v>
      </c>
      <c r="U14" s="29">
        <v>3</v>
      </c>
      <c r="V14" s="133">
        <v>1.5</v>
      </c>
      <c r="W14" s="28">
        <v>4</v>
      </c>
      <c r="X14" s="132">
        <v>4.3</v>
      </c>
      <c r="Y14" s="80">
        <v>4</v>
      </c>
      <c r="Z14" s="132">
        <v>-4</v>
      </c>
      <c r="AA14" s="80">
        <v>4</v>
      </c>
      <c r="AB14" s="132">
        <v>49.6</v>
      </c>
      <c r="AC14" s="29">
        <v>3</v>
      </c>
      <c r="AD14" s="133">
        <v>3.5</v>
      </c>
      <c r="AE14" s="28">
        <v>1</v>
      </c>
      <c r="AF14" s="132">
        <v>2.1</v>
      </c>
      <c r="AG14" s="80">
        <v>4</v>
      </c>
      <c r="AH14" s="132">
        <v>-3.3</v>
      </c>
      <c r="AI14" s="29">
        <v>3</v>
      </c>
      <c r="AJ14" s="134">
        <v>-2.2000000000000002</v>
      </c>
      <c r="AK14" s="28">
        <v>2</v>
      </c>
      <c r="AL14" s="132">
        <v>-4.5999999999999996</v>
      </c>
      <c r="AM14" s="80">
        <v>3</v>
      </c>
      <c r="AN14" s="132">
        <v>3.2</v>
      </c>
      <c r="AO14" s="29">
        <v>2</v>
      </c>
      <c r="AP14" s="133">
        <v>-25.5</v>
      </c>
    </row>
    <row r="15" spans="1:42" x14ac:dyDescent="0.35">
      <c r="A15" s="23">
        <v>99</v>
      </c>
      <c r="B15" s="19" t="s">
        <v>172</v>
      </c>
      <c r="C15" s="19" t="s">
        <v>173</v>
      </c>
      <c r="D15" s="19" t="s">
        <v>79</v>
      </c>
      <c r="E15" s="19" t="s">
        <v>154</v>
      </c>
      <c r="F15" s="20">
        <v>5400000</v>
      </c>
      <c r="G15" s="26">
        <v>1.1000000000000001</v>
      </c>
      <c r="H15" s="83">
        <v>58000</v>
      </c>
      <c r="I15" s="25">
        <v>4</v>
      </c>
      <c r="J15" s="26">
        <v>1.1000000000000001</v>
      </c>
      <c r="K15" s="36"/>
      <c r="L15" s="130"/>
      <c r="M15" s="36">
        <v>4</v>
      </c>
      <c r="N15" s="131">
        <v>0.8</v>
      </c>
      <c r="O15" s="28">
        <v>3</v>
      </c>
      <c r="P15" s="132">
        <v>4</v>
      </c>
      <c r="Q15" s="80">
        <v>1</v>
      </c>
      <c r="R15" s="132">
        <v>4.4000000000000004</v>
      </c>
      <c r="S15" s="80">
        <v>3</v>
      </c>
      <c r="T15" s="132">
        <v>-2.2000000000000002</v>
      </c>
      <c r="U15" s="29">
        <v>1</v>
      </c>
      <c r="V15" s="133">
        <v>2</v>
      </c>
      <c r="W15" s="28">
        <v>4</v>
      </c>
      <c r="X15" s="132">
        <v>1.9</v>
      </c>
      <c r="Y15" s="80">
        <v>4</v>
      </c>
      <c r="Z15" s="132">
        <v>21.5</v>
      </c>
      <c r="AA15" s="80">
        <v>2</v>
      </c>
      <c r="AB15" s="132">
        <v>-37.799999999999997</v>
      </c>
      <c r="AC15" s="29">
        <v>4</v>
      </c>
      <c r="AD15" s="133">
        <v>0.8</v>
      </c>
      <c r="AE15" s="28">
        <v>2</v>
      </c>
      <c r="AF15" s="132">
        <v>1.6</v>
      </c>
      <c r="AG15" s="80">
        <v>4</v>
      </c>
      <c r="AH15" s="132">
        <v>-14.8</v>
      </c>
      <c r="AI15" s="29">
        <v>1</v>
      </c>
      <c r="AJ15" s="134">
        <v>0.9</v>
      </c>
      <c r="AK15" s="28">
        <v>3</v>
      </c>
      <c r="AL15" s="132">
        <v>6</v>
      </c>
      <c r="AM15" s="80">
        <v>4</v>
      </c>
      <c r="AN15" s="132">
        <v>0.7</v>
      </c>
      <c r="AO15" s="29">
        <v>2</v>
      </c>
      <c r="AP15" s="133">
        <v>19.5</v>
      </c>
    </row>
    <row r="16" spans="1:42" x14ac:dyDescent="0.35">
      <c r="A16" s="23">
        <v>127</v>
      </c>
      <c r="B16" s="19" t="s">
        <v>174</v>
      </c>
      <c r="C16" s="19" t="s">
        <v>175</v>
      </c>
      <c r="D16" s="19" t="s">
        <v>79</v>
      </c>
      <c r="E16" s="19" t="s">
        <v>157</v>
      </c>
      <c r="F16" s="20">
        <v>220000000</v>
      </c>
      <c r="G16" s="26">
        <v>2.1</v>
      </c>
      <c r="H16" s="83">
        <v>4700000</v>
      </c>
      <c r="I16" s="25">
        <v>4</v>
      </c>
      <c r="J16" s="26">
        <v>2.1</v>
      </c>
      <c r="K16" s="36">
        <v>4</v>
      </c>
      <c r="L16" s="130">
        <v>-0.2</v>
      </c>
      <c r="M16" s="36">
        <v>4</v>
      </c>
      <c r="N16" s="131">
        <v>2.7</v>
      </c>
      <c r="O16" s="28">
        <v>4</v>
      </c>
      <c r="P16" s="132">
        <v>5.8</v>
      </c>
      <c r="Q16" s="80">
        <v>3</v>
      </c>
      <c r="R16" s="132">
        <v>2.9</v>
      </c>
      <c r="S16" s="80">
        <v>4</v>
      </c>
      <c r="T16" s="132">
        <v>-0.6</v>
      </c>
      <c r="U16" s="29">
        <v>4</v>
      </c>
      <c r="V16" s="133">
        <v>-7.2</v>
      </c>
      <c r="W16" s="28">
        <v>4</v>
      </c>
      <c r="X16" s="132">
        <v>2.4</v>
      </c>
      <c r="Y16" s="80">
        <v>2</v>
      </c>
      <c r="Z16" s="132">
        <v>20</v>
      </c>
      <c r="AA16" s="80">
        <v>3</v>
      </c>
      <c r="AB16" s="132">
        <v>4.3</v>
      </c>
      <c r="AC16" s="29">
        <v>2</v>
      </c>
      <c r="AD16" s="133">
        <v>3.6</v>
      </c>
      <c r="AE16" s="28">
        <v>1</v>
      </c>
      <c r="AF16" s="132">
        <v>3.5</v>
      </c>
      <c r="AG16" s="80">
        <v>3</v>
      </c>
      <c r="AH16" s="132">
        <v>-0.8</v>
      </c>
      <c r="AI16" s="29">
        <v>1</v>
      </c>
      <c r="AJ16" s="134">
        <v>0.5</v>
      </c>
      <c r="AK16" s="28">
        <v>4</v>
      </c>
      <c r="AL16" s="132">
        <v>-1.1000000000000001</v>
      </c>
      <c r="AM16" s="80">
        <v>2</v>
      </c>
      <c r="AN16" s="132">
        <v>1.3</v>
      </c>
      <c r="AO16" s="29">
        <v>1</v>
      </c>
      <c r="AP16" s="133">
        <v>5.7</v>
      </c>
    </row>
    <row r="17" spans="1:42" x14ac:dyDescent="0.35">
      <c r="A17" s="23">
        <v>90</v>
      </c>
      <c r="B17" s="19" t="s">
        <v>176</v>
      </c>
      <c r="C17" s="19" t="s">
        <v>177</v>
      </c>
      <c r="D17" s="19" t="s">
        <v>79</v>
      </c>
      <c r="E17" s="19" t="s">
        <v>157</v>
      </c>
      <c r="F17" s="20">
        <v>230000</v>
      </c>
      <c r="G17" s="26">
        <v>2.2000000000000002</v>
      </c>
      <c r="H17" s="83">
        <v>5000</v>
      </c>
      <c r="I17" s="25">
        <v>3</v>
      </c>
      <c r="J17" s="26">
        <v>2.2000000000000002</v>
      </c>
      <c r="K17" s="36">
        <v>3</v>
      </c>
      <c r="L17" s="130">
        <v>0.4</v>
      </c>
      <c r="M17" s="36">
        <v>3</v>
      </c>
      <c r="N17" s="131">
        <v>2.1</v>
      </c>
      <c r="O17" s="28">
        <v>2</v>
      </c>
      <c r="P17" s="132">
        <v>4.8</v>
      </c>
      <c r="Q17" s="80">
        <v>1</v>
      </c>
      <c r="R17" s="132">
        <v>3.9</v>
      </c>
      <c r="S17" s="80">
        <v>1</v>
      </c>
      <c r="T17" s="132">
        <v>0.3</v>
      </c>
      <c r="U17" s="29">
        <v>1</v>
      </c>
      <c r="V17" s="133">
        <v>5.7</v>
      </c>
      <c r="W17" s="28">
        <v>3</v>
      </c>
      <c r="X17" s="132">
        <v>0</v>
      </c>
      <c r="Y17" s="80">
        <v>3</v>
      </c>
      <c r="Z17" s="132">
        <v>18.2</v>
      </c>
      <c r="AA17" s="80"/>
      <c r="AB17" s="132"/>
      <c r="AC17" s="29">
        <v>2</v>
      </c>
      <c r="AD17" s="133">
        <v>7.3</v>
      </c>
      <c r="AE17" s="28">
        <v>1</v>
      </c>
      <c r="AF17" s="132">
        <v>3.4</v>
      </c>
      <c r="AG17" s="80">
        <v>3</v>
      </c>
      <c r="AH17" s="132">
        <v>-0.1</v>
      </c>
      <c r="AI17" s="29">
        <v>1</v>
      </c>
      <c r="AJ17" s="134">
        <v>0</v>
      </c>
      <c r="AK17" s="28">
        <v>1</v>
      </c>
      <c r="AL17" s="132">
        <v>0</v>
      </c>
      <c r="AM17" s="80">
        <v>1</v>
      </c>
      <c r="AN17" s="132">
        <v>3</v>
      </c>
      <c r="AO17" s="29">
        <v>3</v>
      </c>
      <c r="AP17" s="133">
        <v>-18.2</v>
      </c>
    </row>
    <row r="18" spans="1:42" x14ac:dyDescent="0.35">
      <c r="A18" s="23">
        <v>161</v>
      </c>
      <c r="B18" s="19" t="s">
        <v>178</v>
      </c>
      <c r="C18" s="19" t="s">
        <v>179</v>
      </c>
      <c r="D18" s="19" t="s">
        <v>79</v>
      </c>
      <c r="E18" s="19" t="s">
        <v>157</v>
      </c>
      <c r="F18" s="20">
        <v>57000000</v>
      </c>
      <c r="G18" s="26">
        <v>2.2000000000000002</v>
      </c>
      <c r="H18" s="83">
        <v>1200000</v>
      </c>
      <c r="I18" s="25">
        <v>3</v>
      </c>
      <c r="J18" s="26">
        <v>2.2000000000000002</v>
      </c>
      <c r="K18" s="36">
        <v>2</v>
      </c>
      <c r="L18" s="130">
        <v>0.6</v>
      </c>
      <c r="M18" s="36">
        <v>3</v>
      </c>
      <c r="N18" s="131">
        <v>1.9</v>
      </c>
      <c r="O18" s="28">
        <v>1</v>
      </c>
      <c r="P18" s="132">
        <v>0.1</v>
      </c>
      <c r="Q18" s="80">
        <v>2</v>
      </c>
      <c r="R18" s="132">
        <v>4.2</v>
      </c>
      <c r="S18" s="80">
        <v>1</v>
      </c>
      <c r="T18" s="132">
        <v>-2.8</v>
      </c>
      <c r="U18" s="29">
        <v>2</v>
      </c>
      <c r="V18" s="133">
        <v>3.3</v>
      </c>
      <c r="W18" s="28">
        <v>2</v>
      </c>
      <c r="X18" s="132">
        <v>-3</v>
      </c>
      <c r="Y18" s="80">
        <v>1</v>
      </c>
      <c r="Z18" s="132">
        <v>6.9</v>
      </c>
      <c r="AA18" s="80">
        <v>2</v>
      </c>
      <c r="AB18" s="132">
        <v>-6.2</v>
      </c>
      <c r="AC18" s="29">
        <v>3</v>
      </c>
      <c r="AD18" s="133">
        <v>-1.3</v>
      </c>
      <c r="AE18" s="28">
        <v>2</v>
      </c>
      <c r="AF18" s="132">
        <v>-0.6</v>
      </c>
      <c r="AG18" s="80">
        <v>1</v>
      </c>
      <c r="AH18" s="132">
        <v>-0.6</v>
      </c>
      <c r="AI18" s="29">
        <v>2</v>
      </c>
      <c r="AJ18" s="134">
        <v>1.3</v>
      </c>
      <c r="AK18" s="28">
        <v>2</v>
      </c>
      <c r="AL18" s="132">
        <v>-2.9</v>
      </c>
      <c r="AM18" s="80">
        <v>2</v>
      </c>
      <c r="AN18" s="132">
        <v>1.7</v>
      </c>
      <c r="AO18" s="29">
        <v>3</v>
      </c>
      <c r="AP18" s="133">
        <v>22.8</v>
      </c>
    </row>
    <row r="19" spans="1:42" x14ac:dyDescent="0.35">
      <c r="A19" s="23">
        <v>34</v>
      </c>
      <c r="B19" s="19" t="s">
        <v>180</v>
      </c>
      <c r="C19" s="19" t="s">
        <v>181</v>
      </c>
      <c r="D19" s="19" t="s">
        <v>79</v>
      </c>
      <c r="E19" s="19" t="s">
        <v>157</v>
      </c>
      <c r="F19" s="20">
        <v>1200000</v>
      </c>
      <c r="G19" s="26">
        <v>2.6</v>
      </c>
      <c r="H19" s="83">
        <v>31000</v>
      </c>
      <c r="I19" s="25">
        <v>3</v>
      </c>
      <c r="J19" s="26">
        <v>2.6</v>
      </c>
      <c r="K19" s="36">
        <v>4</v>
      </c>
      <c r="L19" s="130">
        <v>0</v>
      </c>
      <c r="M19" s="36">
        <v>3</v>
      </c>
      <c r="N19" s="131">
        <v>2.9</v>
      </c>
      <c r="O19" s="28">
        <v>1</v>
      </c>
      <c r="P19" s="132">
        <v>2.1</v>
      </c>
      <c r="Q19" s="80">
        <v>1</v>
      </c>
      <c r="R19" s="132">
        <v>-0.4</v>
      </c>
      <c r="S19" s="80">
        <v>2</v>
      </c>
      <c r="T19" s="132">
        <v>0</v>
      </c>
      <c r="U19" s="29">
        <v>2</v>
      </c>
      <c r="V19" s="133">
        <v>-0.2</v>
      </c>
      <c r="W19" s="28">
        <v>2</v>
      </c>
      <c r="X19" s="132">
        <v>9.5</v>
      </c>
      <c r="Y19" s="80">
        <v>1</v>
      </c>
      <c r="Z19" s="132">
        <v>11.4</v>
      </c>
      <c r="AA19" s="80"/>
      <c r="AB19" s="132"/>
      <c r="AC19" s="29">
        <v>1</v>
      </c>
      <c r="AD19" s="133">
        <v>2.2999999999999998</v>
      </c>
      <c r="AE19" s="28">
        <v>3</v>
      </c>
      <c r="AF19" s="132">
        <v>0</v>
      </c>
      <c r="AG19" s="80">
        <v>3</v>
      </c>
      <c r="AH19" s="132">
        <v>-3</v>
      </c>
      <c r="AI19" s="29">
        <v>2</v>
      </c>
      <c r="AJ19" s="134">
        <v>0.2</v>
      </c>
      <c r="AK19" s="28">
        <v>1</v>
      </c>
      <c r="AL19" s="132">
        <v>0</v>
      </c>
      <c r="AM19" s="80">
        <v>1</v>
      </c>
      <c r="AN19" s="132">
        <v>3.6</v>
      </c>
      <c r="AO19" s="29">
        <v>2</v>
      </c>
      <c r="AP19" s="133">
        <v>9.9</v>
      </c>
    </row>
    <row r="20" spans="1:42" x14ac:dyDescent="0.35">
      <c r="A20" s="23">
        <v>166</v>
      </c>
      <c r="B20" s="19" t="s">
        <v>182</v>
      </c>
      <c r="C20" s="19" t="s">
        <v>183</v>
      </c>
      <c r="D20" s="19" t="s">
        <v>79</v>
      </c>
      <c r="E20" s="19" t="s">
        <v>157</v>
      </c>
      <c r="F20" s="20">
        <v>28000000</v>
      </c>
      <c r="G20" s="26">
        <v>2.6</v>
      </c>
      <c r="H20" s="83">
        <v>730000</v>
      </c>
      <c r="I20" s="25">
        <v>4</v>
      </c>
      <c r="J20" s="26">
        <v>2.6</v>
      </c>
      <c r="K20" s="36">
        <v>3</v>
      </c>
      <c r="L20" s="130">
        <v>0.8</v>
      </c>
      <c r="M20" s="36">
        <v>4</v>
      </c>
      <c r="N20" s="131">
        <v>2.4</v>
      </c>
      <c r="O20" s="28">
        <v>3</v>
      </c>
      <c r="P20" s="132">
        <v>6.9</v>
      </c>
      <c r="Q20" s="80">
        <v>3</v>
      </c>
      <c r="R20" s="132">
        <v>4.7</v>
      </c>
      <c r="S20" s="80">
        <v>3</v>
      </c>
      <c r="T20" s="132">
        <v>-1</v>
      </c>
      <c r="U20" s="29">
        <v>4</v>
      </c>
      <c r="V20" s="133">
        <v>2</v>
      </c>
      <c r="W20" s="28">
        <v>3</v>
      </c>
      <c r="X20" s="132">
        <v>1.1000000000000001</v>
      </c>
      <c r="Y20" s="80">
        <v>2</v>
      </c>
      <c r="Z20" s="132">
        <v>22.1</v>
      </c>
      <c r="AA20" s="80">
        <v>1</v>
      </c>
      <c r="AB20" s="132">
        <v>-7</v>
      </c>
      <c r="AC20" s="29">
        <v>2</v>
      </c>
      <c r="AD20" s="133">
        <v>4.0999999999999996</v>
      </c>
      <c r="AE20" s="28">
        <v>2</v>
      </c>
      <c r="AF20" s="132">
        <v>2.2000000000000002</v>
      </c>
      <c r="AG20" s="80">
        <v>1</v>
      </c>
      <c r="AH20" s="132">
        <v>0</v>
      </c>
      <c r="AI20" s="29">
        <v>2</v>
      </c>
      <c r="AJ20" s="134">
        <v>1.3</v>
      </c>
      <c r="AK20" s="28">
        <v>4</v>
      </c>
      <c r="AL20" s="132">
        <v>0.3</v>
      </c>
      <c r="AM20" s="80">
        <v>3</v>
      </c>
      <c r="AN20" s="132">
        <v>0.8</v>
      </c>
      <c r="AO20" s="29">
        <v>2</v>
      </c>
      <c r="AP20" s="133">
        <v>0</v>
      </c>
    </row>
    <row r="21" spans="1:42" x14ac:dyDescent="0.35">
      <c r="A21" s="23">
        <v>115</v>
      </c>
      <c r="B21" s="19" t="s">
        <v>184</v>
      </c>
      <c r="C21" s="19" t="s">
        <v>185</v>
      </c>
      <c r="D21" s="19" t="s">
        <v>79</v>
      </c>
      <c r="E21" s="19" t="s">
        <v>186</v>
      </c>
      <c r="F21" s="20">
        <v>1300000</v>
      </c>
      <c r="G21" s="26">
        <v>2.7</v>
      </c>
      <c r="H21" s="83">
        <v>35000</v>
      </c>
      <c r="I21" s="25">
        <v>3</v>
      </c>
      <c r="J21" s="26">
        <v>2.7</v>
      </c>
      <c r="K21" s="36">
        <v>3</v>
      </c>
      <c r="L21" s="130">
        <v>0.9</v>
      </c>
      <c r="M21" s="36">
        <v>3</v>
      </c>
      <c r="N21" s="131">
        <v>2.2999999999999998</v>
      </c>
      <c r="O21" s="28">
        <v>2</v>
      </c>
      <c r="P21" s="132">
        <v>5.4</v>
      </c>
      <c r="Q21" s="80">
        <v>1</v>
      </c>
      <c r="R21" s="132">
        <v>-0.2</v>
      </c>
      <c r="S21" s="80">
        <v>1</v>
      </c>
      <c r="T21" s="132">
        <v>-1.1000000000000001</v>
      </c>
      <c r="U21" s="29">
        <v>1</v>
      </c>
      <c r="V21" s="133">
        <v>8.1</v>
      </c>
      <c r="W21" s="28">
        <v>1</v>
      </c>
      <c r="X21" s="132">
        <v>0</v>
      </c>
      <c r="Y21" s="80">
        <v>4</v>
      </c>
      <c r="Z21" s="132">
        <v>9</v>
      </c>
      <c r="AA21" s="80"/>
      <c r="AB21" s="132"/>
      <c r="AC21" s="29">
        <v>1</v>
      </c>
      <c r="AD21" s="133">
        <v>0.9</v>
      </c>
      <c r="AE21" s="28">
        <v>1</v>
      </c>
      <c r="AF21" s="132">
        <v>0.6</v>
      </c>
      <c r="AG21" s="80">
        <v>4</v>
      </c>
      <c r="AH21" s="132">
        <v>-3.9</v>
      </c>
      <c r="AI21" s="29">
        <v>4</v>
      </c>
      <c r="AJ21" s="134">
        <v>1.8</v>
      </c>
      <c r="AK21" s="28">
        <v>1</v>
      </c>
      <c r="AL21" s="132">
        <v>0</v>
      </c>
      <c r="AM21" s="80">
        <v>1</v>
      </c>
      <c r="AN21" s="132">
        <v>5</v>
      </c>
      <c r="AO21" s="29">
        <v>1</v>
      </c>
      <c r="AP21" s="133">
        <v>4.5</v>
      </c>
    </row>
    <row r="22" spans="1:42" x14ac:dyDescent="0.35">
      <c r="A22" s="23">
        <v>110</v>
      </c>
      <c r="B22" s="19" t="s">
        <v>187</v>
      </c>
      <c r="C22" s="19" t="s">
        <v>188</v>
      </c>
      <c r="D22" s="19" t="s">
        <v>79</v>
      </c>
      <c r="E22" s="19" t="s">
        <v>154</v>
      </c>
      <c r="F22" s="20">
        <v>22000000</v>
      </c>
      <c r="G22" s="26">
        <v>2.9</v>
      </c>
      <c r="H22" s="83">
        <v>640000</v>
      </c>
      <c r="I22" s="25">
        <v>4</v>
      </c>
      <c r="J22" s="26">
        <v>2.9</v>
      </c>
      <c r="K22" s="36">
        <v>2</v>
      </c>
      <c r="L22" s="130">
        <v>0.4</v>
      </c>
      <c r="M22" s="36">
        <v>4</v>
      </c>
      <c r="N22" s="131">
        <v>2.8</v>
      </c>
      <c r="O22" s="28">
        <v>3</v>
      </c>
      <c r="P22" s="132">
        <v>5.6</v>
      </c>
      <c r="Q22" s="80">
        <v>4</v>
      </c>
      <c r="R22" s="132">
        <v>2.6</v>
      </c>
      <c r="S22" s="80">
        <v>3</v>
      </c>
      <c r="T22" s="132">
        <v>-0.2</v>
      </c>
      <c r="U22" s="29">
        <v>4</v>
      </c>
      <c r="V22" s="133">
        <v>-7.5</v>
      </c>
      <c r="W22" s="28">
        <v>2</v>
      </c>
      <c r="X22" s="132">
        <v>-0.3</v>
      </c>
      <c r="Y22" s="80">
        <v>4</v>
      </c>
      <c r="Z22" s="132">
        <v>16.2</v>
      </c>
      <c r="AA22" s="80">
        <v>1</v>
      </c>
      <c r="AB22" s="132">
        <v>21.5</v>
      </c>
      <c r="AC22" s="29">
        <v>2</v>
      </c>
      <c r="AD22" s="133">
        <v>8.4</v>
      </c>
      <c r="AE22" s="28">
        <v>4</v>
      </c>
      <c r="AF22" s="132">
        <v>0.1</v>
      </c>
      <c r="AG22" s="80">
        <v>1</v>
      </c>
      <c r="AH22" s="132">
        <v>-1.3</v>
      </c>
      <c r="AI22" s="29">
        <v>2</v>
      </c>
      <c r="AJ22" s="134">
        <v>0</v>
      </c>
      <c r="AK22" s="28">
        <v>4</v>
      </c>
      <c r="AL22" s="132">
        <v>-3.5</v>
      </c>
      <c r="AM22" s="80">
        <v>4</v>
      </c>
      <c r="AN22" s="132">
        <v>0.6</v>
      </c>
      <c r="AO22" s="29">
        <v>1</v>
      </c>
      <c r="AP22" s="133">
        <v>3.2</v>
      </c>
    </row>
    <row r="23" spans="1:42" x14ac:dyDescent="0.35">
      <c r="A23" s="23">
        <v>167</v>
      </c>
      <c r="B23" s="19" t="s">
        <v>189</v>
      </c>
      <c r="C23" s="19" t="s">
        <v>113</v>
      </c>
      <c r="D23" s="19" t="s">
        <v>79</v>
      </c>
      <c r="E23" s="19" t="s">
        <v>186</v>
      </c>
      <c r="F23" s="20">
        <v>100000</v>
      </c>
      <c r="G23" s="26">
        <v>3.1</v>
      </c>
      <c r="H23" s="83">
        <v>3100</v>
      </c>
      <c r="I23" s="25">
        <v>1</v>
      </c>
      <c r="J23" s="26">
        <v>3.1</v>
      </c>
      <c r="K23" s="36">
        <v>2</v>
      </c>
      <c r="L23" s="130">
        <v>0</v>
      </c>
      <c r="M23" s="36">
        <v>2</v>
      </c>
      <c r="N23" s="131">
        <v>3.2</v>
      </c>
      <c r="O23" s="28">
        <v>2</v>
      </c>
      <c r="P23" s="132">
        <v>4.2</v>
      </c>
      <c r="Q23" s="80">
        <v>1</v>
      </c>
      <c r="R23" s="132">
        <v>-0.5</v>
      </c>
      <c r="S23" s="80">
        <v>1</v>
      </c>
      <c r="T23" s="132">
        <v>-0.9</v>
      </c>
      <c r="U23" s="29">
        <v>1</v>
      </c>
      <c r="V23" s="133">
        <v>3.7</v>
      </c>
      <c r="W23" s="28">
        <v>1</v>
      </c>
      <c r="X23" s="132">
        <v>0</v>
      </c>
      <c r="Y23" s="80">
        <v>2</v>
      </c>
      <c r="Z23" s="132">
        <v>11.5</v>
      </c>
      <c r="AA23" s="80"/>
      <c r="AB23" s="132"/>
      <c r="AC23" s="29">
        <v>1</v>
      </c>
      <c r="AD23" s="133">
        <v>0</v>
      </c>
      <c r="AE23" s="28">
        <v>1</v>
      </c>
      <c r="AF23" s="132">
        <v>1.9</v>
      </c>
      <c r="AG23" s="80">
        <v>4</v>
      </c>
      <c r="AH23" s="132">
        <v>-1.1000000000000001</v>
      </c>
      <c r="AI23" s="29">
        <v>4</v>
      </c>
      <c r="AJ23" s="134">
        <v>0.8</v>
      </c>
      <c r="AK23" s="28">
        <v>1</v>
      </c>
      <c r="AL23" s="132">
        <v>0</v>
      </c>
      <c r="AM23" s="80">
        <v>1</v>
      </c>
      <c r="AN23" s="132">
        <v>1.3</v>
      </c>
      <c r="AO23" s="29">
        <v>2</v>
      </c>
      <c r="AP23" s="133">
        <v>19</v>
      </c>
    </row>
    <row r="24" spans="1:42" x14ac:dyDescent="0.35">
      <c r="A24" s="23">
        <v>180</v>
      </c>
      <c r="B24" s="19" t="s">
        <v>190</v>
      </c>
      <c r="C24" s="19" t="s">
        <v>191</v>
      </c>
      <c r="D24" s="19" t="s">
        <v>79</v>
      </c>
      <c r="E24" s="19" t="s">
        <v>154</v>
      </c>
      <c r="F24" s="20">
        <v>30000000</v>
      </c>
      <c r="G24" s="26">
        <v>3.1</v>
      </c>
      <c r="H24" s="83">
        <v>920000</v>
      </c>
      <c r="I24" s="25">
        <v>4</v>
      </c>
      <c r="J24" s="26">
        <v>3.1</v>
      </c>
      <c r="K24" s="36">
        <v>1</v>
      </c>
      <c r="L24" s="130">
        <v>0.6</v>
      </c>
      <c r="M24" s="36">
        <v>4</v>
      </c>
      <c r="N24" s="131">
        <v>2.9</v>
      </c>
      <c r="O24" s="28">
        <v>2</v>
      </c>
      <c r="P24" s="132">
        <v>5.3</v>
      </c>
      <c r="Q24" s="80">
        <v>3</v>
      </c>
      <c r="R24" s="132">
        <v>3.4</v>
      </c>
      <c r="S24" s="80">
        <v>3</v>
      </c>
      <c r="T24" s="132">
        <v>1.4</v>
      </c>
      <c r="U24" s="29">
        <v>4</v>
      </c>
      <c r="V24" s="133">
        <v>-2</v>
      </c>
      <c r="W24" s="28">
        <v>3</v>
      </c>
      <c r="X24" s="132">
        <v>4</v>
      </c>
      <c r="Y24" s="80">
        <v>4</v>
      </c>
      <c r="Z24" s="132">
        <v>16</v>
      </c>
      <c r="AA24" s="80">
        <v>2</v>
      </c>
      <c r="AB24" s="132">
        <v>-23</v>
      </c>
      <c r="AC24" s="29">
        <v>4</v>
      </c>
      <c r="AD24" s="133">
        <v>2.4</v>
      </c>
      <c r="AE24" s="28">
        <v>2</v>
      </c>
      <c r="AF24" s="132">
        <v>0.3</v>
      </c>
      <c r="AG24" s="80">
        <v>1</v>
      </c>
      <c r="AH24" s="132">
        <v>0</v>
      </c>
      <c r="AI24" s="29">
        <v>4</v>
      </c>
      <c r="AJ24" s="134">
        <v>2.2999999999999998</v>
      </c>
      <c r="AK24" s="28">
        <v>4</v>
      </c>
      <c r="AL24" s="132">
        <v>-1.4</v>
      </c>
      <c r="AM24" s="80">
        <v>4</v>
      </c>
      <c r="AN24" s="132">
        <v>-0.1</v>
      </c>
      <c r="AO24" s="29">
        <v>4</v>
      </c>
      <c r="AP24" s="133">
        <v>27.5</v>
      </c>
    </row>
    <row r="25" spans="1:42" x14ac:dyDescent="0.35">
      <c r="A25" s="23">
        <v>28</v>
      </c>
      <c r="B25" s="19" t="s">
        <v>192</v>
      </c>
      <c r="C25" s="19" t="s">
        <v>193</v>
      </c>
      <c r="D25" s="19" t="s">
        <v>79</v>
      </c>
      <c r="E25" s="19" t="s">
        <v>157</v>
      </c>
      <c r="F25" s="20">
        <v>33000000</v>
      </c>
      <c r="G25" s="26">
        <v>3.2</v>
      </c>
      <c r="H25" s="83">
        <v>1100000</v>
      </c>
      <c r="I25" s="25">
        <v>4</v>
      </c>
      <c r="J25" s="26">
        <v>3.2</v>
      </c>
      <c r="K25" s="36">
        <v>1</v>
      </c>
      <c r="L25" s="130">
        <v>1.2</v>
      </c>
      <c r="M25" s="36">
        <v>4</v>
      </c>
      <c r="N25" s="131">
        <v>2.6</v>
      </c>
      <c r="O25" s="28">
        <v>3</v>
      </c>
      <c r="P25" s="132">
        <v>5.9</v>
      </c>
      <c r="Q25" s="80">
        <v>1</v>
      </c>
      <c r="R25" s="132">
        <v>3</v>
      </c>
      <c r="S25" s="80">
        <v>1</v>
      </c>
      <c r="T25" s="132">
        <v>0.1</v>
      </c>
      <c r="U25" s="29">
        <v>3</v>
      </c>
      <c r="V25" s="133">
        <v>5.6</v>
      </c>
      <c r="W25" s="28">
        <v>4</v>
      </c>
      <c r="X25" s="132">
        <v>2</v>
      </c>
      <c r="Y25" s="80">
        <v>4</v>
      </c>
      <c r="Z25" s="132">
        <v>33.9</v>
      </c>
      <c r="AA25" s="80">
        <v>1</v>
      </c>
      <c r="AB25" s="132">
        <v>-30.5</v>
      </c>
      <c r="AC25" s="29">
        <v>4</v>
      </c>
      <c r="AD25" s="133">
        <v>4.0999999999999996</v>
      </c>
      <c r="AE25" s="28">
        <v>1</v>
      </c>
      <c r="AF25" s="132">
        <v>2.9</v>
      </c>
      <c r="AG25" s="80">
        <v>1</v>
      </c>
      <c r="AH25" s="132">
        <v>0</v>
      </c>
      <c r="AI25" s="29">
        <v>1</v>
      </c>
      <c r="AJ25" s="134">
        <v>0.5</v>
      </c>
      <c r="AK25" s="28">
        <v>3</v>
      </c>
      <c r="AL25" s="132">
        <v>0.1</v>
      </c>
      <c r="AM25" s="80">
        <v>1</v>
      </c>
      <c r="AN25" s="132">
        <v>5.7</v>
      </c>
      <c r="AO25" s="29">
        <v>2</v>
      </c>
      <c r="AP25" s="133">
        <v>4.5</v>
      </c>
    </row>
    <row r="26" spans="1:42" x14ac:dyDescent="0.35">
      <c r="A26" s="23">
        <v>65</v>
      </c>
      <c r="B26" s="19" t="s">
        <v>194</v>
      </c>
      <c r="C26" s="19" t="s">
        <v>195</v>
      </c>
      <c r="D26" s="19" t="s">
        <v>79</v>
      </c>
      <c r="E26" s="19" t="s">
        <v>157</v>
      </c>
      <c r="F26" s="20">
        <v>2200000</v>
      </c>
      <c r="G26" s="26">
        <v>3.3</v>
      </c>
      <c r="H26" s="83">
        <v>72000</v>
      </c>
      <c r="I26" s="25">
        <v>3</v>
      </c>
      <c r="J26" s="26">
        <v>3.3</v>
      </c>
      <c r="K26" s="36">
        <v>2</v>
      </c>
      <c r="L26" s="130">
        <v>0.2</v>
      </c>
      <c r="M26" s="36">
        <v>4</v>
      </c>
      <c r="N26" s="131">
        <v>3.3</v>
      </c>
      <c r="O26" s="28">
        <v>1</v>
      </c>
      <c r="P26" s="132">
        <v>2.6</v>
      </c>
      <c r="Q26" s="80">
        <v>2</v>
      </c>
      <c r="R26" s="132">
        <v>2.6</v>
      </c>
      <c r="S26" s="80">
        <v>3</v>
      </c>
      <c r="T26" s="132">
        <v>0</v>
      </c>
      <c r="U26" s="29">
        <v>2</v>
      </c>
      <c r="V26" s="133">
        <v>7.7</v>
      </c>
      <c r="W26" s="28">
        <v>4</v>
      </c>
      <c r="X26" s="132">
        <v>-0.4</v>
      </c>
      <c r="Y26" s="80">
        <v>2</v>
      </c>
      <c r="Z26" s="132">
        <v>9.6</v>
      </c>
      <c r="AA26" s="80"/>
      <c r="AB26" s="132"/>
      <c r="AC26" s="29">
        <v>2</v>
      </c>
      <c r="AD26" s="133">
        <v>10</v>
      </c>
      <c r="AE26" s="28">
        <v>3</v>
      </c>
      <c r="AF26" s="132">
        <v>0.1</v>
      </c>
      <c r="AG26" s="80">
        <v>1</v>
      </c>
      <c r="AH26" s="132">
        <v>0</v>
      </c>
      <c r="AI26" s="29">
        <v>4</v>
      </c>
      <c r="AJ26" s="134">
        <v>-3.1</v>
      </c>
      <c r="AK26" s="28">
        <v>2</v>
      </c>
      <c r="AL26" s="132">
        <v>-4.3</v>
      </c>
      <c r="AM26" s="80">
        <v>1</v>
      </c>
      <c r="AN26" s="132">
        <v>2</v>
      </c>
      <c r="AO26" s="29">
        <v>4</v>
      </c>
      <c r="AP26" s="133">
        <v>15.7</v>
      </c>
    </row>
    <row r="27" spans="1:42" x14ac:dyDescent="0.35">
      <c r="A27" s="23">
        <v>103</v>
      </c>
      <c r="B27" s="19" t="s">
        <v>196</v>
      </c>
      <c r="C27" s="19" t="s">
        <v>197</v>
      </c>
      <c r="D27" s="19" t="s">
        <v>79</v>
      </c>
      <c r="E27" s="19" t="s">
        <v>151</v>
      </c>
      <c r="F27" s="20">
        <v>2500000</v>
      </c>
      <c r="G27" s="26">
        <v>3.4</v>
      </c>
      <c r="H27" s="83">
        <v>85000</v>
      </c>
      <c r="I27" s="25">
        <v>2</v>
      </c>
      <c r="J27" s="26">
        <v>3.4</v>
      </c>
      <c r="K27" s="36">
        <v>1</v>
      </c>
      <c r="L27" s="130">
        <v>0.2</v>
      </c>
      <c r="M27" s="36">
        <v>3</v>
      </c>
      <c r="N27" s="131">
        <v>3.4</v>
      </c>
      <c r="O27" s="28">
        <v>1</v>
      </c>
      <c r="P27" s="132">
        <v>0.9</v>
      </c>
      <c r="Q27" s="80">
        <v>2</v>
      </c>
      <c r="R27" s="132">
        <v>0.1</v>
      </c>
      <c r="S27" s="80">
        <v>1</v>
      </c>
      <c r="T27" s="132">
        <v>0</v>
      </c>
      <c r="U27" s="29">
        <v>4</v>
      </c>
      <c r="V27" s="133">
        <v>2.4</v>
      </c>
      <c r="W27" s="28">
        <v>1</v>
      </c>
      <c r="X27" s="132">
        <v>-22</v>
      </c>
      <c r="Y27" s="80">
        <v>1</v>
      </c>
      <c r="Z27" s="132">
        <v>10.6</v>
      </c>
      <c r="AA27" s="80"/>
      <c r="AB27" s="132"/>
      <c r="AC27" s="29">
        <v>1</v>
      </c>
      <c r="AD27" s="133">
        <v>5.7</v>
      </c>
      <c r="AE27" s="28">
        <v>3</v>
      </c>
      <c r="AF27" s="132">
        <v>1.8</v>
      </c>
      <c r="AG27" s="80">
        <v>4</v>
      </c>
      <c r="AH27" s="132">
        <v>-3.6</v>
      </c>
      <c r="AI27" s="29">
        <v>4</v>
      </c>
      <c r="AJ27" s="134">
        <v>1</v>
      </c>
      <c r="AK27" s="28">
        <v>1</v>
      </c>
      <c r="AL27" s="132">
        <v>0</v>
      </c>
      <c r="AM27" s="80">
        <v>1</v>
      </c>
      <c r="AN27" s="132">
        <v>0.7</v>
      </c>
      <c r="AO27" s="29">
        <v>4</v>
      </c>
      <c r="AP27" s="133">
        <v>43.6</v>
      </c>
    </row>
    <row r="28" spans="1:42" x14ac:dyDescent="0.35">
      <c r="A28" s="23">
        <v>160</v>
      </c>
      <c r="B28" s="19" t="s">
        <v>198</v>
      </c>
      <c r="C28" s="19" t="s">
        <v>199</v>
      </c>
      <c r="D28" s="19" t="s">
        <v>79</v>
      </c>
      <c r="E28" s="19" t="s">
        <v>157</v>
      </c>
      <c r="F28" s="20">
        <v>570000</v>
      </c>
      <c r="G28" s="26">
        <v>3.5</v>
      </c>
      <c r="H28" s="83">
        <v>20000</v>
      </c>
      <c r="I28" s="25">
        <v>2</v>
      </c>
      <c r="J28" s="26">
        <v>3.5</v>
      </c>
      <c r="K28" s="36">
        <v>1</v>
      </c>
      <c r="L28" s="130">
        <v>0.5</v>
      </c>
      <c r="M28" s="36">
        <v>2</v>
      </c>
      <c r="N28" s="131">
        <v>3.2</v>
      </c>
      <c r="O28" s="28">
        <v>1</v>
      </c>
      <c r="P28" s="132">
        <v>2</v>
      </c>
      <c r="Q28" s="80">
        <v>1</v>
      </c>
      <c r="R28" s="132">
        <v>0.4</v>
      </c>
      <c r="S28" s="80">
        <v>1</v>
      </c>
      <c r="T28" s="132">
        <v>-1.4</v>
      </c>
      <c r="U28" s="29">
        <v>1</v>
      </c>
      <c r="V28" s="133">
        <v>3.1</v>
      </c>
      <c r="W28" s="28">
        <v>1</v>
      </c>
      <c r="X28" s="132">
        <v>0</v>
      </c>
      <c r="Y28" s="80">
        <v>1</v>
      </c>
      <c r="Z28" s="132">
        <v>11.7</v>
      </c>
      <c r="AA28" s="80"/>
      <c r="AB28" s="132"/>
      <c r="AC28" s="29">
        <v>1</v>
      </c>
      <c r="AD28" s="133">
        <v>7</v>
      </c>
      <c r="AE28" s="28">
        <v>3</v>
      </c>
      <c r="AF28" s="132">
        <v>3.2</v>
      </c>
      <c r="AG28" s="80">
        <v>4</v>
      </c>
      <c r="AH28" s="132">
        <v>-3.9</v>
      </c>
      <c r="AI28" s="29">
        <v>1</v>
      </c>
      <c r="AJ28" s="134">
        <v>0.7</v>
      </c>
      <c r="AK28" s="28">
        <v>1</v>
      </c>
      <c r="AL28" s="132">
        <v>0</v>
      </c>
      <c r="AM28" s="80">
        <v>2</v>
      </c>
      <c r="AN28" s="132">
        <v>1.7</v>
      </c>
      <c r="AO28" s="29">
        <v>2</v>
      </c>
      <c r="AP28" s="133">
        <v>15.3</v>
      </c>
    </row>
    <row r="29" spans="1:42" x14ac:dyDescent="0.35">
      <c r="A29" s="23">
        <v>66</v>
      </c>
      <c r="B29" s="19" t="s">
        <v>200</v>
      </c>
      <c r="C29" s="19" t="s">
        <v>201</v>
      </c>
      <c r="D29" s="19" t="s">
        <v>79</v>
      </c>
      <c r="E29" s="19" t="s">
        <v>154</v>
      </c>
      <c r="F29" s="20">
        <v>12000000</v>
      </c>
      <c r="G29" s="26">
        <v>3.5</v>
      </c>
      <c r="H29" s="83">
        <v>420000</v>
      </c>
      <c r="I29" s="25">
        <v>4</v>
      </c>
      <c r="J29" s="26">
        <v>3.5</v>
      </c>
      <c r="K29" s="36">
        <v>3</v>
      </c>
      <c r="L29" s="130">
        <v>0.6</v>
      </c>
      <c r="M29" s="36">
        <v>4</v>
      </c>
      <c r="N29" s="131">
        <v>3.5</v>
      </c>
      <c r="O29" s="28">
        <v>4</v>
      </c>
      <c r="P29" s="132">
        <v>3.7</v>
      </c>
      <c r="Q29" s="80">
        <v>4</v>
      </c>
      <c r="R29" s="132">
        <v>0.7</v>
      </c>
      <c r="S29" s="80">
        <v>4</v>
      </c>
      <c r="T29" s="132">
        <v>-1.4</v>
      </c>
      <c r="U29" s="29">
        <v>3</v>
      </c>
      <c r="V29" s="133">
        <v>7.7</v>
      </c>
      <c r="W29" s="28">
        <v>3</v>
      </c>
      <c r="X29" s="132">
        <v>6.4</v>
      </c>
      <c r="Y29" s="80">
        <v>4</v>
      </c>
      <c r="Z29" s="132">
        <v>13.7</v>
      </c>
      <c r="AA29" s="80">
        <v>3</v>
      </c>
      <c r="AB29" s="132">
        <v>33.4</v>
      </c>
      <c r="AC29" s="29">
        <v>4</v>
      </c>
      <c r="AD29" s="133">
        <v>6.4</v>
      </c>
      <c r="AE29" s="28">
        <v>1</v>
      </c>
      <c r="AF29" s="132">
        <v>2.2999999999999998</v>
      </c>
      <c r="AG29" s="80">
        <v>3</v>
      </c>
      <c r="AH29" s="132">
        <v>-5.2</v>
      </c>
      <c r="AI29" s="29">
        <v>2</v>
      </c>
      <c r="AJ29" s="134">
        <v>1.3</v>
      </c>
      <c r="AK29" s="28">
        <v>3</v>
      </c>
      <c r="AL29" s="132">
        <v>-2.5</v>
      </c>
      <c r="AM29" s="80">
        <v>3</v>
      </c>
      <c r="AN29" s="132">
        <v>0.7</v>
      </c>
      <c r="AO29" s="29">
        <v>3</v>
      </c>
      <c r="AP29" s="133">
        <v>-7.3</v>
      </c>
    </row>
    <row r="30" spans="1:42" x14ac:dyDescent="0.35">
      <c r="A30" s="23">
        <v>41</v>
      </c>
      <c r="B30" s="19" t="s">
        <v>202</v>
      </c>
      <c r="C30" s="19" t="s">
        <v>203</v>
      </c>
      <c r="D30" s="19" t="s">
        <v>79</v>
      </c>
      <c r="E30" s="19" t="s">
        <v>157</v>
      </c>
      <c r="F30" s="20">
        <v>65000000</v>
      </c>
      <c r="G30" s="26">
        <v>3.5</v>
      </c>
      <c r="H30" s="83">
        <v>2300000</v>
      </c>
      <c r="I30" s="25">
        <v>4</v>
      </c>
      <c r="J30" s="26">
        <v>3.5</v>
      </c>
      <c r="K30" s="36">
        <v>2</v>
      </c>
      <c r="L30" s="130">
        <v>0.3</v>
      </c>
      <c r="M30" s="36">
        <v>4</v>
      </c>
      <c r="N30" s="131">
        <v>3.4</v>
      </c>
      <c r="O30" s="28">
        <v>2</v>
      </c>
      <c r="P30" s="132">
        <v>6</v>
      </c>
      <c r="Q30" s="80">
        <v>3</v>
      </c>
      <c r="R30" s="132">
        <v>0.3</v>
      </c>
      <c r="S30" s="80">
        <v>2</v>
      </c>
      <c r="T30" s="132">
        <v>1.1000000000000001</v>
      </c>
      <c r="U30" s="29">
        <v>1</v>
      </c>
      <c r="V30" s="133">
        <v>0.9</v>
      </c>
      <c r="W30" s="28">
        <v>4</v>
      </c>
      <c r="X30" s="132">
        <v>6.6</v>
      </c>
      <c r="Y30" s="80">
        <v>2</v>
      </c>
      <c r="Z30" s="132">
        <v>24.3</v>
      </c>
      <c r="AA30" s="80">
        <v>3</v>
      </c>
      <c r="AB30" s="132">
        <v>-6</v>
      </c>
      <c r="AC30" s="29">
        <v>3</v>
      </c>
      <c r="AD30" s="133">
        <v>9.9</v>
      </c>
      <c r="AE30" s="28">
        <v>2</v>
      </c>
      <c r="AF30" s="132">
        <v>-0.3</v>
      </c>
      <c r="AG30" s="80">
        <v>1</v>
      </c>
      <c r="AH30" s="132">
        <v>0.1</v>
      </c>
      <c r="AI30" s="29">
        <v>3</v>
      </c>
      <c r="AJ30" s="134">
        <v>1.8</v>
      </c>
      <c r="AK30" s="28">
        <v>2</v>
      </c>
      <c r="AL30" s="132">
        <v>-2.5</v>
      </c>
      <c r="AM30" s="80">
        <v>4</v>
      </c>
      <c r="AN30" s="132">
        <v>0.6</v>
      </c>
      <c r="AO30" s="29">
        <v>2</v>
      </c>
      <c r="AP30" s="133">
        <v>9.1999999999999993</v>
      </c>
    </row>
    <row r="31" spans="1:42" x14ac:dyDescent="0.35">
      <c r="A31" s="23">
        <v>149</v>
      </c>
      <c r="B31" s="19" t="s">
        <v>204</v>
      </c>
      <c r="C31" s="19" t="s">
        <v>205</v>
      </c>
      <c r="D31" s="19" t="s">
        <v>79</v>
      </c>
      <c r="E31" s="19" t="s">
        <v>154</v>
      </c>
      <c r="F31" s="20">
        <v>14000000</v>
      </c>
      <c r="G31" s="26">
        <v>3.7</v>
      </c>
      <c r="H31" s="83">
        <v>530000</v>
      </c>
      <c r="I31" s="25">
        <v>4</v>
      </c>
      <c r="J31" s="26">
        <v>3.7</v>
      </c>
      <c r="K31" s="36">
        <v>3</v>
      </c>
      <c r="L31" s="130">
        <v>1.2</v>
      </c>
      <c r="M31" s="36">
        <v>4</v>
      </c>
      <c r="N31" s="131">
        <v>3.5</v>
      </c>
      <c r="O31" s="28">
        <v>4</v>
      </c>
      <c r="P31" s="132">
        <v>6.1</v>
      </c>
      <c r="Q31" s="80">
        <v>4</v>
      </c>
      <c r="R31" s="132">
        <v>-2.2999999999999998</v>
      </c>
      <c r="S31" s="80">
        <v>4</v>
      </c>
      <c r="T31" s="132">
        <v>0</v>
      </c>
      <c r="U31" s="29">
        <v>1</v>
      </c>
      <c r="V31" s="133">
        <v>-14.2</v>
      </c>
      <c r="W31" s="28">
        <v>2</v>
      </c>
      <c r="X31" s="132">
        <v>7.8</v>
      </c>
      <c r="Y31" s="80">
        <v>3</v>
      </c>
      <c r="Z31" s="132">
        <v>35.200000000000003</v>
      </c>
      <c r="AA31" s="80">
        <v>4</v>
      </c>
      <c r="AB31" s="132">
        <v>44.1</v>
      </c>
      <c r="AC31" s="29">
        <v>3</v>
      </c>
      <c r="AD31" s="133">
        <v>4.7</v>
      </c>
      <c r="AE31" s="28">
        <v>4</v>
      </c>
      <c r="AF31" s="132">
        <v>0.2</v>
      </c>
      <c r="AG31" s="80">
        <v>1</v>
      </c>
      <c r="AH31" s="132">
        <v>0</v>
      </c>
      <c r="AI31" s="29">
        <v>1</v>
      </c>
      <c r="AJ31" s="134">
        <v>0.7</v>
      </c>
      <c r="AK31" s="28">
        <v>4</v>
      </c>
      <c r="AL31" s="132">
        <v>-1</v>
      </c>
      <c r="AM31" s="80">
        <v>4</v>
      </c>
      <c r="AN31" s="132">
        <v>0.2</v>
      </c>
      <c r="AO31" s="29">
        <v>1</v>
      </c>
      <c r="AP31" s="133">
        <v>-19.3</v>
      </c>
    </row>
    <row r="32" spans="1:42" x14ac:dyDescent="0.35">
      <c r="A32" s="23">
        <v>14</v>
      </c>
      <c r="B32" s="19" t="s">
        <v>206</v>
      </c>
      <c r="C32" s="19" t="s">
        <v>207</v>
      </c>
      <c r="D32" s="19" t="s">
        <v>79</v>
      </c>
      <c r="E32" s="19" t="s">
        <v>157</v>
      </c>
      <c r="F32" s="20">
        <v>13000000</v>
      </c>
      <c r="G32" s="26">
        <v>4.0999999999999996</v>
      </c>
      <c r="H32" s="83">
        <v>540000</v>
      </c>
      <c r="I32" s="25">
        <v>4</v>
      </c>
      <c r="J32" s="26">
        <v>4.0999999999999996</v>
      </c>
      <c r="K32" s="36">
        <v>3</v>
      </c>
      <c r="L32" s="130">
        <v>0.7</v>
      </c>
      <c r="M32" s="36">
        <v>4</v>
      </c>
      <c r="N32" s="131">
        <v>4.2</v>
      </c>
      <c r="O32" s="28">
        <v>4</v>
      </c>
      <c r="P32" s="132">
        <v>6.3</v>
      </c>
      <c r="Q32" s="80">
        <v>3</v>
      </c>
      <c r="R32" s="132">
        <v>-1.9</v>
      </c>
      <c r="S32" s="80">
        <v>3</v>
      </c>
      <c r="T32" s="132">
        <v>0</v>
      </c>
      <c r="U32" s="29">
        <v>4</v>
      </c>
      <c r="V32" s="133">
        <v>-3.7</v>
      </c>
      <c r="W32" s="28">
        <v>2</v>
      </c>
      <c r="X32" s="132">
        <v>3.7</v>
      </c>
      <c r="Y32" s="80">
        <v>2</v>
      </c>
      <c r="Z32" s="132">
        <v>24.2</v>
      </c>
      <c r="AA32" s="80">
        <v>1</v>
      </c>
      <c r="AB32" s="132">
        <v>28.8</v>
      </c>
      <c r="AC32" s="29">
        <v>4</v>
      </c>
      <c r="AD32" s="133">
        <v>3.1</v>
      </c>
      <c r="AE32" s="28">
        <v>2</v>
      </c>
      <c r="AF32" s="132">
        <v>2.4</v>
      </c>
      <c r="AG32" s="80">
        <v>1</v>
      </c>
      <c r="AH32" s="132">
        <v>0</v>
      </c>
      <c r="AI32" s="29">
        <v>1</v>
      </c>
      <c r="AJ32" s="134">
        <v>1.4</v>
      </c>
      <c r="AK32" s="28">
        <v>3</v>
      </c>
      <c r="AL32" s="132">
        <v>0.4</v>
      </c>
      <c r="AM32" s="80">
        <v>4</v>
      </c>
      <c r="AN32" s="132">
        <v>0.5</v>
      </c>
      <c r="AO32" s="29">
        <v>3</v>
      </c>
      <c r="AP32" s="133">
        <v>0</v>
      </c>
    </row>
    <row r="33" spans="1:42" x14ac:dyDescent="0.35">
      <c r="A33" s="23">
        <v>12</v>
      </c>
      <c r="B33" s="19" t="s">
        <v>208</v>
      </c>
      <c r="C33" s="19" t="s">
        <v>209</v>
      </c>
      <c r="D33" s="19" t="s">
        <v>79</v>
      </c>
      <c r="E33" s="19" t="s">
        <v>154</v>
      </c>
      <c r="F33" s="20">
        <v>14000000</v>
      </c>
      <c r="G33" s="26">
        <v>4.0999999999999996</v>
      </c>
      <c r="H33" s="83">
        <v>580000</v>
      </c>
      <c r="I33" s="25">
        <v>3</v>
      </c>
      <c r="J33" s="26">
        <v>4.0999999999999996</v>
      </c>
      <c r="K33" s="36">
        <v>1</v>
      </c>
      <c r="L33" s="130">
        <v>0.2</v>
      </c>
      <c r="M33" s="36">
        <v>3</v>
      </c>
      <c r="N33" s="131">
        <v>4.0999999999999996</v>
      </c>
      <c r="O33" s="28">
        <v>1</v>
      </c>
      <c r="P33" s="132">
        <v>5</v>
      </c>
      <c r="Q33" s="80">
        <v>3</v>
      </c>
      <c r="R33" s="132">
        <v>13.6</v>
      </c>
      <c r="S33" s="80">
        <v>1</v>
      </c>
      <c r="T33" s="132">
        <v>0.8</v>
      </c>
      <c r="U33" s="29">
        <v>2</v>
      </c>
      <c r="V33" s="133">
        <v>11.4</v>
      </c>
      <c r="W33" s="28">
        <v>1</v>
      </c>
      <c r="X33" s="132">
        <v>0</v>
      </c>
      <c r="Y33" s="80">
        <v>1</v>
      </c>
      <c r="Z33" s="132">
        <v>8.9</v>
      </c>
      <c r="AA33" s="80">
        <v>4</v>
      </c>
      <c r="AB33" s="132">
        <v>-4.5999999999999996</v>
      </c>
      <c r="AC33" s="29">
        <v>1</v>
      </c>
      <c r="AD33" s="133">
        <v>5.3</v>
      </c>
      <c r="AE33" s="28">
        <v>1</v>
      </c>
      <c r="AF33" s="132">
        <v>-0.1</v>
      </c>
      <c r="AG33" s="80">
        <v>1</v>
      </c>
      <c r="AH33" s="132">
        <v>0</v>
      </c>
      <c r="AI33" s="29">
        <v>3</v>
      </c>
      <c r="AJ33" s="134">
        <v>1.4</v>
      </c>
      <c r="AK33" s="28">
        <v>3</v>
      </c>
      <c r="AL33" s="132">
        <v>2.9</v>
      </c>
      <c r="AM33" s="80">
        <v>2</v>
      </c>
      <c r="AN33" s="132">
        <v>0.7</v>
      </c>
      <c r="AO33" s="29">
        <v>1</v>
      </c>
      <c r="AP33" s="133">
        <v>13.5</v>
      </c>
    </row>
    <row r="34" spans="1:42" x14ac:dyDescent="0.35">
      <c r="A34" s="23">
        <v>122</v>
      </c>
      <c r="B34" s="19" t="s">
        <v>210</v>
      </c>
      <c r="C34" s="19" t="s">
        <v>211</v>
      </c>
      <c r="D34" s="19" t="s">
        <v>79</v>
      </c>
      <c r="E34" s="19" t="s">
        <v>154</v>
      </c>
      <c r="F34" s="20">
        <v>13000000</v>
      </c>
      <c r="G34" s="26">
        <v>4.3</v>
      </c>
      <c r="H34" s="83">
        <v>550000</v>
      </c>
      <c r="I34" s="25">
        <v>4</v>
      </c>
      <c r="J34" s="26">
        <v>4.3</v>
      </c>
      <c r="K34" s="36">
        <v>2</v>
      </c>
      <c r="L34" s="130">
        <v>-1.5</v>
      </c>
      <c r="M34" s="36">
        <v>4</v>
      </c>
      <c r="N34" s="131">
        <v>5.7</v>
      </c>
      <c r="O34" s="28">
        <v>3</v>
      </c>
      <c r="P34" s="132">
        <v>7.4</v>
      </c>
      <c r="Q34" s="80">
        <v>4</v>
      </c>
      <c r="R34" s="132">
        <v>-1.9</v>
      </c>
      <c r="S34" s="80">
        <v>2</v>
      </c>
      <c r="T34" s="132">
        <v>2.1</v>
      </c>
      <c r="U34" s="29">
        <v>2</v>
      </c>
      <c r="V34" s="133">
        <v>5.4</v>
      </c>
      <c r="W34" s="28">
        <v>3</v>
      </c>
      <c r="X34" s="132">
        <v>-3.5</v>
      </c>
      <c r="Y34" s="80">
        <v>1</v>
      </c>
      <c r="Z34" s="132">
        <v>20.100000000000001</v>
      </c>
      <c r="AA34" s="80">
        <v>4</v>
      </c>
      <c r="AB34" s="132">
        <v>-22</v>
      </c>
      <c r="AC34" s="29">
        <v>2</v>
      </c>
      <c r="AD34" s="133">
        <v>-0.1</v>
      </c>
      <c r="AE34" s="28">
        <v>4</v>
      </c>
      <c r="AF34" s="132">
        <v>-2.5</v>
      </c>
      <c r="AG34" s="80">
        <v>1</v>
      </c>
      <c r="AH34" s="132">
        <v>0</v>
      </c>
      <c r="AI34" s="29">
        <v>2</v>
      </c>
      <c r="AJ34" s="134">
        <v>1.5</v>
      </c>
      <c r="AK34" s="28">
        <v>3</v>
      </c>
      <c r="AL34" s="132">
        <v>-5.9</v>
      </c>
      <c r="AM34" s="80">
        <v>3</v>
      </c>
      <c r="AN34" s="132">
        <v>0.9</v>
      </c>
      <c r="AO34" s="29">
        <v>4</v>
      </c>
      <c r="AP34" s="133">
        <v>68.7</v>
      </c>
    </row>
    <row r="35" spans="1:42" x14ac:dyDescent="0.35">
      <c r="A35" s="23">
        <v>29</v>
      </c>
      <c r="B35" s="19" t="s">
        <v>212</v>
      </c>
      <c r="C35" s="19" t="s">
        <v>213</v>
      </c>
      <c r="D35" s="19" t="s">
        <v>79</v>
      </c>
      <c r="E35" s="19" t="s">
        <v>151</v>
      </c>
      <c r="F35" s="20">
        <v>61000000</v>
      </c>
      <c r="G35" s="26">
        <v>4.4000000000000004</v>
      </c>
      <c r="H35" s="83">
        <v>2700000</v>
      </c>
      <c r="I35" s="25">
        <v>2</v>
      </c>
      <c r="J35" s="26">
        <v>4.4000000000000004</v>
      </c>
      <c r="K35" s="36">
        <v>1</v>
      </c>
      <c r="L35" s="130">
        <v>0</v>
      </c>
      <c r="M35" s="36">
        <v>3</v>
      </c>
      <c r="N35" s="131">
        <v>4.5</v>
      </c>
      <c r="O35" s="28">
        <v>1</v>
      </c>
      <c r="P35" s="132">
        <v>1.4</v>
      </c>
      <c r="Q35" s="80">
        <v>1</v>
      </c>
      <c r="R35" s="132">
        <v>-0.8</v>
      </c>
      <c r="S35" s="80">
        <v>4</v>
      </c>
      <c r="T35" s="132">
        <v>1.8</v>
      </c>
      <c r="U35" s="29">
        <v>2</v>
      </c>
      <c r="V35" s="133">
        <v>1.4</v>
      </c>
      <c r="W35" s="28">
        <v>3</v>
      </c>
      <c r="X35" s="132">
        <v>0</v>
      </c>
      <c r="Y35" s="80">
        <v>2</v>
      </c>
      <c r="Z35" s="132">
        <v>16.5</v>
      </c>
      <c r="AA35" s="80"/>
      <c r="AB35" s="132"/>
      <c r="AC35" s="29">
        <v>1</v>
      </c>
      <c r="AD35" s="133">
        <v>4</v>
      </c>
      <c r="AE35" s="28">
        <v>1</v>
      </c>
      <c r="AF35" s="132">
        <v>2.6</v>
      </c>
      <c r="AG35" s="80">
        <v>4</v>
      </c>
      <c r="AH35" s="132">
        <v>-2.1</v>
      </c>
      <c r="AI35" s="29">
        <v>4</v>
      </c>
      <c r="AJ35" s="134">
        <v>1.2</v>
      </c>
      <c r="AK35" s="28">
        <v>1</v>
      </c>
      <c r="AL35" s="132">
        <v>0</v>
      </c>
      <c r="AM35" s="80">
        <v>2</v>
      </c>
      <c r="AN35" s="132">
        <v>3</v>
      </c>
      <c r="AO35" s="29">
        <v>1</v>
      </c>
      <c r="AP35" s="133">
        <v>26</v>
      </c>
    </row>
    <row r="36" spans="1:42" x14ac:dyDescent="0.35">
      <c r="A36" s="23">
        <v>35</v>
      </c>
      <c r="B36" s="19" t="s">
        <v>214</v>
      </c>
      <c r="C36" s="19" t="s">
        <v>215</v>
      </c>
      <c r="D36" s="19" t="s">
        <v>79</v>
      </c>
      <c r="E36" s="19" t="s">
        <v>157</v>
      </c>
      <c r="F36" s="20">
        <v>29000000</v>
      </c>
      <c r="G36" s="26">
        <v>4.7</v>
      </c>
      <c r="H36" s="83">
        <v>1300000</v>
      </c>
      <c r="I36" s="25">
        <v>4</v>
      </c>
      <c r="J36" s="26">
        <v>4.7</v>
      </c>
      <c r="K36" s="36">
        <v>3</v>
      </c>
      <c r="L36" s="130">
        <v>1</v>
      </c>
      <c r="M36" s="36">
        <v>4</v>
      </c>
      <c r="N36" s="131">
        <v>4.5999999999999996</v>
      </c>
      <c r="O36" s="28">
        <v>3</v>
      </c>
      <c r="P36" s="132">
        <v>3.9</v>
      </c>
      <c r="Q36" s="80">
        <v>2</v>
      </c>
      <c r="R36" s="132">
        <v>1.2</v>
      </c>
      <c r="S36" s="80">
        <v>4</v>
      </c>
      <c r="T36" s="132">
        <v>3.6</v>
      </c>
      <c r="U36" s="29">
        <v>4</v>
      </c>
      <c r="V36" s="133">
        <v>0.9</v>
      </c>
      <c r="W36" s="28">
        <v>4</v>
      </c>
      <c r="X36" s="132">
        <v>2.8</v>
      </c>
      <c r="Y36" s="80">
        <v>3</v>
      </c>
      <c r="Z36" s="132">
        <v>22.8</v>
      </c>
      <c r="AA36" s="80">
        <v>2</v>
      </c>
      <c r="AB36" s="132">
        <v>22.6</v>
      </c>
      <c r="AC36" s="29">
        <v>2</v>
      </c>
      <c r="AD36" s="133">
        <v>-0.1</v>
      </c>
      <c r="AE36" s="28">
        <v>1</v>
      </c>
      <c r="AF36" s="132">
        <v>2.9</v>
      </c>
      <c r="AG36" s="80">
        <v>4</v>
      </c>
      <c r="AH36" s="132">
        <v>-7.4</v>
      </c>
      <c r="AI36" s="29">
        <v>2</v>
      </c>
      <c r="AJ36" s="134">
        <v>0</v>
      </c>
      <c r="AK36" s="28">
        <v>2</v>
      </c>
      <c r="AL36" s="132">
        <v>-3.9</v>
      </c>
      <c r="AM36" s="80">
        <v>2</v>
      </c>
      <c r="AN36" s="132">
        <v>0.6</v>
      </c>
      <c r="AO36" s="29">
        <v>3</v>
      </c>
      <c r="AP36" s="133">
        <v>20.399999999999999</v>
      </c>
    </row>
    <row r="37" spans="1:42" x14ac:dyDescent="0.35">
      <c r="A37" s="23">
        <v>57</v>
      </c>
      <c r="B37" s="19" t="s">
        <v>216</v>
      </c>
      <c r="C37" s="19" t="s">
        <v>217</v>
      </c>
      <c r="D37" s="19" t="s">
        <v>79</v>
      </c>
      <c r="E37" s="19" t="s">
        <v>154</v>
      </c>
      <c r="F37" s="20">
        <v>5100000</v>
      </c>
      <c r="G37" s="26">
        <v>4.9000000000000004</v>
      </c>
      <c r="H37" s="83">
        <v>250000</v>
      </c>
      <c r="I37" s="25">
        <v>4</v>
      </c>
      <c r="J37" s="26">
        <v>4.9000000000000004</v>
      </c>
      <c r="K37" s="36">
        <v>3</v>
      </c>
      <c r="L37" s="130">
        <v>1</v>
      </c>
      <c r="M37" s="36">
        <v>4</v>
      </c>
      <c r="N37" s="131">
        <v>5</v>
      </c>
      <c r="O37" s="28">
        <v>4</v>
      </c>
      <c r="P37" s="132">
        <v>4.9000000000000004</v>
      </c>
      <c r="Q37" s="80">
        <v>4</v>
      </c>
      <c r="R37" s="132">
        <v>-5.8</v>
      </c>
      <c r="S37" s="80">
        <v>4</v>
      </c>
      <c r="T37" s="132">
        <v>0</v>
      </c>
      <c r="U37" s="29">
        <v>4</v>
      </c>
      <c r="V37" s="133">
        <v>1.7</v>
      </c>
      <c r="W37" s="28">
        <v>4</v>
      </c>
      <c r="X37" s="132">
        <v>3.8</v>
      </c>
      <c r="Y37" s="80">
        <v>3</v>
      </c>
      <c r="Z37" s="132">
        <v>25.8</v>
      </c>
      <c r="AA37" s="80">
        <v>1</v>
      </c>
      <c r="AB37" s="132">
        <v>-2.4</v>
      </c>
      <c r="AC37" s="29">
        <v>3</v>
      </c>
      <c r="AD37" s="133">
        <v>2.5</v>
      </c>
      <c r="AE37" s="28">
        <v>4</v>
      </c>
      <c r="AF37" s="132">
        <v>0.3</v>
      </c>
      <c r="AG37" s="80">
        <v>4</v>
      </c>
      <c r="AH37" s="132">
        <v>-12.8</v>
      </c>
      <c r="AI37" s="29">
        <v>4</v>
      </c>
      <c r="AJ37" s="134">
        <v>1.1000000000000001</v>
      </c>
      <c r="AK37" s="28">
        <v>2</v>
      </c>
      <c r="AL37" s="132">
        <v>-8.1999999999999993</v>
      </c>
      <c r="AM37" s="80">
        <v>4</v>
      </c>
      <c r="AN37" s="132">
        <v>0.4</v>
      </c>
      <c r="AO37" s="29">
        <v>4</v>
      </c>
      <c r="AP37" s="133">
        <v>55.7</v>
      </c>
    </row>
    <row r="38" spans="1:42" x14ac:dyDescent="0.35">
      <c r="A38" s="23">
        <v>192</v>
      </c>
      <c r="B38" s="19" t="s">
        <v>218</v>
      </c>
      <c r="C38" s="19" t="s">
        <v>219</v>
      </c>
      <c r="D38" s="19" t="s">
        <v>79</v>
      </c>
      <c r="E38" s="19" t="s">
        <v>151</v>
      </c>
      <c r="F38" s="20">
        <v>2700000</v>
      </c>
      <c r="G38" s="26">
        <v>5.0999999999999996</v>
      </c>
      <c r="H38" s="83">
        <v>140000</v>
      </c>
      <c r="I38" s="25">
        <v>3</v>
      </c>
      <c r="J38" s="26">
        <v>5.0999999999999996</v>
      </c>
      <c r="K38" s="36">
        <v>1</v>
      </c>
      <c r="L38" s="130">
        <v>0.1</v>
      </c>
      <c r="M38" s="36">
        <v>3</v>
      </c>
      <c r="N38" s="131">
        <v>5.2</v>
      </c>
      <c r="O38" s="28">
        <v>1</v>
      </c>
      <c r="P38" s="132">
        <v>2.1</v>
      </c>
      <c r="Q38" s="80">
        <v>2</v>
      </c>
      <c r="R38" s="132">
        <v>1.8</v>
      </c>
      <c r="S38" s="80">
        <v>2</v>
      </c>
      <c r="T38" s="132">
        <v>-1.8</v>
      </c>
      <c r="U38" s="29">
        <v>1</v>
      </c>
      <c r="V38" s="133">
        <v>3.2</v>
      </c>
      <c r="W38" s="28">
        <v>2</v>
      </c>
      <c r="X38" s="132">
        <v>3.5</v>
      </c>
      <c r="Y38" s="80">
        <v>1</v>
      </c>
      <c r="Z38" s="132">
        <v>17.399999999999999</v>
      </c>
      <c r="AA38" s="80"/>
      <c r="AB38" s="132"/>
      <c r="AC38" s="29">
        <v>2</v>
      </c>
      <c r="AD38" s="133">
        <v>1.8</v>
      </c>
      <c r="AE38" s="28">
        <v>2</v>
      </c>
      <c r="AF38" s="132">
        <v>2.2000000000000002</v>
      </c>
      <c r="AG38" s="80">
        <v>3</v>
      </c>
      <c r="AH38" s="132">
        <v>-0.5</v>
      </c>
      <c r="AI38" s="29">
        <v>3</v>
      </c>
      <c r="AJ38" s="134">
        <v>0.8</v>
      </c>
      <c r="AK38" s="28">
        <v>1</v>
      </c>
      <c r="AL38" s="132">
        <v>0</v>
      </c>
      <c r="AM38" s="80">
        <v>1</v>
      </c>
      <c r="AN38" s="132">
        <v>0.9</v>
      </c>
      <c r="AO38" s="29">
        <v>2</v>
      </c>
      <c r="AP38" s="133">
        <v>32.5</v>
      </c>
    </row>
    <row r="39" spans="1:42" x14ac:dyDescent="0.35">
      <c r="A39" s="23">
        <v>125</v>
      </c>
      <c r="B39" s="19" t="s">
        <v>220</v>
      </c>
      <c r="C39" s="19" t="s">
        <v>221</v>
      </c>
      <c r="D39" s="19" t="s">
        <v>79</v>
      </c>
      <c r="E39" s="19" t="s">
        <v>154</v>
      </c>
      <c r="F39" s="20">
        <v>120000000</v>
      </c>
      <c r="G39" s="26">
        <v>5.0999999999999996</v>
      </c>
      <c r="H39" s="83">
        <v>6300000</v>
      </c>
      <c r="I39" s="25">
        <v>4</v>
      </c>
      <c r="J39" s="26">
        <v>5.0999999999999996</v>
      </c>
      <c r="K39" s="36">
        <v>2</v>
      </c>
      <c r="L39" s="130">
        <v>0.8</v>
      </c>
      <c r="M39" s="36">
        <v>4</v>
      </c>
      <c r="N39" s="131">
        <v>4.8</v>
      </c>
      <c r="O39" s="28">
        <v>2</v>
      </c>
      <c r="P39" s="132">
        <v>5.3</v>
      </c>
      <c r="Q39" s="80">
        <v>4</v>
      </c>
      <c r="R39" s="132">
        <v>10.9</v>
      </c>
      <c r="S39" s="80">
        <v>4</v>
      </c>
      <c r="T39" s="132">
        <v>0.1</v>
      </c>
      <c r="U39" s="29">
        <v>4</v>
      </c>
      <c r="V39" s="133">
        <v>5.5</v>
      </c>
      <c r="W39" s="28">
        <v>1</v>
      </c>
      <c r="X39" s="132">
        <v>2.2000000000000002</v>
      </c>
      <c r="Y39" s="80">
        <v>2</v>
      </c>
      <c r="Z39" s="132">
        <v>18.7</v>
      </c>
      <c r="AA39" s="80">
        <v>4</v>
      </c>
      <c r="AB39" s="132">
        <v>5.6</v>
      </c>
      <c r="AC39" s="29">
        <v>4</v>
      </c>
      <c r="AD39" s="133">
        <v>1.5</v>
      </c>
      <c r="AE39" s="28">
        <v>4</v>
      </c>
      <c r="AF39" s="132">
        <v>-1.9</v>
      </c>
      <c r="AG39" s="80">
        <v>1</v>
      </c>
      <c r="AH39" s="132">
        <v>0</v>
      </c>
      <c r="AI39" s="29">
        <v>1</v>
      </c>
      <c r="AJ39" s="134">
        <v>0.4</v>
      </c>
      <c r="AK39" s="28">
        <v>4</v>
      </c>
      <c r="AL39" s="132">
        <v>0.3</v>
      </c>
      <c r="AM39" s="80">
        <v>3</v>
      </c>
      <c r="AN39" s="132">
        <v>0.9</v>
      </c>
      <c r="AO39" s="29">
        <v>1</v>
      </c>
      <c r="AP39" s="133">
        <v>20.6</v>
      </c>
    </row>
    <row r="40" spans="1:42" x14ac:dyDescent="0.35">
      <c r="A40" s="23">
        <v>121</v>
      </c>
      <c r="B40" s="19" t="s">
        <v>222</v>
      </c>
      <c r="C40" s="19" t="s">
        <v>223</v>
      </c>
      <c r="D40" s="19" t="s">
        <v>79</v>
      </c>
      <c r="E40" s="19" t="s">
        <v>154</v>
      </c>
      <c r="F40" s="20">
        <v>8500000</v>
      </c>
      <c r="G40" s="26">
        <v>5.5</v>
      </c>
      <c r="H40" s="83">
        <v>460000</v>
      </c>
      <c r="I40" s="25">
        <v>4</v>
      </c>
      <c r="J40" s="26">
        <v>5.5</v>
      </c>
      <c r="K40" s="36">
        <v>4</v>
      </c>
      <c r="L40" s="130">
        <v>3.2</v>
      </c>
      <c r="M40" s="36">
        <v>4</v>
      </c>
      <c r="N40" s="131">
        <v>5.6</v>
      </c>
      <c r="O40" s="28">
        <v>3</v>
      </c>
      <c r="P40" s="132">
        <v>5.8</v>
      </c>
      <c r="Q40" s="80">
        <v>1</v>
      </c>
      <c r="R40" s="132">
        <v>5.4</v>
      </c>
      <c r="S40" s="80">
        <v>1</v>
      </c>
      <c r="T40" s="132">
        <v>-1.3</v>
      </c>
      <c r="U40" s="29">
        <v>1</v>
      </c>
      <c r="V40" s="133">
        <v>6.7</v>
      </c>
      <c r="W40" s="28">
        <v>1</v>
      </c>
      <c r="X40" s="132">
        <v>2</v>
      </c>
      <c r="Y40" s="80">
        <v>4</v>
      </c>
      <c r="Z40" s="132">
        <v>24.8</v>
      </c>
      <c r="AA40" s="80">
        <v>2</v>
      </c>
      <c r="AB40" s="132">
        <v>4.2</v>
      </c>
      <c r="AC40" s="29">
        <v>4</v>
      </c>
      <c r="AD40" s="133">
        <v>2</v>
      </c>
      <c r="AE40" s="28">
        <v>4</v>
      </c>
      <c r="AF40" s="132">
        <v>1.8</v>
      </c>
      <c r="AG40" s="80">
        <v>1</v>
      </c>
      <c r="AH40" s="132">
        <v>-1.7</v>
      </c>
      <c r="AI40" s="29">
        <v>4</v>
      </c>
      <c r="AJ40" s="134">
        <v>2.9</v>
      </c>
      <c r="AK40" s="28">
        <v>4</v>
      </c>
      <c r="AL40" s="132">
        <v>-0.3</v>
      </c>
      <c r="AM40" s="80">
        <v>3</v>
      </c>
      <c r="AN40" s="132">
        <v>0.4</v>
      </c>
      <c r="AO40" s="29">
        <v>3</v>
      </c>
      <c r="AP40" s="133">
        <v>27.5</v>
      </c>
    </row>
    <row r="41" spans="1:42" x14ac:dyDescent="0.35">
      <c r="A41" s="23">
        <v>155</v>
      </c>
      <c r="B41" s="19" t="s">
        <v>224</v>
      </c>
      <c r="C41" s="19" t="s">
        <v>225</v>
      </c>
      <c r="D41" s="19" t="s">
        <v>79</v>
      </c>
      <c r="E41" s="19" t="s">
        <v>154</v>
      </c>
      <c r="F41" s="20">
        <v>3700000</v>
      </c>
      <c r="G41" s="26">
        <v>5.6</v>
      </c>
      <c r="H41" s="83">
        <v>210000</v>
      </c>
      <c r="I41" s="25">
        <v>4</v>
      </c>
      <c r="J41" s="26">
        <v>5.6</v>
      </c>
      <c r="K41" s="36"/>
      <c r="L41" s="130"/>
      <c r="M41" s="36">
        <v>4</v>
      </c>
      <c r="N41" s="131">
        <v>5.7</v>
      </c>
      <c r="O41" s="28">
        <v>4</v>
      </c>
      <c r="P41" s="132">
        <v>5.0999999999999996</v>
      </c>
      <c r="Q41" s="80">
        <v>2</v>
      </c>
      <c r="R41" s="132">
        <v>1.8</v>
      </c>
      <c r="S41" s="80">
        <v>1</v>
      </c>
      <c r="T41" s="132">
        <v>0</v>
      </c>
      <c r="U41" s="29">
        <v>2</v>
      </c>
      <c r="V41" s="133">
        <v>2.4</v>
      </c>
      <c r="W41" s="28">
        <v>2</v>
      </c>
      <c r="X41" s="132">
        <v>0</v>
      </c>
      <c r="Y41" s="80">
        <v>2</v>
      </c>
      <c r="Z41" s="132">
        <v>8.6999999999999993</v>
      </c>
      <c r="AA41" s="80">
        <v>3</v>
      </c>
      <c r="AB41" s="132">
        <v>6</v>
      </c>
      <c r="AC41" s="29">
        <v>4</v>
      </c>
      <c r="AD41" s="133">
        <v>0.7</v>
      </c>
      <c r="AE41" s="28">
        <v>3</v>
      </c>
      <c r="AF41" s="132">
        <v>-0.9</v>
      </c>
      <c r="AG41" s="80">
        <v>1</v>
      </c>
      <c r="AH41" s="132">
        <v>0</v>
      </c>
      <c r="AI41" s="29">
        <v>1</v>
      </c>
      <c r="AJ41" s="134">
        <v>0.9</v>
      </c>
      <c r="AK41" s="28">
        <v>3</v>
      </c>
      <c r="AL41" s="132">
        <v>-2.2000000000000002</v>
      </c>
      <c r="AM41" s="80">
        <v>2</v>
      </c>
      <c r="AN41" s="132">
        <v>2.2999999999999998</v>
      </c>
      <c r="AO41" s="29">
        <v>3</v>
      </c>
      <c r="AP41" s="133">
        <v>49.4</v>
      </c>
    </row>
    <row r="42" spans="1:42" x14ac:dyDescent="0.35">
      <c r="A42" s="23">
        <v>54</v>
      </c>
      <c r="B42" s="19" t="s">
        <v>226</v>
      </c>
      <c r="C42" s="19" t="s">
        <v>227</v>
      </c>
      <c r="D42" s="19" t="s">
        <v>79</v>
      </c>
      <c r="E42" s="19" t="s">
        <v>154</v>
      </c>
      <c r="F42" s="20">
        <v>18000000</v>
      </c>
      <c r="G42" s="26">
        <v>5.7</v>
      </c>
      <c r="H42" s="83">
        <v>1000000</v>
      </c>
      <c r="I42" s="25">
        <v>4</v>
      </c>
      <c r="J42" s="26">
        <v>5.7</v>
      </c>
      <c r="K42" s="36">
        <v>2</v>
      </c>
      <c r="L42" s="130">
        <v>0.8</v>
      </c>
      <c r="M42" s="36">
        <v>4</v>
      </c>
      <c r="N42" s="131">
        <v>5.7</v>
      </c>
      <c r="O42" s="28">
        <v>4</v>
      </c>
      <c r="P42" s="132">
        <v>3.2</v>
      </c>
      <c r="Q42" s="80">
        <v>4</v>
      </c>
      <c r="R42" s="132">
        <v>1.6</v>
      </c>
      <c r="S42" s="80">
        <v>4</v>
      </c>
      <c r="T42" s="132">
        <v>-0.7</v>
      </c>
      <c r="U42" s="29">
        <v>4</v>
      </c>
      <c r="V42" s="133">
        <v>3.6</v>
      </c>
      <c r="W42" s="28">
        <v>3</v>
      </c>
      <c r="X42" s="132">
        <v>1</v>
      </c>
      <c r="Y42" s="80">
        <v>3</v>
      </c>
      <c r="Z42" s="132">
        <v>26.8</v>
      </c>
      <c r="AA42" s="80">
        <v>4</v>
      </c>
      <c r="AB42" s="132">
        <v>26.7</v>
      </c>
      <c r="AC42" s="29">
        <v>4</v>
      </c>
      <c r="AD42" s="133">
        <v>-1.2</v>
      </c>
      <c r="AE42" s="28">
        <v>4</v>
      </c>
      <c r="AF42" s="132">
        <v>-0.9</v>
      </c>
      <c r="AG42" s="80">
        <v>3</v>
      </c>
      <c r="AH42" s="132">
        <v>-1.4</v>
      </c>
      <c r="AI42" s="29">
        <v>2</v>
      </c>
      <c r="AJ42" s="134">
        <v>0.6</v>
      </c>
      <c r="AK42" s="28">
        <v>4</v>
      </c>
      <c r="AL42" s="132">
        <v>-1.3</v>
      </c>
      <c r="AM42" s="80">
        <v>4</v>
      </c>
      <c r="AN42" s="132">
        <v>0.2</v>
      </c>
      <c r="AO42" s="29">
        <v>4</v>
      </c>
      <c r="AP42" s="133">
        <v>26</v>
      </c>
    </row>
    <row r="43" spans="1:42" x14ac:dyDescent="0.35">
      <c r="A43" s="23">
        <v>169</v>
      </c>
      <c r="B43" s="19" t="s">
        <v>228</v>
      </c>
      <c r="C43" s="19" t="s">
        <v>229</v>
      </c>
      <c r="D43" s="19" t="s">
        <v>79</v>
      </c>
      <c r="E43" s="19" t="s">
        <v>157</v>
      </c>
      <c r="F43" s="20">
        <v>5000000</v>
      </c>
      <c r="G43" s="26">
        <v>5.9</v>
      </c>
      <c r="H43" s="83">
        <v>300000</v>
      </c>
      <c r="I43" s="25">
        <v>4</v>
      </c>
      <c r="J43" s="26">
        <v>5.9</v>
      </c>
      <c r="K43" s="36">
        <v>3</v>
      </c>
      <c r="L43" s="130">
        <v>1.5</v>
      </c>
      <c r="M43" s="36">
        <v>4</v>
      </c>
      <c r="N43" s="131">
        <v>5.8</v>
      </c>
      <c r="O43" s="28">
        <v>4</v>
      </c>
      <c r="P43" s="132">
        <v>6.3</v>
      </c>
      <c r="Q43" s="80">
        <v>3</v>
      </c>
      <c r="R43" s="132">
        <v>1.6</v>
      </c>
      <c r="S43" s="80">
        <v>3</v>
      </c>
      <c r="T43" s="132">
        <v>-1.6</v>
      </c>
      <c r="U43" s="29">
        <v>4</v>
      </c>
      <c r="V43" s="133">
        <v>-1.1000000000000001</v>
      </c>
      <c r="W43" s="28">
        <v>3</v>
      </c>
      <c r="X43" s="132">
        <v>3.2</v>
      </c>
      <c r="Y43" s="80">
        <v>3</v>
      </c>
      <c r="Z43" s="132">
        <v>19.100000000000001</v>
      </c>
      <c r="AA43" s="80">
        <v>4</v>
      </c>
      <c r="AB43" s="132">
        <v>16.3</v>
      </c>
      <c r="AC43" s="29">
        <v>1</v>
      </c>
      <c r="AD43" s="133">
        <v>11.6</v>
      </c>
      <c r="AE43" s="28">
        <v>4</v>
      </c>
      <c r="AF43" s="132">
        <v>3.2</v>
      </c>
      <c r="AG43" s="80">
        <v>1</v>
      </c>
      <c r="AH43" s="132">
        <v>-0.2</v>
      </c>
      <c r="AI43" s="29">
        <v>1</v>
      </c>
      <c r="AJ43" s="134">
        <v>0.7</v>
      </c>
      <c r="AK43" s="28">
        <v>4</v>
      </c>
      <c r="AL43" s="132">
        <v>-1.2</v>
      </c>
      <c r="AM43" s="80">
        <v>2</v>
      </c>
      <c r="AN43" s="132">
        <v>1.2</v>
      </c>
      <c r="AO43" s="29">
        <v>4</v>
      </c>
      <c r="AP43" s="133">
        <v>24.7</v>
      </c>
    </row>
    <row r="44" spans="1:42" x14ac:dyDescent="0.35">
      <c r="A44" s="23">
        <v>120</v>
      </c>
      <c r="B44" s="19" t="s">
        <v>230</v>
      </c>
      <c r="C44" s="19" t="s">
        <v>231</v>
      </c>
      <c r="D44" s="19" t="s">
        <v>79</v>
      </c>
      <c r="E44" s="19" t="s">
        <v>154</v>
      </c>
      <c r="F44" s="20">
        <v>34000000</v>
      </c>
      <c r="G44" s="26">
        <v>6.1</v>
      </c>
      <c r="H44" s="83">
        <v>2100000</v>
      </c>
      <c r="I44" s="25">
        <v>3</v>
      </c>
      <c r="J44" s="26">
        <v>6.1</v>
      </c>
      <c r="K44" s="36">
        <v>1</v>
      </c>
      <c r="L44" s="130">
        <v>0.1</v>
      </c>
      <c r="M44" s="36">
        <v>4</v>
      </c>
      <c r="N44" s="131">
        <v>6.2</v>
      </c>
      <c r="O44" s="28">
        <v>2</v>
      </c>
      <c r="P44" s="132">
        <v>6.4</v>
      </c>
      <c r="Q44" s="80">
        <v>4</v>
      </c>
      <c r="R44" s="132">
        <v>0</v>
      </c>
      <c r="S44" s="80">
        <v>2</v>
      </c>
      <c r="T44" s="132">
        <v>0</v>
      </c>
      <c r="U44" s="29">
        <v>2</v>
      </c>
      <c r="V44" s="133">
        <v>0.5</v>
      </c>
      <c r="W44" s="28">
        <v>1</v>
      </c>
      <c r="X44" s="132">
        <v>0.8</v>
      </c>
      <c r="Y44" s="80">
        <v>3</v>
      </c>
      <c r="Z44" s="132">
        <v>19.5</v>
      </c>
      <c r="AA44" s="80">
        <v>1</v>
      </c>
      <c r="AB44" s="132">
        <v>17.899999999999999</v>
      </c>
      <c r="AC44" s="29">
        <v>3</v>
      </c>
      <c r="AD44" s="133">
        <v>7.5</v>
      </c>
      <c r="AE44" s="28">
        <v>3</v>
      </c>
      <c r="AF44" s="132">
        <v>-0.1</v>
      </c>
      <c r="AG44" s="80">
        <v>1</v>
      </c>
      <c r="AH44" s="132">
        <v>0</v>
      </c>
      <c r="AI44" s="29">
        <v>3</v>
      </c>
      <c r="AJ44" s="134">
        <v>2.2999999999999998</v>
      </c>
      <c r="AK44" s="28">
        <v>3</v>
      </c>
      <c r="AL44" s="132">
        <v>-3.3</v>
      </c>
      <c r="AM44" s="80">
        <v>3</v>
      </c>
      <c r="AN44" s="132">
        <v>-0.1</v>
      </c>
      <c r="AO44" s="29">
        <v>1</v>
      </c>
      <c r="AP44" s="133">
        <v>35.799999999999997</v>
      </c>
    </row>
    <row r="45" spans="1:42" x14ac:dyDescent="0.35">
      <c r="A45" s="23">
        <v>36</v>
      </c>
      <c r="B45" s="19" t="s">
        <v>232</v>
      </c>
      <c r="C45" s="19" t="s">
        <v>233</v>
      </c>
      <c r="D45" s="19" t="s">
        <v>79</v>
      </c>
      <c r="E45" s="19" t="s">
        <v>154</v>
      </c>
      <c r="F45" s="20">
        <v>98000000</v>
      </c>
      <c r="G45" s="26">
        <v>6.5</v>
      </c>
      <c r="H45" s="83">
        <v>6400000</v>
      </c>
      <c r="I45" s="25">
        <v>4</v>
      </c>
      <c r="J45" s="26">
        <v>6.5</v>
      </c>
      <c r="K45" s="36">
        <v>2</v>
      </c>
      <c r="L45" s="130">
        <v>0.5</v>
      </c>
      <c r="M45" s="36">
        <v>4</v>
      </c>
      <c r="N45" s="131">
        <v>6.7</v>
      </c>
      <c r="O45" s="28">
        <v>4</v>
      </c>
      <c r="P45" s="132">
        <v>5.4</v>
      </c>
      <c r="Q45" s="80">
        <v>4</v>
      </c>
      <c r="R45" s="132">
        <v>-0.7</v>
      </c>
      <c r="S45" s="80">
        <v>4</v>
      </c>
      <c r="T45" s="132">
        <v>0</v>
      </c>
      <c r="U45" s="29">
        <v>4</v>
      </c>
      <c r="V45" s="133">
        <v>4.2</v>
      </c>
      <c r="W45" s="28">
        <v>2</v>
      </c>
      <c r="X45" s="132">
        <v>1.4</v>
      </c>
      <c r="Y45" s="80">
        <v>3</v>
      </c>
      <c r="Z45" s="132">
        <v>21.2</v>
      </c>
      <c r="AA45" s="80">
        <v>2</v>
      </c>
      <c r="AB45" s="132">
        <v>13.8</v>
      </c>
      <c r="AC45" s="29">
        <v>3</v>
      </c>
      <c r="AD45" s="133">
        <v>0</v>
      </c>
      <c r="AE45" s="28">
        <v>2</v>
      </c>
      <c r="AF45" s="132">
        <v>0.6</v>
      </c>
      <c r="AG45" s="80">
        <v>1</v>
      </c>
      <c r="AH45" s="132">
        <v>0</v>
      </c>
      <c r="AI45" s="29">
        <v>4</v>
      </c>
      <c r="AJ45" s="134">
        <v>1.1000000000000001</v>
      </c>
      <c r="AK45" s="28">
        <v>2</v>
      </c>
      <c r="AL45" s="132">
        <v>1.8</v>
      </c>
      <c r="AM45" s="80">
        <v>2</v>
      </c>
      <c r="AN45" s="132">
        <v>1.1000000000000001</v>
      </c>
      <c r="AO45" s="29">
        <v>3</v>
      </c>
      <c r="AP45" s="133">
        <v>41.3</v>
      </c>
    </row>
    <row r="46" spans="1:42" x14ac:dyDescent="0.35">
      <c r="A46" s="23">
        <v>170</v>
      </c>
      <c r="B46" s="19" t="s">
        <v>234</v>
      </c>
      <c r="C46" s="19" t="s">
        <v>235</v>
      </c>
      <c r="D46" s="19" t="s">
        <v>79</v>
      </c>
      <c r="E46" s="19" t="s">
        <v>154</v>
      </c>
      <c r="F46" s="20">
        <v>8900000</v>
      </c>
      <c r="G46" s="26">
        <v>6.7</v>
      </c>
      <c r="H46" s="83">
        <v>590000</v>
      </c>
      <c r="I46" s="25">
        <v>4</v>
      </c>
      <c r="J46" s="26">
        <v>6.7</v>
      </c>
      <c r="K46" s="36">
        <v>3</v>
      </c>
      <c r="L46" s="130">
        <v>1</v>
      </c>
      <c r="M46" s="36">
        <v>4</v>
      </c>
      <c r="N46" s="131">
        <v>6.9</v>
      </c>
      <c r="O46" s="28">
        <v>3</v>
      </c>
      <c r="P46" s="132">
        <v>6.1</v>
      </c>
      <c r="Q46" s="80">
        <v>3</v>
      </c>
      <c r="R46" s="132">
        <v>0.9</v>
      </c>
      <c r="S46" s="80">
        <v>3</v>
      </c>
      <c r="T46" s="132">
        <v>1.6</v>
      </c>
      <c r="U46" s="29">
        <v>3</v>
      </c>
      <c r="V46" s="133">
        <v>4.9000000000000004</v>
      </c>
      <c r="W46" s="28">
        <v>1</v>
      </c>
      <c r="X46" s="132">
        <v>5</v>
      </c>
      <c r="Y46" s="80">
        <v>3</v>
      </c>
      <c r="Z46" s="132">
        <v>25.9</v>
      </c>
      <c r="AA46" s="80">
        <v>1</v>
      </c>
      <c r="AB46" s="132">
        <v>19.5</v>
      </c>
      <c r="AC46" s="29">
        <v>4</v>
      </c>
      <c r="AD46" s="133">
        <v>2.4</v>
      </c>
      <c r="AE46" s="28">
        <v>3</v>
      </c>
      <c r="AF46" s="132">
        <v>1.4</v>
      </c>
      <c r="AG46" s="80">
        <v>1</v>
      </c>
      <c r="AH46" s="132">
        <v>0</v>
      </c>
      <c r="AI46" s="29">
        <v>1</v>
      </c>
      <c r="AJ46" s="134">
        <v>0.8</v>
      </c>
      <c r="AK46" s="28">
        <v>3</v>
      </c>
      <c r="AL46" s="132">
        <v>-2.2000000000000002</v>
      </c>
      <c r="AM46" s="80">
        <v>4</v>
      </c>
      <c r="AN46" s="132">
        <v>0.6</v>
      </c>
      <c r="AO46" s="29">
        <v>4</v>
      </c>
      <c r="AP46" s="133">
        <v>32.799999999999997</v>
      </c>
    </row>
    <row r="47" spans="1:42" x14ac:dyDescent="0.35">
      <c r="A47" s="23">
        <v>181</v>
      </c>
      <c r="B47" s="19" t="s">
        <v>236</v>
      </c>
      <c r="C47" s="19" t="s">
        <v>237</v>
      </c>
      <c r="D47" s="19" t="s">
        <v>79</v>
      </c>
      <c r="E47" s="19" t="s">
        <v>154</v>
      </c>
      <c r="F47" s="20">
        <v>50000000</v>
      </c>
      <c r="G47" s="26">
        <v>7</v>
      </c>
      <c r="H47" s="83">
        <v>3500000</v>
      </c>
      <c r="I47" s="25">
        <v>4</v>
      </c>
      <c r="J47" s="26">
        <v>7</v>
      </c>
      <c r="K47" s="36">
        <v>4</v>
      </c>
      <c r="L47" s="130">
        <v>1.3</v>
      </c>
      <c r="M47" s="36">
        <v>4</v>
      </c>
      <c r="N47" s="131">
        <v>7.4</v>
      </c>
      <c r="O47" s="28">
        <v>2</v>
      </c>
      <c r="P47" s="132">
        <v>7.6</v>
      </c>
      <c r="Q47" s="80">
        <v>3</v>
      </c>
      <c r="R47" s="132">
        <v>6.5</v>
      </c>
      <c r="S47" s="80">
        <v>1</v>
      </c>
      <c r="T47" s="132">
        <v>0.3</v>
      </c>
      <c r="U47" s="29">
        <v>1</v>
      </c>
      <c r="V47" s="133">
        <v>1.6</v>
      </c>
      <c r="W47" s="28">
        <v>2</v>
      </c>
      <c r="X47" s="132">
        <v>9.3000000000000007</v>
      </c>
      <c r="Y47" s="80">
        <v>1</v>
      </c>
      <c r="Z47" s="132">
        <v>25.5</v>
      </c>
      <c r="AA47" s="80">
        <v>1</v>
      </c>
      <c r="AB47" s="132">
        <v>13.9</v>
      </c>
      <c r="AC47" s="29">
        <v>4</v>
      </c>
      <c r="AD47" s="133">
        <v>0.2</v>
      </c>
      <c r="AE47" s="28">
        <v>2</v>
      </c>
      <c r="AF47" s="132">
        <v>-2.1</v>
      </c>
      <c r="AG47" s="80">
        <v>1</v>
      </c>
      <c r="AH47" s="132">
        <v>0</v>
      </c>
      <c r="AI47" s="29">
        <v>2</v>
      </c>
      <c r="AJ47" s="134">
        <v>2.1</v>
      </c>
      <c r="AK47" s="28">
        <v>4</v>
      </c>
      <c r="AL47" s="132">
        <v>-0.3</v>
      </c>
      <c r="AM47" s="80">
        <v>2</v>
      </c>
      <c r="AN47" s="132">
        <v>3</v>
      </c>
      <c r="AO47" s="29">
        <v>1</v>
      </c>
      <c r="AP47" s="133">
        <v>38</v>
      </c>
    </row>
    <row r="48" spans="1:42" x14ac:dyDescent="0.35">
      <c r="A48" s="23">
        <v>40</v>
      </c>
      <c r="B48" s="19" t="s">
        <v>238</v>
      </c>
      <c r="C48" s="19" t="s">
        <v>239</v>
      </c>
      <c r="D48" s="19" t="s">
        <v>79</v>
      </c>
      <c r="E48" s="19" t="s">
        <v>154</v>
      </c>
      <c r="F48" s="20">
        <v>23000000</v>
      </c>
      <c r="G48" s="26">
        <v>7.3</v>
      </c>
      <c r="H48" s="83">
        <v>1700000</v>
      </c>
      <c r="I48" s="25">
        <v>4</v>
      </c>
      <c r="J48" s="26">
        <v>7.3</v>
      </c>
      <c r="K48" s="36">
        <v>1</v>
      </c>
      <c r="L48" s="130">
        <v>0.6</v>
      </c>
      <c r="M48" s="36">
        <v>4</v>
      </c>
      <c r="N48" s="131">
        <v>7.4</v>
      </c>
      <c r="O48" s="28">
        <v>2</v>
      </c>
      <c r="P48" s="132">
        <v>4.9000000000000004</v>
      </c>
      <c r="Q48" s="80">
        <v>4</v>
      </c>
      <c r="R48" s="132">
        <v>0.7</v>
      </c>
      <c r="S48" s="80">
        <v>2</v>
      </c>
      <c r="T48" s="132">
        <v>0</v>
      </c>
      <c r="U48" s="29">
        <v>3</v>
      </c>
      <c r="V48" s="133">
        <v>2.6</v>
      </c>
      <c r="W48" s="28">
        <v>2</v>
      </c>
      <c r="X48" s="132">
        <v>-11.5</v>
      </c>
      <c r="Y48" s="80">
        <v>3</v>
      </c>
      <c r="Z48" s="132">
        <v>26.6</v>
      </c>
      <c r="AA48" s="80">
        <v>3</v>
      </c>
      <c r="AB48" s="132">
        <v>22.2</v>
      </c>
      <c r="AC48" s="29">
        <v>3</v>
      </c>
      <c r="AD48" s="133">
        <v>2</v>
      </c>
      <c r="AE48" s="28">
        <v>4</v>
      </c>
      <c r="AF48" s="132">
        <v>0.6</v>
      </c>
      <c r="AG48" s="80">
        <v>1</v>
      </c>
      <c r="AH48" s="132">
        <v>-1.6</v>
      </c>
      <c r="AI48" s="29">
        <v>3</v>
      </c>
      <c r="AJ48" s="134">
        <v>1.8</v>
      </c>
      <c r="AK48" s="28">
        <v>3</v>
      </c>
      <c r="AL48" s="132">
        <v>-2.2000000000000002</v>
      </c>
      <c r="AM48" s="80">
        <v>2</v>
      </c>
      <c r="AN48" s="132">
        <v>2</v>
      </c>
      <c r="AO48" s="29">
        <v>4</v>
      </c>
      <c r="AP48" s="133">
        <v>52.6</v>
      </c>
    </row>
    <row r="49" spans="1:42" x14ac:dyDescent="0.35">
      <c r="A49" s="23">
        <v>15</v>
      </c>
      <c r="B49" s="19" t="s">
        <v>240</v>
      </c>
      <c r="C49" s="19" t="s">
        <v>241</v>
      </c>
      <c r="D49" s="19" t="s">
        <v>79</v>
      </c>
      <c r="E49" s="19" t="s">
        <v>157</v>
      </c>
      <c r="F49" s="20">
        <v>930000</v>
      </c>
      <c r="G49" s="26">
        <v>7.4</v>
      </c>
      <c r="H49" s="83">
        <v>68000</v>
      </c>
      <c r="I49" s="25">
        <v>4</v>
      </c>
      <c r="J49" s="26">
        <v>7.4</v>
      </c>
      <c r="K49" s="36">
        <v>3</v>
      </c>
      <c r="L49" s="130">
        <v>0.3</v>
      </c>
      <c r="M49" s="36">
        <v>4</v>
      </c>
      <c r="N49" s="131">
        <v>8.4</v>
      </c>
      <c r="O49" s="28">
        <v>4</v>
      </c>
      <c r="P49" s="132">
        <v>6.2</v>
      </c>
      <c r="Q49" s="80">
        <v>4</v>
      </c>
      <c r="R49" s="132">
        <v>-0.3</v>
      </c>
      <c r="S49" s="80">
        <v>2</v>
      </c>
      <c r="T49" s="132">
        <v>0</v>
      </c>
      <c r="U49" s="29">
        <v>2</v>
      </c>
      <c r="V49" s="133">
        <v>3.4</v>
      </c>
      <c r="W49" s="28">
        <v>4</v>
      </c>
      <c r="X49" s="132">
        <v>-1.1000000000000001</v>
      </c>
      <c r="Y49" s="80">
        <v>3</v>
      </c>
      <c r="Z49" s="132">
        <v>35.9</v>
      </c>
      <c r="AA49" s="80">
        <v>2</v>
      </c>
      <c r="AB49" s="132">
        <v>6.6</v>
      </c>
      <c r="AC49" s="29">
        <v>2</v>
      </c>
      <c r="AD49" s="133">
        <v>1.2</v>
      </c>
      <c r="AE49" s="28">
        <v>2</v>
      </c>
      <c r="AF49" s="132">
        <v>-1.1000000000000001</v>
      </c>
      <c r="AG49" s="80">
        <v>1</v>
      </c>
      <c r="AH49" s="132">
        <v>0</v>
      </c>
      <c r="AI49" s="29">
        <v>3</v>
      </c>
      <c r="AJ49" s="134">
        <v>2.8</v>
      </c>
      <c r="AK49" s="28">
        <v>1</v>
      </c>
      <c r="AL49" s="132">
        <v>0</v>
      </c>
      <c r="AM49" s="80">
        <v>2</v>
      </c>
      <c r="AN49" s="132">
        <v>0.8</v>
      </c>
      <c r="AO49" s="29">
        <v>4</v>
      </c>
      <c r="AP49" s="133">
        <v>58.8</v>
      </c>
    </row>
    <row r="50" spans="1:42" x14ac:dyDescent="0.35">
      <c r="A50" s="23">
        <v>193</v>
      </c>
      <c r="B50" s="19" t="s">
        <v>242</v>
      </c>
      <c r="C50" s="19" t="s">
        <v>243</v>
      </c>
      <c r="D50" s="19" t="s">
        <v>79</v>
      </c>
      <c r="E50" s="19" t="s">
        <v>157</v>
      </c>
      <c r="F50" s="20">
        <v>20000000</v>
      </c>
      <c r="G50" s="26">
        <v>7.5</v>
      </c>
      <c r="H50" s="83">
        <v>1500000</v>
      </c>
      <c r="I50" s="25">
        <v>3</v>
      </c>
      <c r="J50" s="26">
        <v>7.5</v>
      </c>
      <c r="K50" s="36">
        <v>1</v>
      </c>
      <c r="L50" s="130">
        <v>0</v>
      </c>
      <c r="M50" s="36">
        <v>3</v>
      </c>
      <c r="N50" s="131">
        <v>7.6</v>
      </c>
      <c r="O50" s="28">
        <v>1</v>
      </c>
      <c r="P50" s="132">
        <v>4</v>
      </c>
      <c r="Q50" s="80">
        <v>2</v>
      </c>
      <c r="R50" s="132">
        <v>2.4</v>
      </c>
      <c r="S50" s="80">
        <v>2</v>
      </c>
      <c r="T50" s="132">
        <v>1</v>
      </c>
      <c r="U50" s="29">
        <v>1</v>
      </c>
      <c r="V50" s="133">
        <v>1.4</v>
      </c>
      <c r="W50" s="28">
        <v>3</v>
      </c>
      <c r="X50" s="132">
        <v>2.5</v>
      </c>
      <c r="Y50" s="80">
        <v>1</v>
      </c>
      <c r="Z50" s="132">
        <v>16.8</v>
      </c>
      <c r="AA50" s="80">
        <v>2</v>
      </c>
      <c r="AB50" s="132">
        <v>6.8</v>
      </c>
      <c r="AC50" s="29">
        <v>3</v>
      </c>
      <c r="AD50" s="133">
        <v>0.7</v>
      </c>
      <c r="AE50" s="28">
        <v>2</v>
      </c>
      <c r="AF50" s="132">
        <v>0.8</v>
      </c>
      <c r="AG50" s="80">
        <v>1</v>
      </c>
      <c r="AH50" s="132">
        <v>0</v>
      </c>
      <c r="AI50" s="29">
        <v>3</v>
      </c>
      <c r="AJ50" s="134">
        <v>1.1000000000000001</v>
      </c>
      <c r="AK50" s="28">
        <v>1</v>
      </c>
      <c r="AL50" s="132">
        <v>0</v>
      </c>
      <c r="AM50" s="80">
        <v>1</v>
      </c>
      <c r="AN50" s="132">
        <v>2.4</v>
      </c>
      <c r="AO50" s="29">
        <v>4</v>
      </c>
      <c r="AP50" s="133">
        <v>60.6</v>
      </c>
    </row>
    <row r="51" spans="1:42" x14ac:dyDescent="0.35">
      <c r="A51" s="23">
        <v>152</v>
      </c>
      <c r="B51" s="19" t="s">
        <v>244</v>
      </c>
      <c r="C51" s="19" t="s">
        <v>81</v>
      </c>
      <c r="D51" s="19" t="s">
        <v>79</v>
      </c>
      <c r="E51" s="19" t="s">
        <v>157</v>
      </c>
      <c r="F51" s="20">
        <v>18000000</v>
      </c>
      <c r="G51" s="26">
        <v>8.3000000000000007</v>
      </c>
      <c r="H51" s="83">
        <v>1500000</v>
      </c>
      <c r="I51" s="25">
        <v>4</v>
      </c>
      <c r="J51" s="26">
        <v>8.3000000000000007</v>
      </c>
      <c r="K51" s="36">
        <v>2</v>
      </c>
      <c r="L51" s="130">
        <v>1.5</v>
      </c>
      <c r="M51" s="36">
        <v>4</v>
      </c>
      <c r="N51" s="131">
        <v>7.7</v>
      </c>
      <c r="O51" s="28">
        <v>2</v>
      </c>
      <c r="P51" s="132">
        <v>3.6</v>
      </c>
      <c r="Q51" s="80">
        <v>3</v>
      </c>
      <c r="R51" s="132">
        <v>6.1</v>
      </c>
      <c r="S51" s="80">
        <v>3</v>
      </c>
      <c r="T51" s="132">
        <v>8.9</v>
      </c>
      <c r="U51" s="29">
        <v>3</v>
      </c>
      <c r="V51" s="133">
        <v>7.5</v>
      </c>
      <c r="W51" s="28">
        <v>1</v>
      </c>
      <c r="X51" s="132">
        <v>-0.4</v>
      </c>
      <c r="Y51" s="80">
        <v>2</v>
      </c>
      <c r="Z51" s="132">
        <v>21.7</v>
      </c>
      <c r="AA51" s="80">
        <v>3</v>
      </c>
      <c r="AB51" s="132">
        <v>20.2</v>
      </c>
      <c r="AC51" s="29">
        <v>1</v>
      </c>
      <c r="AD51" s="133">
        <v>3.6</v>
      </c>
      <c r="AE51" s="28">
        <v>4</v>
      </c>
      <c r="AF51" s="132">
        <v>1.7</v>
      </c>
      <c r="AG51" s="80">
        <v>3</v>
      </c>
      <c r="AH51" s="132">
        <v>-0.7</v>
      </c>
      <c r="AI51" s="29">
        <v>2</v>
      </c>
      <c r="AJ51" s="134">
        <v>1.1000000000000001</v>
      </c>
      <c r="AK51" s="28">
        <v>4</v>
      </c>
      <c r="AL51" s="132">
        <v>-1.2</v>
      </c>
      <c r="AM51" s="80">
        <v>4</v>
      </c>
      <c r="AN51" s="132">
        <v>0.4</v>
      </c>
      <c r="AO51" s="29">
        <v>2</v>
      </c>
      <c r="AP51" s="133">
        <v>37.799999999999997</v>
      </c>
    </row>
    <row r="52" spans="1:42" x14ac:dyDescent="0.35">
      <c r="A52" s="23">
        <v>162</v>
      </c>
      <c r="B52" s="19" t="s">
        <v>245</v>
      </c>
      <c r="C52" s="19" t="s">
        <v>246</v>
      </c>
      <c r="D52" s="19" t="s">
        <v>247</v>
      </c>
      <c r="E52" s="19" t="s">
        <v>151</v>
      </c>
      <c r="F52" s="20">
        <v>600000</v>
      </c>
      <c r="G52" s="26">
        <v>-1.4</v>
      </c>
      <c r="H52" s="83">
        <v>-8200</v>
      </c>
      <c r="I52" s="25">
        <v>3</v>
      </c>
      <c r="J52" s="26">
        <v>-1.4</v>
      </c>
      <c r="K52" s="36">
        <v>2</v>
      </c>
      <c r="L52" s="130">
        <v>0.8</v>
      </c>
      <c r="M52" s="36">
        <v>2</v>
      </c>
      <c r="N52" s="131">
        <v>-2.1</v>
      </c>
      <c r="O52" s="28">
        <v>4</v>
      </c>
      <c r="P52" s="132">
        <v>3</v>
      </c>
      <c r="Q52" s="80">
        <v>4</v>
      </c>
      <c r="R52" s="132">
        <v>-0.6</v>
      </c>
      <c r="S52" s="80">
        <v>4</v>
      </c>
      <c r="T52" s="132">
        <v>-5.2</v>
      </c>
      <c r="U52" s="29">
        <v>1</v>
      </c>
      <c r="V52" s="133">
        <v>3.3</v>
      </c>
      <c r="W52" s="28">
        <v>4</v>
      </c>
      <c r="X52" s="132">
        <v>0</v>
      </c>
      <c r="Y52" s="80">
        <v>3</v>
      </c>
      <c r="Z52" s="132">
        <v>7.1</v>
      </c>
      <c r="AA52" s="80"/>
      <c r="AB52" s="132"/>
      <c r="AC52" s="29">
        <v>3</v>
      </c>
      <c r="AD52" s="133">
        <v>1.4</v>
      </c>
      <c r="AE52" s="28">
        <v>3</v>
      </c>
      <c r="AF52" s="132">
        <v>2.2000000000000002</v>
      </c>
      <c r="AG52" s="80">
        <v>3</v>
      </c>
      <c r="AH52" s="132">
        <v>-3.6</v>
      </c>
      <c r="AI52" s="29">
        <v>4</v>
      </c>
      <c r="AJ52" s="134">
        <v>2.7</v>
      </c>
      <c r="AK52" s="28">
        <v>1</v>
      </c>
      <c r="AL52" s="132">
        <v>0</v>
      </c>
      <c r="AM52" s="80">
        <v>3</v>
      </c>
      <c r="AN52" s="132">
        <v>3.9</v>
      </c>
      <c r="AO52" s="29">
        <v>2</v>
      </c>
      <c r="AP52" s="133">
        <v>-39.4</v>
      </c>
    </row>
    <row r="53" spans="1:42" x14ac:dyDescent="0.35">
      <c r="A53" s="23">
        <v>184</v>
      </c>
      <c r="B53" s="19" t="s">
        <v>248</v>
      </c>
      <c r="C53" s="19" t="s">
        <v>249</v>
      </c>
      <c r="D53" s="19" t="s">
        <v>247</v>
      </c>
      <c r="E53" s="19" t="s">
        <v>186</v>
      </c>
      <c r="F53" s="20">
        <v>100000</v>
      </c>
      <c r="G53" s="26">
        <v>0.9</v>
      </c>
      <c r="H53" s="83">
        <v>940</v>
      </c>
      <c r="I53" s="25">
        <v>2</v>
      </c>
      <c r="J53" s="26">
        <v>0.9</v>
      </c>
      <c r="K53" s="36"/>
      <c r="L53" s="130"/>
      <c r="M53" s="36">
        <v>2</v>
      </c>
      <c r="N53" s="131">
        <v>0.7</v>
      </c>
      <c r="O53" s="28">
        <v>3</v>
      </c>
      <c r="P53" s="132">
        <v>1.1000000000000001</v>
      </c>
      <c r="Q53" s="80">
        <v>1</v>
      </c>
      <c r="R53" s="132">
        <v>-13.1</v>
      </c>
      <c r="S53" s="80">
        <v>1</v>
      </c>
      <c r="T53" s="132">
        <v>-0.7</v>
      </c>
      <c r="U53" s="29">
        <v>2</v>
      </c>
      <c r="V53" s="133">
        <v>4.8</v>
      </c>
      <c r="W53" s="28">
        <v>1</v>
      </c>
      <c r="X53" s="132">
        <v>0</v>
      </c>
      <c r="Y53" s="80">
        <v>1</v>
      </c>
      <c r="Z53" s="132">
        <v>11.5</v>
      </c>
      <c r="AA53" s="80"/>
      <c r="AB53" s="132"/>
      <c r="AC53" s="29">
        <v>3</v>
      </c>
      <c r="AD53" s="133">
        <v>1</v>
      </c>
      <c r="AE53" s="28">
        <v>4</v>
      </c>
      <c r="AF53" s="132">
        <v>-1.2</v>
      </c>
      <c r="AG53" s="80">
        <v>4</v>
      </c>
      <c r="AH53" s="132">
        <v>-5.4</v>
      </c>
      <c r="AI53" s="29">
        <v>2</v>
      </c>
      <c r="AJ53" s="134">
        <v>2.2000000000000002</v>
      </c>
      <c r="AK53" s="28">
        <v>1</v>
      </c>
      <c r="AL53" s="132">
        <v>0</v>
      </c>
      <c r="AM53" s="80">
        <v>2</v>
      </c>
      <c r="AN53" s="132">
        <v>4.0999999999999996</v>
      </c>
      <c r="AO53" s="29">
        <v>4</v>
      </c>
      <c r="AP53" s="133">
        <v>1.8</v>
      </c>
    </row>
    <row r="54" spans="1:42" x14ac:dyDescent="0.35">
      <c r="A54" s="23">
        <v>71</v>
      </c>
      <c r="B54" s="19" t="s">
        <v>250</v>
      </c>
      <c r="C54" s="19" t="s">
        <v>251</v>
      </c>
      <c r="D54" s="19" t="s">
        <v>247</v>
      </c>
      <c r="E54" s="19" t="s">
        <v>186</v>
      </c>
      <c r="F54" s="20">
        <v>3500000</v>
      </c>
      <c r="G54" s="26">
        <v>1</v>
      </c>
      <c r="H54" s="83">
        <v>34000</v>
      </c>
      <c r="I54" s="25">
        <v>1</v>
      </c>
      <c r="J54" s="26">
        <v>1</v>
      </c>
      <c r="K54" s="36">
        <v>2</v>
      </c>
      <c r="L54" s="130">
        <v>0.5</v>
      </c>
      <c r="M54" s="36">
        <v>1</v>
      </c>
      <c r="N54" s="131">
        <v>0.6</v>
      </c>
      <c r="O54" s="28">
        <v>1</v>
      </c>
      <c r="P54" s="132">
        <v>0.3</v>
      </c>
      <c r="Q54" s="80">
        <v>1</v>
      </c>
      <c r="R54" s="132">
        <v>1.2</v>
      </c>
      <c r="S54" s="80">
        <v>3</v>
      </c>
      <c r="T54" s="132">
        <v>2.4</v>
      </c>
      <c r="U54" s="29">
        <v>1</v>
      </c>
      <c r="V54" s="133">
        <v>0.2</v>
      </c>
      <c r="W54" s="28">
        <v>1</v>
      </c>
      <c r="X54" s="132">
        <v>0</v>
      </c>
      <c r="Y54" s="80"/>
      <c r="Z54" s="132"/>
      <c r="AA54" s="80"/>
      <c r="AB54" s="132"/>
      <c r="AC54" s="29">
        <v>1</v>
      </c>
      <c r="AD54" s="133">
        <v>0.7</v>
      </c>
      <c r="AE54" s="28">
        <v>2</v>
      </c>
      <c r="AF54" s="132">
        <v>4.5999999999999996</v>
      </c>
      <c r="AG54" s="80">
        <v>4</v>
      </c>
      <c r="AH54" s="132">
        <v>-6</v>
      </c>
      <c r="AI54" s="29">
        <v>4</v>
      </c>
      <c r="AJ54" s="134">
        <v>3.1</v>
      </c>
      <c r="AK54" s="28">
        <v>1</v>
      </c>
      <c r="AL54" s="132">
        <v>0</v>
      </c>
      <c r="AM54" s="80">
        <v>1</v>
      </c>
      <c r="AN54" s="132">
        <v>3.5</v>
      </c>
      <c r="AO54" s="29">
        <v>1</v>
      </c>
      <c r="AP54" s="133">
        <v>-14.8</v>
      </c>
    </row>
    <row r="55" spans="1:42" x14ac:dyDescent="0.35">
      <c r="A55" s="23">
        <v>48</v>
      </c>
      <c r="B55" s="19" t="s">
        <v>252</v>
      </c>
      <c r="C55" s="19" t="s">
        <v>253</v>
      </c>
      <c r="D55" s="19" t="s">
        <v>247</v>
      </c>
      <c r="E55" s="19" t="s">
        <v>186</v>
      </c>
      <c r="F55" s="20">
        <v>340000000</v>
      </c>
      <c r="G55" s="26">
        <v>1</v>
      </c>
      <c r="H55" s="83">
        <v>3400000</v>
      </c>
      <c r="I55" s="25">
        <v>1</v>
      </c>
      <c r="J55" s="26">
        <v>1</v>
      </c>
      <c r="K55" s="36">
        <v>2</v>
      </c>
      <c r="L55" s="130">
        <v>0.3</v>
      </c>
      <c r="M55" s="36">
        <v>1</v>
      </c>
      <c r="N55" s="131">
        <v>0.8</v>
      </c>
      <c r="O55" s="28">
        <v>2</v>
      </c>
      <c r="P55" s="132">
        <v>0.8</v>
      </c>
      <c r="Q55" s="80">
        <v>2</v>
      </c>
      <c r="R55" s="132">
        <v>-3.1</v>
      </c>
      <c r="S55" s="80">
        <v>2</v>
      </c>
      <c r="T55" s="132">
        <v>0.5</v>
      </c>
      <c r="U55" s="29">
        <v>1</v>
      </c>
      <c r="V55" s="133">
        <v>0.4</v>
      </c>
      <c r="W55" s="28">
        <v>1</v>
      </c>
      <c r="X55" s="132">
        <v>0</v>
      </c>
      <c r="Y55" s="80"/>
      <c r="Z55" s="132"/>
      <c r="AA55" s="80"/>
      <c r="AB55" s="132"/>
      <c r="AC55" s="29">
        <v>1</v>
      </c>
      <c r="AD55" s="133">
        <v>0</v>
      </c>
      <c r="AE55" s="28">
        <v>1</v>
      </c>
      <c r="AF55" s="132">
        <v>1.1000000000000001</v>
      </c>
      <c r="AG55" s="80">
        <v>4</v>
      </c>
      <c r="AH55" s="132">
        <v>-3.6</v>
      </c>
      <c r="AI55" s="29">
        <v>4</v>
      </c>
      <c r="AJ55" s="134">
        <v>1.8</v>
      </c>
      <c r="AK55" s="28">
        <v>1</v>
      </c>
      <c r="AL55" s="132">
        <v>0</v>
      </c>
      <c r="AM55" s="80">
        <v>1</v>
      </c>
      <c r="AN55" s="132">
        <v>0</v>
      </c>
      <c r="AO55" s="29">
        <v>1</v>
      </c>
      <c r="AP55" s="133">
        <v>2.1</v>
      </c>
    </row>
    <row r="56" spans="1:42" x14ac:dyDescent="0.35">
      <c r="A56" s="23">
        <v>112</v>
      </c>
      <c r="B56" s="19" t="s">
        <v>254</v>
      </c>
      <c r="C56" s="19" t="s">
        <v>255</v>
      </c>
      <c r="D56" s="19" t="s">
        <v>247</v>
      </c>
      <c r="E56" s="19" t="s">
        <v>151</v>
      </c>
      <c r="F56" s="20">
        <v>110000</v>
      </c>
      <c r="G56" s="26">
        <v>1.4</v>
      </c>
      <c r="H56" s="83">
        <v>1600</v>
      </c>
      <c r="I56" s="25">
        <v>2</v>
      </c>
      <c r="J56" s="26">
        <v>1.4</v>
      </c>
      <c r="K56" s="36"/>
      <c r="L56" s="130"/>
      <c r="M56" s="36">
        <v>2</v>
      </c>
      <c r="N56" s="131">
        <v>1.2</v>
      </c>
      <c r="O56" s="28">
        <v>3</v>
      </c>
      <c r="P56" s="132">
        <v>1.3</v>
      </c>
      <c r="Q56" s="80">
        <v>4</v>
      </c>
      <c r="R56" s="132">
        <v>-5.8</v>
      </c>
      <c r="S56" s="80">
        <v>1</v>
      </c>
      <c r="T56" s="132">
        <v>-0.4</v>
      </c>
      <c r="U56" s="29">
        <v>1</v>
      </c>
      <c r="V56" s="133">
        <v>-0.9</v>
      </c>
      <c r="W56" s="28">
        <v>1</v>
      </c>
      <c r="X56" s="132">
        <v>0</v>
      </c>
      <c r="Y56" s="80">
        <v>2</v>
      </c>
      <c r="Z56" s="132">
        <v>13.3</v>
      </c>
      <c r="AA56" s="80"/>
      <c r="AB56" s="132"/>
      <c r="AC56" s="29">
        <v>2</v>
      </c>
      <c r="AD56" s="133">
        <v>-0.8</v>
      </c>
      <c r="AE56" s="28">
        <v>4</v>
      </c>
      <c r="AF56" s="132">
        <v>0</v>
      </c>
      <c r="AG56" s="80">
        <v>3</v>
      </c>
      <c r="AH56" s="132">
        <v>-5.6</v>
      </c>
      <c r="AI56" s="29">
        <v>2</v>
      </c>
      <c r="AJ56" s="134">
        <v>2.2000000000000002</v>
      </c>
      <c r="AK56" s="28">
        <v>1</v>
      </c>
      <c r="AL56" s="132">
        <v>0</v>
      </c>
      <c r="AM56" s="80">
        <v>2</v>
      </c>
      <c r="AN56" s="132">
        <v>7.3</v>
      </c>
      <c r="AO56" s="29">
        <v>3</v>
      </c>
      <c r="AP56" s="133">
        <v>2</v>
      </c>
    </row>
    <row r="57" spans="1:42" x14ac:dyDescent="0.35">
      <c r="A57" s="23">
        <v>72</v>
      </c>
      <c r="B57" s="19" t="s">
        <v>256</v>
      </c>
      <c r="C57" s="19" t="s">
        <v>257</v>
      </c>
      <c r="D57" s="19" t="s">
        <v>247</v>
      </c>
      <c r="E57" s="19" t="s">
        <v>186</v>
      </c>
      <c r="F57" s="20">
        <v>290000</v>
      </c>
      <c r="G57" s="26">
        <v>1.6</v>
      </c>
      <c r="H57" s="83">
        <v>4600</v>
      </c>
      <c r="I57" s="25">
        <v>2</v>
      </c>
      <c r="J57" s="26">
        <v>1.6</v>
      </c>
      <c r="K57" s="36">
        <v>4</v>
      </c>
      <c r="L57" s="130">
        <v>0.3</v>
      </c>
      <c r="M57" s="36">
        <v>2</v>
      </c>
      <c r="N57" s="131">
        <v>1.5</v>
      </c>
      <c r="O57" s="28">
        <v>3</v>
      </c>
      <c r="P57" s="132">
        <v>1.4</v>
      </c>
      <c r="Q57" s="80">
        <v>1</v>
      </c>
      <c r="R57" s="132">
        <v>0</v>
      </c>
      <c r="S57" s="80">
        <v>1</v>
      </c>
      <c r="T57" s="132">
        <v>-1.4</v>
      </c>
      <c r="U57" s="29">
        <v>2</v>
      </c>
      <c r="V57" s="133">
        <v>-2.2000000000000002</v>
      </c>
      <c r="W57" s="28">
        <v>1</v>
      </c>
      <c r="X57" s="132">
        <v>0</v>
      </c>
      <c r="Y57" s="80">
        <v>3</v>
      </c>
      <c r="Z57" s="132">
        <v>17.399999999999999</v>
      </c>
      <c r="AA57" s="80"/>
      <c r="AB57" s="132"/>
      <c r="AC57" s="29">
        <v>1</v>
      </c>
      <c r="AD57" s="133">
        <v>1</v>
      </c>
      <c r="AE57" s="28">
        <v>4</v>
      </c>
      <c r="AF57" s="132">
        <v>0.3</v>
      </c>
      <c r="AG57" s="80">
        <v>4</v>
      </c>
      <c r="AH57" s="132">
        <v>-3</v>
      </c>
      <c r="AI57" s="29">
        <v>1</v>
      </c>
      <c r="AJ57" s="134">
        <v>0.3</v>
      </c>
      <c r="AK57" s="28">
        <v>1</v>
      </c>
      <c r="AL57" s="132">
        <v>0</v>
      </c>
      <c r="AM57" s="80">
        <v>2</v>
      </c>
      <c r="AN57" s="132">
        <v>7.7</v>
      </c>
      <c r="AO57" s="29">
        <v>2</v>
      </c>
      <c r="AP57" s="133">
        <v>-3.5</v>
      </c>
    </row>
    <row r="58" spans="1:42" x14ac:dyDescent="0.35">
      <c r="A58" s="23">
        <v>6</v>
      </c>
      <c r="B58" s="19" t="s">
        <v>258</v>
      </c>
      <c r="C58" s="19" t="s">
        <v>259</v>
      </c>
      <c r="D58" s="19" t="s">
        <v>247</v>
      </c>
      <c r="E58" s="19" t="s">
        <v>151</v>
      </c>
      <c r="F58" s="20">
        <v>130000000</v>
      </c>
      <c r="G58" s="26">
        <v>1.6</v>
      </c>
      <c r="H58" s="83">
        <v>2100000</v>
      </c>
      <c r="I58" s="25">
        <v>1</v>
      </c>
      <c r="J58" s="26">
        <v>1.6</v>
      </c>
      <c r="K58" s="36">
        <v>1</v>
      </c>
      <c r="L58" s="130">
        <v>0.5</v>
      </c>
      <c r="M58" s="36">
        <v>2</v>
      </c>
      <c r="N58" s="131">
        <v>1.3</v>
      </c>
      <c r="O58" s="28">
        <v>2</v>
      </c>
      <c r="P58" s="132">
        <v>0.8</v>
      </c>
      <c r="Q58" s="80">
        <v>2</v>
      </c>
      <c r="R58" s="132">
        <v>0</v>
      </c>
      <c r="S58" s="80">
        <v>3</v>
      </c>
      <c r="T58" s="132">
        <v>-0.5</v>
      </c>
      <c r="U58" s="29">
        <v>3</v>
      </c>
      <c r="V58" s="133">
        <v>0.5</v>
      </c>
      <c r="W58" s="28">
        <v>4</v>
      </c>
      <c r="X58" s="132">
        <v>0</v>
      </c>
      <c r="Y58" s="80"/>
      <c r="Z58" s="132"/>
      <c r="AA58" s="80"/>
      <c r="AB58" s="132"/>
      <c r="AC58" s="29">
        <v>2</v>
      </c>
      <c r="AD58" s="133">
        <v>2.6</v>
      </c>
      <c r="AE58" s="28">
        <v>2</v>
      </c>
      <c r="AF58" s="132">
        <v>2.2000000000000002</v>
      </c>
      <c r="AG58" s="80">
        <v>3</v>
      </c>
      <c r="AH58" s="132">
        <v>3.6</v>
      </c>
      <c r="AI58" s="29">
        <v>2</v>
      </c>
      <c r="AJ58" s="134">
        <v>1.9</v>
      </c>
      <c r="AK58" s="28">
        <v>4</v>
      </c>
      <c r="AL58" s="132">
        <v>1.7</v>
      </c>
      <c r="AM58" s="80">
        <v>1</v>
      </c>
      <c r="AN58" s="132">
        <v>2.5</v>
      </c>
      <c r="AO58" s="29">
        <v>1</v>
      </c>
      <c r="AP58" s="133">
        <v>-7.8</v>
      </c>
    </row>
    <row r="59" spans="1:42" x14ac:dyDescent="0.35">
      <c r="A59" s="23">
        <v>94</v>
      </c>
      <c r="B59" s="19" t="s">
        <v>260</v>
      </c>
      <c r="C59" s="19" t="s">
        <v>261</v>
      </c>
      <c r="D59" s="19" t="s">
        <v>247</v>
      </c>
      <c r="E59" s="19" t="s">
        <v>151</v>
      </c>
      <c r="F59" s="20">
        <v>73000</v>
      </c>
      <c r="G59" s="26">
        <v>1.8</v>
      </c>
      <c r="H59" s="83">
        <v>1300</v>
      </c>
      <c r="I59" s="25">
        <v>2</v>
      </c>
      <c r="J59" s="26">
        <v>1.8</v>
      </c>
      <c r="K59" s="36"/>
      <c r="L59" s="130"/>
      <c r="M59" s="36">
        <v>3</v>
      </c>
      <c r="N59" s="131">
        <v>1.6</v>
      </c>
      <c r="O59" s="28">
        <v>3</v>
      </c>
      <c r="P59" s="132">
        <v>1</v>
      </c>
      <c r="Q59" s="80">
        <v>3</v>
      </c>
      <c r="R59" s="132">
        <v>-1.6</v>
      </c>
      <c r="S59" s="80">
        <v>2</v>
      </c>
      <c r="T59" s="132">
        <v>3</v>
      </c>
      <c r="U59" s="29">
        <v>2</v>
      </c>
      <c r="V59" s="133">
        <v>0.7</v>
      </c>
      <c r="W59" s="28">
        <v>1</v>
      </c>
      <c r="X59" s="132">
        <v>0</v>
      </c>
      <c r="Y59" s="80">
        <v>2</v>
      </c>
      <c r="Z59" s="132">
        <v>13.3</v>
      </c>
      <c r="AA59" s="80"/>
      <c r="AB59" s="132"/>
      <c r="AC59" s="29">
        <v>4</v>
      </c>
      <c r="AD59" s="133">
        <v>1.7</v>
      </c>
      <c r="AE59" s="28">
        <v>3</v>
      </c>
      <c r="AF59" s="132">
        <v>2.6</v>
      </c>
      <c r="AG59" s="80">
        <v>4</v>
      </c>
      <c r="AH59" s="132">
        <v>-8.5</v>
      </c>
      <c r="AI59" s="29">
        <v>2</v>
      </c>
      <c r="AJ59" s="134">
        <v>2.2000000000000002</v>
      </c>
      <c r="AK59" s="28">
        <v>1</v>
      </c>
      <c r="AL59" s="132">
        <v>0</v>
      </c>
      <c r="AM59" s="80">
        <v>4</v>
      </c>
      <c r="AN59" s="132">
        <v>1.1000000000000001</v>
      </c>
      <c r="AO59" s="29">
        <v>2</v>
      </c>
      <c r="AP59" s="133">
        <v>4.8</v>
      </c>
    </row>
    <row r="60" spans="1:42" x14ac:dyDescent="0.35">
      <c r="A60" s="23">
        <v>43</v>
      </c>
      <c r="B60" s="19" t="s">
        <v>262</v>
      </c>
      <c r="C60" s="19" t="s">
        <v>263</v>
      </c>
      <c r="D60" s="19" t="s">
        <v>247</v>
      </c>
      <c r="E60" s="19" t="s">
        <v>151</v>
      </c>
      <c r="F60" s="20">
        <v>19000000</v>
      </c>
      <c r="G60" s="26">
        <v>1.8</v>
      </c>
      <c r="H60" s="83">
        <v>350000</v>
      </c>
      <c r="I60" s="25">
        <v>3</v>
      </c>
      <c r="J60" s="26">
        <v>1.8</v>
      </c>
      <c r="K60" s="36">
        <v>1</v>
      </c>
      <c r="L60" s="130">
        <v>0.6</v>
      </c>
      <c r="M60" s="36">
        <v>3</v>
      </c>
      <c r="N60" s="131">
        <v>1.5</v>
      </c>
      <c r="O60" s="28">
        <v>4</v>
      </c>
      <c r="P60" s="132">
        <v>2.4</v>
      </c>
      <c r="Q60" s="80">
        <v>3</v>
      </c>
      <c r="R60" s="132">
        <v>1.6</v>
      </c>
      <c r="S60" s="80">
        <v>4</v>
      </c>
      <c r="T60" s="132">
        <v>-2.6</v>
      </c>
      <c r="U60" s="29">
        <v>4</v>
      </c>
      <c r="V60" s="133">
        <v>2.6</v>
      </c>
      <c r="W60" s="28">
        <v>4</v>
      </c>
      <c r="X60" s="132">
        <v>0</v>
      </c>
      <c r="Y60" s="80">
        <v>2</v>
      </c>
      <c r="Z60" s="132">
        <v>19.600000000000001</v>
      </c>
      <c r="AA60" s="80"/>
      <c r="AB60" s="132"/>
      <c r="AC60" s="29">
        <v>4</v>
      </c>
      <c r="AD60" s="133">
        <v>0.3</v>
      </c>
      <c r="AE60" s="28">
        <v>2</v>
      </c>
      <c r="AF60" s="132">
        <v>1</v>
      </c>
      <c r="AG60" s="80">
        <v>3</v>
      </c>
      <c r="AH60" s="132">
        <v>1.6</v>
      </c>
      <c r="AI60" s="29">
        <v>2</v>
      </c>
      <c r="AJ60" s="134">
        <v>1.8</v>
      </c>
      <c r="AK60" s="28">
        <v>4</v>
      </c>
      <c r="AL60" s="132">
        <v>3.3</v>
      </c>
      <c r="AM60" s="80">
        <v>4</v>
      </c>
      <c r="AN60" s="132">
        <v>-0.3</v>
      </c>
      <c r="AO60" s="29">
        <v>3</v>
      </c>
      <c r="AP60" s="133">
        <v>-12.1</v>
      </c>
    </row>
    <row r="61" spans="1:42" x14ac:dyDescent="0.35">
      <c r="A61" s="23">
        <v>76</v>
      </c>
      <c r="B61" s="19" t="s">
        <v>264</v>
      </c>
      <c r="C61" s="19" t="s">
        <v>265</v>
      </c>
      <c r="D61" s="19" t="s">
        <v>247</v>
      </c>
      <c r="E61" s="19" t="s">
        <v>186</v>
      </c>
      <c r="F61" s="20">
        <v>54000</v>
      </c>
      <c r="G61" s="26">
        <v>1.9</v>
      </c>
      <c r="H61" s="83">
        <v>1000</v>
      </c>
      <c r="I61" s="25">
        <v>2</v>
      </c>
      <c r="J61" s="26">
        <v>1.9</v>
      </c>
      <c r="K61" s="36"/>
      <c r="L61" s="130"/>
      <c r="M61" s="36">
        <v>2</v>
      </c>
      <c r="N61" s="131">
        <v>1.8</v>
      </c>
      <c r="O61" s="28">
        <v>3</v>
      </c>
      <c r="P61" s="132">
        <v>1.3</v>
      </c>
      <c r="Q61" s="80">
        <v>1</v>
      </c>
      <c r="R61" s="132">
        <v>0</v>
      </c>
      <c r="S61" s="80">
        <v>1</v>
      </c>
      <c r="T61" s="132">
        <v>-0.3</v>
      </c>
      <c r="U61" s="29">
        <v>2</v>
      </c>
      <c r="V61" s="133">
        <v>1.4</v>
      </c>
      <c r="W61" s="28">
        <v>1</v>
      </c>
      <c r="X61" s="132">
        <v>0</v>
      </c>
      <c r="Y61" s="80">
        <v>1</v>
      </c>
      <c r="Z61" s="132">
        <v>11.5</v>
      </c>
      <c r="AA61" s="80"/>
      <c r="AB61" s="132"/>
      <c r="AC61" s="29">
        <v>1</v>
      </c>
      <c r="AD61" s="133">
        <v>1</v>
      </c>
      <c r="AE61" s="28">
        <v>4</v>
      </c>
      <c r="AF61" s="132">
        <v>0.2</v>
      </c>
      <c r="AG61" s="80">
        <v>4</v>
      </c>
      <c r="AH61" s="132">
        <v>-4.7</v>
      </c>
      <c r="AI61" s="29">
        <v>2</v>
      </c>
      <c r="AJ61" s="134">
        <v>2.2000000000000002</v>
      </c>
      <c r="AK61" s="28">
        <v>1</v>
      </c>
      <c r="AL61" s="132">
        <v>0</v>
      </c>
      <c r="AM61" s="80">
        <v>3</v>
      </c>
      <c r="AN61" s="132">
        <v>2.6</v>
      </c>
      <c r="AO61" s="29">
        <v>4</v>
      </c>
      <c r="AP61" s="133">
        <v>6.7</v>
      </c>
    </row>
    <row r="62" spans="1:42" x14ac:dyDescent="0.35">
      <c r="A62" s="23">
        <v>101</v>
      </c>
      <c r="B62" s="19" t="s">
        <v>266</v>
      </c>
      <c r="C62" s="19" t="s">
        <v>267</v>
      </c>
      <c r="D62" s="19" t="s">
        <v>247</v>
      </c>
      <c r="E62" s="19" t="s">
        <v>151</v>
      </c>
      <c r="F62" s="20">
        <v>46000000</v>
      </c>
      <c r="G62" s="26">
        <v>2</v>
      </c>
      <c r="H62" s="83">
        <v>920000</v>
      </c>
      <c r="I62" s="25">
        <v>3</v>
      </c>
      <c r="J62" s="26">
        <v>2</v>
      </c>
      <c r="K62" s="36">
        <v>4</v>
      </c>
      <c r="L62" s="130">
        <v>0.9</v>
      </c>
      <c r="M62" s="36">
        <v>1</v>
      </c>
      <c r="N62" s="131">
        <v>1.6</v>
      </c>
      <c r="O62" s="28">
        <v>2</v>
      </c>
      <c r="P62" s="132">
        <v>1.1000000000000001</v>
      </c>
      <c r="Q62" s="80">
        <v>2</v>
      </c>
      <c r="R62" s="132">
        <v>-0.7</v>
      </c>
      <c r="S62" s="80">
        <v>4</v>
      </c>
      <c r="T62" s="132">
        <v>1.7</v>
      </c>
      <c r="U62" s="29">
        <v>1</v>
      </c>
      <c r="V62" s="133">
        <v>0.2</v>
      </c>
      <c r="W62" s="28">
        <v>1</v>
      </c>
      <c r="X62" s="132">
        <v>0</v>
      </c>
      <c r="Y62" s="80">
        <v>2</v>
      </c>
      <c r="Z62" s="132">
        <v>10.8</v>
      </c>
      <c r="AA62" s="80"/>
      <c r="AB62" s="132"/>
      <c r="AC62" s="29">
        <v>1</v>
      </c>
      <c r="AD62" s="133">
        <v>1.2</v>
      </c>
      <c r="AE62" s="28">
        <v>3</v>
      </c>
      <c r="AF62" s="132">
        <v>3.2</v>
      </c>
      <c r="AG62" s="80">
        <v>2</v>
      </c>
      <c r="AH62" s="132">
        <v>-4.8</v>
      </c>
      <c r="AI62" s="29">
        <v>4</v>
      </c>
      <c r="AJ62" s="134">
        <v>3.7</v>
      </c>
      <c r="AK62" s="28">
        <v>1</v>
      </c>
      <c r="AL62" s="132">
        <v>0</v>
      </c>
      <c r="AM62" s="80">
        <v>2</v>
      </c>
      <c r="AN62" s="132">
        <v>3.5</v>
      </c>
      <c r="AO62" s="29">
        <v>3</v>
      </c>
      <c r="AP62" s="133">
        <v>0.3</v>
      </c>
    </row>
    <row r="63" spans="1:42" x14ac:dyDescent="0.35">
      <c r="A63" s="23">
        <v>8</v>
      </c>
      <c r="B63" s="19" t="s">
        <v>268</v>
      </c>
      <c r="C63" s="19" t="s">
        <v>269</v>
      </c>
      <c r="D63" s="19" t="s">
        <v>247</v>
      </c>
      <c r="E63" s="19" t="s">
        <v>151</v>
      </c>
      <c r="F63" s="20">
        <v>11000000</v>
      </c>
      <c r="G63" s="26">
        <v>2.1</v>
      </c>
      <c r="H63" s="83">
        <v>240000</v>
      </c>
      <c r="I63" s="25">
        <v>1</v>
      </c>
      <c r="J63" s="26">
        <v>2.1</v>
      </c>
      <c r="K63" s="36"/>
      <c r="L63" s="130"/>
      <c r="M63" s="36">
        <v>1</v>
      </c>
      <c r="N63" s="131">
        <v>2</v>
      </c>
      <c r="O63" s="28">
        <v>1</v>
      </c>
      <c r="P63" s="132">
        <v>-0.1</v>
      </c>
      <c r="Q63" s="80">
        <v>4</v>
      </c>
      <c r="R63" s="132">
        <v>0</v>
      </c>
      <c r="S63" s="80">
        <v>1</v>
      </c>
      <c r="T63" s="132">
        <v>0</v>
      </c>
      <c r="U63" s="29">
        <v>1</v>
      </c>
      <c r="V63" s="133">
        <v>0.1</v>
      </c>
      <c r="W63" s="28">
        <v>1</v>
      </c>
      <c r="X63" s="132">
        <v>0</v>
      </c>
      <c r="Y63" s="80">
        <v>1</v>
      </c>
      <c r="Z63" s="132">
        <v>18.899999999999999</v>
      </c>
      <c r="AA63" s="80"/>
      <c r="AB63" s="132"/>
      <c r="AC63" s="29">
        <v>2</v>
      </c>
      <c r="AD63" s="133">
        <v>1.4</v>
      </c>
      <c r="AE63" s="28">
        <v>1</v>
      </c>
      <c r="AF63" s="132">
        <v>2.7</v>
      </c>
      <c r="AG63" s="80">
        <v>3</v>
      </c>
      <c r="AH63" s="132">
        <v>-3</v>
      </c>
      <c r="AI63" s="29">
        <v>4</v>
      </c>
      <c r="AJ63" s="134">
        <v>3.4</v>
      </c>
      <c r="AK63" s="28">
        <v>1</v>
      </c>
      <c r="AL63" s="132">
        <v>0</v>
      </c>
      <c r="AM63" s="80">
        <v>1</v>
      </c>
      <c r="AN63" s="132">
        <v>0</v>
      </c>
      <c r="AO63" s="29">
        <v>1</v>
      </c>
      <c r="AP63" s="133">
        <v>0</v>
      </c>
    </row>
    <row r="64" spans="1:42" x14ac:dyDescent="0.35">
      <c r="A64" s="23">
        <v>32</v>
      </c>
      <c r="B64" s="19" t="s">
        <v>270</v>
      </c>
      <c r="C64" s="19" t="s">
        <v>271</v>
      </c>
      <c r="D64" s="19" t="s">
        <v>247</v>
      </c>
      <c r="E64" s="19" t="s">
        <v>151</v>
      </c>
      <c r="F64" s="20">
        <v>190000</v>
      </c>
      <c r="G64" s="26">
        <v>2.2000000000000002</v>
      </c>
      <c r="H64" s="83">
        <v>4100</v>
      </c>
      <c r="I64" s="25">
        <v>3</v>
      </c>
      <c r="J64" s="26">
        <v>2.2000000000000002</v>
      </c>
      <c r="K64" s="36"/>
      <c r="L64" s="130"/>
      <c r="M64" s="36">
        <v>3</v>
      </c>
      <c r="N64" s="131">
        <v>2.1</v>
      </c>
      <c r="O64" s="28">
        <v>3</v>
      </c>
      <c r="P64" s="132">
        <v>1.4</v>
      </c>
      <c r="Q64" s="80">
        <v>1</v>
      </c>
      <c r="R64" s="132">
        <v>-0.6</v>
      </c>
      <c r="S64" s="80">
        <v>1</v>
      </c>
      <c r="T64" s="132">
        <v>-3.3</v>
      </c>
      <c r="U64" s="29">
        <v>3</v>
      </c>
      <c r="V64" s="133">
        <v>7</v>
      </c>
      <c r="W64" s="28">
        <v>1</v>
      </c>
      <c r="X64" s="132">
        <v>0</v>
      </c>
      <c r="Y64" s="80">
        <v>2</v>
      </c>
      <c r="Z64" s="132">
        <v>13.3</v>
      </c>
      <c r="AA64" s="80"/>
      <c r="AB64" s="132"/>
      <c r="AC64" s="29">
        <v>3</v>
      </c>
      <c r="AD64" s="133">
        <v>1.4</v>
      </c>
      <c r="AE64" s="28">
        <v>4</v>
      </c>
      <c r="AF64" s="132">
        <v>-1.2</v>
      </c>
      <c r="AG64" s="80">
        <v>4</v>
      </c>
      <c r="AH64" s="132">
        <v>-8.1999999999999993</v>
      </c>
      <c r="AI64" s="29">
        <v>2</v>
      </c>
      <c r="AJ64" s="134">
        <v>2.2000000000000002</v>
      </c>
      <c r="AK64" s="28">
        <v>3</v>
      </c>
      <c r="AL64" s="132">
        <v>-9.5</v>
      </c>
      <c r="AM64" s="80">
        <v>3</v>
      </c>
      <c r="AN64" s="132">
        <v>3.3</v>
      </c>
      <c r="AO64" s="29">
        <v>3</v>
      </c>
      <c r="AP64" s="133">
        <v>20.8</v>
      </c>
    </row>
    <row r="65" spans="1:42" x14ac:dyDescent="0.35">
      <c r="A65" s="23">
        <v>30</v>
      </c>
      <c r="B65" s="19" t="s">
        <v>272</v>
      </c>
      <c r="C65" s="19" t="s">
        <v>273</v>
      </c>
      <c r="D65" s="19" t="s">
        <v>247</v>
      </c>
      <c r="E65" s="19" t="s">
        <v>154</v>
      </c>
      <c r="F65" s="20">
        <v>12000000</v>
      </c>
      <c r="G65" s="26">
        <v>2.2999999999999998</v>
      </c>
      <c r="H65" s="83">
        <v>270000</v>
      </c>
      <c r="I65" s="25">
        <v>4</v>
      </c>
      <c r="J65" s="26">
        <v>2.2999999999999998</v>
      </c>
      <c r="K65" s="36">
        <v>3</v>
      </c>
      <c r="L65" s="130">
        <v>0.1</v>
      </c>
      <c r="M65" s="36">
        <v>4</v>
      </c>
      <c r="N65" s="131">
        <v>2.5</v>
      </c>
      <c r="O65" s="28">
        <v>4</v>
      </c>
      <c r="P65" s="132">
        <v>4.7</v>
      </c>
      <c r="Q65" s="80">
        <v>4</v>
      </c>
      <c r="R65" s="132">
        <v>-1.5</v>
      </c>
      <c r="S65" s="80">
        <v>4</v>
      </c>
      <c r="T65" s="132">
        <v>-3.2</v>
      </c>
      <c r="U65" s="29">
        <v>4</v>
      </c>
      <c r="V65" s="133">
        <v>3.5</v>
      </c>
      <c r="W65" s="28">
        <v>4</v>
      </c>
      <c r="X65" s="132">
        <v>-0.5</v>
      </c>
      <c r="Y65" s="80">
        <v>2</v>
      </c>
      <c r="Z65" s="132">
        <v>23.6</v>
      </c>
      <c r="AA65" s="80"/>
      <c r="AB65" s="132"/>
      <c r="AC65" s="29">
        <v>4</v>
      </c>
      <c r="AD65" s="133">
        <v>6.1</v>
      </c>
      <c r="AE65" s="28">
        <v>4</v>
      </c>
      <c r="AF65" s="132">
        <v>2.2999999999999998</v>
      </c>
      <c r="AG65" s="80">
        <v>1</v>
      </c>
      <c r="AH65" s="132">
        <v>0</v>
      </c>
      <c r="AI65" s="29">
        <v>1</v>
      </c>
      <c r="AJ65" s="134">
        <v>0.7</v>
      </c>
      <c r="AK65" s="28">
        <v>4</v>
      </c>
      <c r="AL65" s="132">
        <v>-8</v>
      </c>
      <c r="AM65" s="80">
        <v>4</v>
      </c>
      <c r="AN65" s="132">
        <v>0.9</v>
      </c>
      <c r="AO65" s="29">
        <v>4</v>
      </c>
      <c r="AP65" s="133">
        <v>2.5</v>
      </c>
    </row>
    <row r="66" spans="1:42" x14ac:dyDescent="0.35">
      <c r="A66" s="23">
        <v>25</v>
      </c>
      <c r="B66" s="19" t="s">
        <v>274</v>
      </c>
      <c r="C66" s="19" t="s">
        <v>275</v>
      </c>
      <c r="D66" s="19" t="s">
        <v>247</v>
      </c>
      <c r="E66" s="19" t="s">
        <v>186</v>
      </c>
      <c r="F66" s="20">
        <v>19000000</v>
      </c>
      <c r="G66" s="26">
        <v>2.2999999999999998</v>
      </c>
      <c r="H66" s="83">
        <v>440000</v>
      </c>
      <c r="I66" s="25">
        <v>1</v>
      </c>
      <c r="J66" s="26">
        <v>2.2999999999999998</v>
      </c>
      <c r="K66" s="36">
        <v>4</v>
      </c>
      <c r="L66" s="130">
        <v>0.9</v>
      </c>
      <c r="M66" s="36">
        <v>1</v>
      </c>
      <c r="N66" s="131">
        <v>1.8</v>
      </c>
      <c r="O66" s="28">
        <v>2</v>
      </c>
      <c r="P66" s="132">
        <v>0.8</v>
      </c>
      <c r="Q66" s="80">
        <v>2</v>
      </c>
      <c r="R66" s="132">
        <v>0.2</v>
      </c>
      <c r="S66" s="80">
        <v>1</v>
      </c>
      <c r="T66" s="132">
        <v>-0.2</v>
      </c>
      <c r="U66" s="29">
        <v>1</v>
      </c>
      <c r="V66" s="133">
        <v>0.3</v>
      </c>
      <c r="W66" s="28">
        <v>1</v>
      </c>
      <c r="X66" s="132">
        <v>0</v>
      </c>
      <c r="Y66" s="80">
        <v>2</v>
      </c>
      <c r="Z66" s="132">
        <v>15.3</v>
      </c>
      <c r="AA66" s="80"/>
      <c r="AB66" s="132"/>
      <c r="AC66" s="29">
        <v>1</v>
      </c>
      <c r="AD66" s="133">
        <v>0.1</v>
      </c>
      <c r="AE66" s="28">
        <v>2</v>
      </c>
      <c r="AF66" s="132">
        <v>3.1</v>
      </c>
      <c r="AG66" s="80">
        <v>2</v>
      </c>
      <c r="AH66" s="132">
        <v>-4.0999999999999996</v>
      </c>
      <c r="AI66" s="29">
        <v>4</v>
      </c>
      <c r="AJ66" s="134">
        <v>1.9</v>
      </c>
      <c r="AK66" s="28">
        <v>1</v>
      </c>
      <c r="AL66" s="132">
        <v>0</v>
      </c>
      <c r="AM66" s="80">
        <v>1</v>
      </c>
      <c r="AN66" s="132">
        <v>0</v>
      </c>
      <c r="AO66" s="29">
        <v>1</v>
      </c>
      <c r="AP66" s="133">
        <v>4.4000000000000004</v>
      </c>
    </row>
    <row r="67" spans="1:42" x14ac:dyDescent="0.35">
      <c r="A67" s="23">
        <v>128</v>
      </c>
      <c r="B67" s="19" t="s">
        <v>276</v>
      </c>
      <c r="C67" s="19" t="s">
        <v>277</v>
      </c>
      <c r="D67" s="19" t="s">
        <v>247</v>
      </c>
      <c r="E67" s="19" t="s">
        <v>186</v>
      </c>
      <c r="F67" s="20">
        <v>39000000</v>
      </c>
      <c r="G67" s="26">
        <v>2.6</v>
      </c>
      <c r="H67" s="83">
        <v>990000</v>
      </c>
      <c r="I67" s="25">
        <v>1</v>
      </c>
      <c r="J67" s="26">
        <v>2.6</v>
      </c>
      <c r="K67" s="36">
        <v>1</v>
      </c>
      <c r="L67" s="130">
        <v>0.2</v>
      </c>
      <c r="M67" s="36">
        <v>1</v>
      </c>
      <c r="N67" s="131">
        <v>2.5</v>
      </c>
      <c r="O67" s="28">
        <v>1</v>
      </c>
      <c r="P67" s="132">
        <v>0.1</v>
      </c>
      <c r="Q67" s="80">
        <v>1</v>
      </c>
      <c r="R67" s="132">
        <v>-0.1</v>
      </c>
      <c r="S67" s="80">
        <v>3</v>
      </c>
      <c r="T67" s="132">
        <v>0</v>
      </c>
      <c r="U67" s="29">
        <v>1</v>
      </c>
      <c r="V67" s="133">
        <v>0.9</v>
      </c>
      <c r="W67" s="28">
        <v>1</v>
      </c>
      <c r="X67" s="132">
        <v>0</v>
      </c>
      <c r="Y67" s="80"/>
      <c r="Z67" s="132"/>
      <c r="AA67" s="80"/>
      <c r="AB67" s="132"/>
      <c r="AC67" s="29">
        <v>1</v>
      </c>
      <c r="AD67" s="133">
        <v>-0.3</v>
      </c>
      <c r="AE67" s="28">
        <v>1</v>
      </c>
      <c r="AF67" s="132">
        <v>3.1</v>
      </c>
      <c r="AG67" s="80">
        <v>1</v>
      </c>
      <c r="AH67" s="132">
        <v>0</v>
      </c>
      <c r="AI67" s="29">
        <v>4</v>
      </c>
      <c r="AJ67" s="134">
        <v>3.3</v>
      </c>
      <c r="AK67" s="28">
        <v>1</v>
      </c>
      <c r="AL67" s="132">
        <v>0</v>
      </c>
      <c r="AM67" s="80">
        <v>1</v>
      </c>
      <c r="AN67" s="132">
        <v>7.4</v>
      </c>
      <c r="AO67" s="29">
        <v>1</v>
      </c>
      <c r="AP67" s="133">
        <v>1</v>
      </c>
    </row>
    <row r="68" spans="1:42" x14ac:dyDescent="0.35">
      <c r="A68" s="23">
        <v>39</v>
      </c>
      <c r="B68" s="19" t="s">
        <v>278</v>
      </c>
      <c r="C68" s="19" t="s">
        <v>279</v>
      </c>
      <c r="D68" s="19" t="s">
        <v>247</v>
      </c>
      <c r="E68" s="19" t="s">
        <v>151</v>
      </c>
      <c r="F68" s="20">
        <v>18000000</v>
      </c>
      <c r="G68" s="26">
        <v>2.8</v>
      </c>
      <c r="H68" s="83">
        <v>520000</v>
      </c>
      <c r="I68" s="25">
        <v>3</v>
      </c>
      <c r="J68" s="26">
        <v>2.8</v>
      </c>
      <c r="K68" s="36">
        <v>3</v>
      </c>
      <c r="L68" s="130">
        <v>-0.1</v>
      </c>
      <c r="M68" s="36">
        <v>2</v>
      </c>
      <c r="N68" s="131">
        <v>3.5</v>
      </c>
      <c r="O68" s="28">
        <v>2</v>
      </c>
      <c r="P68" s="132">
        <v>1</v>
      </c>
      <c r="Q68" s="80">
        <v>4</v>
      </c>
      <c r="R68" s="132">
        <v>1.4</v>
      </c>
      <c r="S68" s="80">
        <v>4</v>
      </c>
      <c r="T68" s="132">
        <v>-0.5</v>
      </c>
      <c r="U68" s="29">
        <v>3</v>
      </c>
      <c r="V68" s="133">
        <v>4.3</v>
      </c>
      <c r="W68" s="28">
        <v>4</v>
      </c>
      <c r="X68" s="132">
        <v>0</v>
      </c>
      <c r="Y68" s="80">
        <v>2</v>
      </c>
      <c r="Z68" s="132">
        <v>30</v>
      </c>
      <c r="AA68" s="80"/>
      <c r="AB68" s="132"/>
      <c r="AC68" s="29">
        <v>2</v>
      </c>
      <c r="AD68" s="133">
        <v>3.4</v>
      </c>
      <c r="AE68" s="28">
        <v>1</v>
      </c>
      <c r="AF68" s="132">
        <v>1.3</v>
      </c>
      <c r="AG68" s="80">
        <v>2</v>
      </c>
      <c r="AH68" s="132">
        <v>-2.5</v>
      </c>
      <c r="AI68" s="29">
        <v>4</v>
      </c>
      <c r="AJ68" s="134">
        <v>2.7</v>
      </c>
      <c r="AK68" s="28">
        <v>3</v>
      </c>
      <c r="AL68" s="132">
        <v>5.0999999999999996</v>
      </c>
      <c r="AM68" s="80">
        <v>2</v>
      </c>
      <c r="AN68" s="132">
        <v>3</v>
      </c>
      <c r="AO68" s="29">
        <v>2</v>
      </c>
      <c r="AP68" s="133">
        <v>-6.1</v>
      </c>
    </row>
    <row r="69" spans="1:42" x14ac:dyDescent="0.35">
      <c r="A69" s="23">
        <v>138</v>
      </c>
      <c r="B69" s="19" t="s">
        <v>280</v>
      </c>
      <c r="C69" s="19" t="s">
        <v>281</v>
      </c>
      <c r="D69" s="19" t="s">
        <v>247</v>
      </c>
      <c r="E69" s="19" t="s">
        <v>151</v>
      </c>
      <c r="F69" s="20">
        <v>52000000</v>
      </c>
      <c r="G69" s="26">
        <v>2.8</v>
      </c>
      <c r="H69" s="83">
        <v>1400000</v>
      </c>
      <c r="I69" s="25">
        <v>2</v>
      </c>
      <c r="J69" s="26">
        <v>2.8</v>
      </c>
      <c r="K69" s="36">
        <v>3</v>
      </c>
      <c r="L69" s="130">
        <v>0.4</v>
      </c>
      <c r="M69" s="36">
        <v>1</v>
      </c>
      <c r="N69" s="131">
        <v>2.9</v>
      </c>
      <c r="O69" s="28">
        <v>1</v>
      </c>
      <c r="P69" s="132">
        <v>0.8</v>
      </c>
      <c r="Q69" s="80">
        <v>3</v>
      </c>
      <c r="R69" s="132">
        <v>1.2</v>
      </c>
      <c r="S69" s="80">
        <v>2</v>
      </c>
      <c r="T69" s="132">
        <v>-0.2</v>
      </c>
      <c r="U69" s="29">
        <v>4</v>
      </c>
      <c r="V69" s="133">
        <v>1.3</v>
      </c>
      <c r="W69" s="28">
        <v>4</v>
      </c>
      <c r="X69" s="132">
        <v>0</v>
      </c>
      <c r="Y69" s="80">
        <v>4</v>
      </c>
      <c r="Z69" s="132">
        <v>9.1999999999999993</v>
      </c>
      <c r="AA69" s="80"/>
      <c r="AB69" s="132"/>
      <c r="AC69" s="29">
        <v>2</v>
      </c>
      <c r="AD69" s="133">
        <v>3.1</v>
      </c>
      <c r="AE69" s="28">
        <v>2</v>
      </c>
      <c r="AF69" s="132">
        <v>2.4</v>
      </c>
      <c r="AG69" s="80">
        <v>2</v>
      </c>
      <c r="AH69" s="132">
        <v>-2.2000000000000002</v>
      </c>
      <c r="AI69" s="29">
        <v>1</v>
      </c>
      <c r="AJ69" s="134">
        <v>1.3</v>
      </c>
      <c r="AK69" s="28">
        <v>2</v>
      </c>
      <c r="AL69" s="132">
        <v>-3.8</v>
      </c>
      <c r="AM69" s="80">
        <v>1</v>
      </c>
      <c r="AN69" s="132">
        <v>1.9</v>
      </c>
      <c r="AO69" s="29">
        <v>2</v>
      </c>
      <c r="AP69" s="133">
        <v>20.2</v>
      </c>
    </row>
    <row r="70" spans="1:42" x14ac:dyDescent="0.35">
      <c r="A70" s="23">
        <v>145</v>
      </c>
      <c r="B70" s="19" t="s">
        <v>282</v>
      </c>
      <c r="C70" s="19" t="s">
        <v>283</v>
      </c>
      <c r="D70" s="19" t="s">
        <v>247</v>
      </c>
      <c r="E70" s="19" t="s">
        <v>157</v>
      </c>
      <c r="F70" s="20">
        <v>6900000</v>
      </c>
      <c r="G70" s="26">
        <v>3</v>
      </c>
      <c r="H70" s="83">
        <v>200000</v>
      </c>
      <c r="I70" s="25">
        <v>3</v>
      </c>
      <c r="J70" s="26">
        <v>3</v>
      </c>
      <c r="K70" s="36">
        <v>4</v>
      </c>
      <c r="L70" s="130">
        <v>-0.5</v>
      </c>
      <c r="M70" s="36">
        <v>3</v>
      </c>
      <c r="N70" s="131">
        <v>4</v>
      </c>
      <c r="O70" s="28">
        <v>1</v>
      </c>
      <c r="P70" s="132">
        <v>0.4</v>
      </c>
      <c r="Q70" s="80">
        <v>4</v>
      </c>
      <c r="R70" s="132">
        <v>-6.2</v>
      </c>
      <c r="S70" s="80">
        <v>1</v>
      </c>
      <c r="T70" s="132">
        <v>0</v>
      </c>
      <c r="U70" s="29">
        <v>4</v>
      </c>
      <c r="V70" s="133">
        <v>1.9</v>
      </c>
      <c r="W70" s="28">
        <v>4</v>
      </c>
      <c r="X70" s="132">
        <v>0</v>
      </c>
      <c r="Y70" s="80">
        <v>2</v>
      </c>
      <c r="Z70" s="132">
        <v>22.8</v>
      </c>
      <c r="AA70" s="80"/>
      <c r="AB70" s="132"/>
      <c r="AC70" s="29">
        <v>4</v>
      </c>
      <c r="AD70" s="133">
        <v>3.8</v>
      </c>
      <c r="AE70" s="28">
        <v>2</v>
      </c>
      <c r="AF70" s="132">
        <v>1.5</v>
      </c>
      <c r="AG70" s="80">
        <v>1</v>
      </c>
      <c r="AH70" s="132">
        <v>0</v>
      </c>
      <c r="AI70" s="29">
        <v>2</v>
      </c>
      <c r="AJ70" s="134">
        <v>1.8</v>
      </c>
      <c r="AK70" s="28">
        <v>4</v>
      </c>
      <c r="AL70" s="132">
        <v>-1.1000000000000001</v>
      </c>
      <c r="AM70" s="80">
        <v>4</v>
      </c>
      <c r="AN70" s="132">
        <v>2</v>
      </c>
      <c r="AO70" s="29">
        <v>2</v>
      </c>
      <c r="AP70" s="133">
        <v>19.899999999999999</v>
      </c>
    </row>
    <row r="71" spans="1:42" x14ac:dyDescent="0.35">
      <c r="A71" s="23">
        <v>183</v>
      </c>
      <c r="B71" s="19" t="s">
        <v>284</v>
      </c>
      <c r="C71" s="19" t="s">
        <v>285</v>
      </c>
      <c r="D71" s="19" t="s">
        <v>247</v>
      </c>
      <c r="E71" s="19" t="s">
        <v>151</v>
      </c>
      <c r="F71" s="20">
        <v>34000000</v>
      </c>
      <c r="G71" s="26">
        <v>3.2</v>
      </c>
      <c r="H71" s="83">
        <v>1100000</v>
      </c>
      <c r="I71" s="25">
        <v>2</v>
      </c>
      <c r="J71" s="26">
        <v>3.2</v>
      </c>
      <c r="K71" s="36">
        <v>3</v>
      </c>
      <c r="L71" s="130">
        <v>0.2</v>
      </c>
      <c r="M71" s="36">
        <v>2</v>
      </c>
      <c r="N71" s="131">
        <v>3.4</v>
      </c>
      <c r="O71" s="28">
        <v>4</v>
      </c>
      <c r="P71" s="132">
        <v>2.9</v>
      </c>
      <c r="Q71" s="80">
        <v>1</v>
      </c>
      <c r="R71" s="132">
        <v>1.1000000000000001</v>
      </c>
      <c r="S71" s="80">
        <v>4</v>
      </c>
      <c r="T71" s="132">
        <v>2.2000000000000002</v>
      </c>
      <c r="U71" s="29">
        <v>4</v>
      </c>
      <c r="V71" s="133">
        <v>-0.6</v>
      </c>
      <c r="W71" s="28">
        <v>3</v>
      </c>
      <c r="X71" s="132">
        <v>-0.4</v>
      </c>
      <c r="Y71" s="80">
        <v>1</v>
      </c>
      <c r="Z71" s="132">
        <v>22.7</v>
      </c>
      <c r="AA71" s="80"/>
      <c r="AB71" s="132"/>
      <c r="AC71" s="29">
        <v>4</v>
      </c>
      <c r="AD71" s="133">
        <v>2.4</v>
      </c>
      <c r="AE71" s="28">
        <v>1</v>
      </c>
      <c r="AF71" s="132">
        <v>2.9</v>
      </c>
      <c r="AG71" s="80">
        <v>1</v>
      </c>
      <c r="AH71" s="132">
        <v>-4.9000000000000004</v>
      </c>
      <c r="AI71" s="29">
        <v>1</v>
      </c>
      <c r="AJ71" s="134">
        <v>2.7</v>
      </c>
      <c r="AK71" s="28">
        <v>3</v>
      </c>
      <c r="AL71" s="132">
        <v>-0.6</v>
      </c>
      <c r="AM71" s="80">
        <v>3</v>
      </c>
      <c r="AN71" s="132">
        <v>4.8</v>
      </c>
      <c r="AO71" s="29">
        <v>3</v>
      </c>
      <c r="AP71" s="133">
        <v>7.3</v>
      </c>
    </row>
    <row r="72" spans="1:42" x14ac:dyDescent="0.35">
      <c r="A72" s="23">
        <v>50</v>
      </c>
      <c r="B72" s="19" t="s">
        <v>286</v>
      </c>
      <c r="C72" s="19" t="s">
        <v>287</v>
      </c>
      <c r="D72" s="19" t="s">
        <v>247</v>
      </c>
      <c r="E72" s="19" t="s">
        <v>151</v>
      </c>
      <c r="F72" s="20">
        <v>7400000</v>
      </c>
      <c r="G72" s="26">
        <v>3.3</v>
      </c>
      <c r="H72" s="83">
        <v>240000</v>
      </c>
      <c r="I72" s="25">
        <v>3</v>
      </c>
      <c r="J72" s="26">
        <v>3.3</v>
      </c>
      <c r="K72" s="36">
        <v>3</v>
      </c>
      <c r="L72" s="130">
        <v>1</v>
      </c>
      <c r="M72" s="36">
        <v>3</v>
      </c>
      <c r="N72" s="131">
        <v>2.8</v>
      </c>
      <c r="O72" s="28">
        <v>2</v>
      </c>
      <c r="P72" s="132">
        <v>0.8</v>
      </c>
      <c r="Q72" s="80">
        <v>4</v>
      </c>
      <c r="R72" s="132">
        <v>-2.1</v>
      </c>
      <c r="S72" s="80">
        <v>3</v>
      </c>
      <c r="T72" s="132">
        <v>1</v>
      </c>
      <c r="U72" s="29">
        <v>1</v>
      </c>
      <c r="V72" s="133">
        <v>0.5</v>
      </c>
      <c r="W72" s="28">
        <v>1</v>
      </c>
      <c r="X72" s="132">
        <v>0</v>
      </c>
      <c r="Y72" s="80">
        <v>4</v>
      </c>
      <c r="Z72" s="132">
        <v>20.6</v>
      </c>
      <c r="AA72" s="80"/>
      <c r="AB72" s="132"/>
      <c r="AC72" s="29">
        <v>2</v>
      </c>
      <c r="AD72" s="133">
        <v>3.1</v>
      </c>
      <c r="AE72" s="28">
        <v>4</v>
      </c>
      <c r="AF72" s="132">
        <v>2.2999999999999998</v>
      </c>
      <c r="AG72" s="80">
        <v>1</v>
      </c>
      <c r="AH72" s="132">
        <v>-2.2000000000000002</v>
      </c>
      <c r="AI72" s="29">
        <v>2</v>
      </c>
      <c r="AJ72" s="134">
        <v>2.5</v>
      </c>
      <c r="AK72" s="28">
        <v>4</v>
      </c>
      <c r="AL72" s="132">
        <v>-1.8</v>
      </c>
      <c r="AM72" s="80">
        <v>3</v>
      </c>
      <c r="AN72" s="132">
        <v>2.9</v>
      </c>
      <c r="AO72" s="29">
        <v>3</v>
      </c>
      <c r="AP72" s="133">
        <v>6.6</v>
      </c>
    </row>
    <row r="73" spans="1:42" x14ac:dyDescent="0.35">
      <c r="A73" s="23">
        <v>52</v>
      </c>
      <c r="B73" s="19" t="s">
        <v>288</v>
      </c>
      <c r="C73" s="19" t="s">
        <v>289</v>
      </c>
      <c r="D73" s="19" t="s">
        <v>247</v>
      </c>
      <c r="E73" s="19" t="s">
        <v>151</v>
      </c>
      <c r="F73" s="20">
        <v>220000000</v>
      </c>
      <c r="G73" s="26">
        <v>3.3</v>
      </c>
      <c r="H73" s="83">
        <v>7200000</v>
      </c>
      <c r="I73" s="25">
        <v>4</v>
      </c>
      <c r="J73" s="26">
        <v>3.3</v>
      </c>
      <c r="K73" s="36">
        <v>4</v>
      </c>
      <c r="L73" s="130">
        <v>1.8</v>
      </c>
      <c r="M73" s="36">
        <v>1</v>
      </c>
      <c r="N73" s="131">
        <v>2.7</v>
      </c>
      <c r="O73" s="28">
        <v>1</v>
      </c>
      <c r="P73" s="132">
        <v>0.5</v>
      </c>
      <c r="Q73" s="80">
        <v>2</v>
      </c>
      <c r="R73" s="132">
        <v>2.1</v>
      </c>
      <c r="S73" s="80">
        <v>3</v>
      </c>
      <c r="T73" s="132">
        <v>-1.7</v>
      </c>
      <c r="U73" s="29">
        <v>4</v>
      </c>
      <c r="V73" s="133">
        <v>0.5</v>
      </c>
      <c r="W73" s="28">
        <v>1</v>
      </c>
      <c r="X73" s="132">
        <v>0</v>
      </c>
      <c r="Y73" s="80">
        <v>1</v>
      </c>
      <c r="Z73" s="132">
        <v>9</v>
      </c>
      <c r="AA73" s="80"/>
      <c r="AB73" s="132"/>
      <c r="AC73" s="29">
        <v>2</v>
      </c>
      <c r="AD73" s="133">
        <v>2.9</v>
      </c>
      <c r="AE73" s="28">
        <v>3</v>
      </c>
      <c r="AF73" s="132">
        <v>3.5</v>
      </c>
      <c r="AG73" s="80">
        <v>2</v>
      </c>
      <c r="AH73" s="132">
        <v>-2.7</v>
      </c>
      <c r="AI73" s="29">
        <v>4</v>
      </c>
      <c r="AJ73" s="134">
        <v>2.7</v>
      </c>
      <c r="AK73" s="28">
        <v>1</v>
      </c>
      <c r="AL73" s="132">
        <v>0</v>
      </c>
      <c r="AM73" s="80">
        <v>1</v>
      </c>
      <c r="AN73" s="132">
        <v>6.9</v>
      </c>
      <c r="AO73" s="29">
        <v>1</v>
      </c>
      <c r="AP73" s="133">
        <v>9.4</v>
      </c>
    </row>
    <row r="74" spans="1:42" x14ac:dyDescent="0.35">
      <c r="A74" s="23">
        <v>176</v>
      </c>
      <c r="B74" s="19" t="s">
        <v>290</v>
      </c>
      <c r="C74" s="19" t="s">
        <v>291</v>
      </c>
      <c r="D74" s="19" t="s">
        <v>247</v>
      </c>
      <c r="E74" s="19" t="s">
        <v>151</v>
      </c>
      <c r="F74" s="20">
        <v>30000000</v>
      </c>
      <c r="G74" s="26">
        <v>3.4</v>
      </c>
      <c r="H74" s="83">
        <v>1000000</v>
      </c>
      <c r="I74" s="25">
        <v>3</v>
      </c>
      <c r="J74" s="26">
        <v>3.4</v>
      </c>
      <c r="K74" s="36"/>
      <c r="L74" s="130"/>
      <c r="M74" s="36">
        <v>3</v>
      </c>
      <c r="N74" s="131">
        <v>3.4</v>
      </c>
      <c r="O74" s="28">
        <v>2</v>
      </c>
      <c r="P74" s="132">
        <v>1.1000000000000001</v>
      </c>
      <c r="Q74" s="80">
        <v>3</v>
      </c>
      <c r="R74" s="132">
        <v>0</v>
      </c>
      <c r="S74" s="80">
        <v>4</v>
      </c>
      <c r="T74" s="132">
        <v>9.3000000000000007</v>
      </c>
      <c r="U74" s="29">
        <v>3</v>
      </c>
      <c r="V74" s="133">
        <v>3</v>
      </c>
      <c r="W74" s="28">
        <v>4</v>
      </c>
      <c r="X74" s="132">
        <v>0</v>
      </c>
      <c r="Y74" s="80">
        <v>4</v>
      </c>
      <c r="Z74" s="132">
        <v>23.8</v>
      </c>
      <c r="AA74" s="80"/>
      <c r="AB74" s="132"/>
      <c r="AC74" s="29">
        <v>2</v>
      </c>
      <c r="AD74" s="133">
        <v>0</v>
      </c>
      <c r="AE74" s="28">
        <v>1</v>
      </c>
      <c r="AF74" s="132">
        <v>3.5</v>
      </c>
      <c r="AG74" s="80">
        <v>1</v>
      </c>
      <c r="AH74" s="132">
        <v>0</v>
      </c>
      <c r="AI74" s="29">
        <v>4</v>
      </c>
      <c r="AJ74" s="134">
        <v>2.7</v>
      </c>
      <c r="AK74" s="28">
        <v>4</v>
      </c>
      <c r="AL74" s="132">
        <v>-0.6</v>
      </c>
      <c r="AM74" s="80">
        <v>3</v>
      </c>
      <c r="AN74" s="132">
        <v>2.2999999999999998</v>
      </c>
      <c r="AO74" s="29">
        <v>1</v>
      </c>
      <c r="AP74" s="133">
        <v>-0.4</v>
      </c>
    </row>
    <row r="75" spans="1:42" x14ac:dyDescent="0.35">
      <c r="A75" s="23">
        <v>24</v>
      </c>
      <c r="B75" s="19" t="s">
        <v>292</v>
      </c>
      <c r="C75" s="19" t="s">
        <v>293</v>
      </c>
      <c r="D75" s="19" t="s">
        <v>247</v>
      </c>
      <c r="E75" s="19" t="s">
        <v>151</v>
      </c>
      <c r="F75" s="20">
        <v>11000000</v>
      </c>
      <c r="G75" s="26">
        <v>3.6</v>
      </c>
      <c r="H75" s="83">
        <v>400000</v>
      </c>
      <c r="I75" s="25">
        <v>3</v>
      </c>
      <c r="J75" s="26">
        <v>3.6</v>
      </c>
      <c r="K75" s="36">
        <v>4</v>
      </c>
      <c r="L75" s="130">
        <v>1</v>
      </c>
      <c r="M75" s="36">
        <v>2</v>
      </c>
      <c r="N75" s="131">
        <v>3.4</v>
      </c>
      <c r="O75" s="28">
        <v>1</v>
      </c>
      <c r="P75" s="132">
        <v>0.8</v>
      </c>
      <c r="Q75" s="80">
        <v>2</v>
      </c>
      <c r="R75" s="132">
        <v>0.5</v>
      </c>
      <c r="S75" s="80">
        <v>2</v>
      </c>
      <c r="T75" s="132">
        <v>-5</v>
      </c>
      <c r="U75" s="29">
        <v>4</v>
      </c>
      <c r="V75" s="133">
        <v>1.8</v>
      </c>
      <c r="W75" s="28">
        <v>4</v>
      </c>
      <c r="X75" s="132">
        <v>0</v>
      </c>
      <c r="Y75" s="80">
        <v>4</v>
      </c>
      <c r="Z75" s="132">
        <v>18.2</v>
      </c>
      <c r="AA75" s="80"/>
      <c r="AB75" s="132"/>
      <c r="AC75" s="29">
        <v>4</v>
      </c>
      <c r="AD75" s="133">
        <v>1.6</v>
      </c>
      <c r="AE75" s="28">
        <v>2</v>
      </c>
      <c r="AF75" s="132">
        <v>3.2</v>
      </c>
      <c r="AG75" s="80">
        <v>2</v>
      </c>
      <c r="AH75" s="132">
        <v>-7.7</v>
      </c>
      <c r="AI75" s="29">
        <v>1</v>
      </c>
      <c r="AJ75" s="134">
        <v>1.5</v>
      </c>
      <c r="AK75" s="28">
        <v>3</v>
      </c>
      <c r="AL75" s="132">
        <v>-0.3</v>
      </c>
      <c r="AM75" s="80">
        <v>4</v>
      </c>
      <c r="AN75" s="132">
        <v>-1.7</v>
      </c>
      <c r="AO75" s="29">
        <v>4</v>
      </c>
      <c r="AP75" s="133">
        <v>27.7</v>
      </c>
    </row>
    <row r="76" spans="1:42" x14ac:dyDescent="0.35">
      <c r="A76" s="23">
        <v>42</v>
      </c>
      <c r="B76" s="19" t="s">
        <v>294</v>
      </c>
      <c r="C76" s="19" t="s">
        <v>295</v>
      </c>
      <c r="D76" s="19" t="s">
        <v>247</v>
      </c>
      <c r="E76" s="19" t="s">
        <v>151</v>
      </c>
      <c r="F76" s="20">
        <v>3000000</v>
      </c>
      <c r="G76" s="26">
        <v>3.8</v>
      </c>
      <c r="H76" s="83">
        <v>110000</v>
      </c>
      <c r="I76" s="25">
        <v>2</v>
      </c>
      <c r="J76" s="26">
        <v>3.8</v>
      </c>
      <c r="K76" s="36">
        <v>3</v>
      </c>
      <c r="L76" s="130">
        <v>0.4</v>
      </c>
      <c r="M76" s="36">
        <v>2</v>
      </c>
      <c r="N76" s="131">
        <v>3.9</v>
      </c>
      <c r="O76" s="28">
        <v>1</v>
      </c>
      <c r="P76" s="132">
        <v>0.6</v>
      </c>
      <c r="Q76" s="80">
        <v>2</v>
      </c>
      <c r="R76" s="132">
        <v>-0.5</v>
      </c>
      <c r="S76" s="80">
        <v>1</v>
      </c>
      <c r="T76" s="132">
        <v>-0.2</v>
      </c>
      <c r="U76" s="29">
        <v>4</v>
      </c>
      <c r="V76" s="133">
        <v>2.2999999999999998</v>
      </c>
      <c r="W76" s="28">
        <v>4</v>
      </c>
      <c r="X76" s="132">
        <v>0</v>
      </c>
      <c r="Y76" s="80">
        <v>4</v>
      </c>
      <c r="Z76" s="132">
        <v>19.899999999999999</v>
      </c>
      <c r="AA76" s="80"/>
      <c r="AB76" s="132"/>
      <c r="AC76" s="29">
        <v>3</v>
      </c>
      <c r="AD76" s="133">
        <v>1.4</v>
      </c>
      <c r="AE76" s="28">
        <v>3</v>
      </c>
      <c r="AF76" s="132">
        <v>1.4</v>
      </c>
      <c r="AG76" s="80">
        <v>3</v>
      </c>
      <c r="AH76" s="132">
        <v>-3.1</v>
      </c>
      <c r="AI76" s="29">
        <v>1</v>
      </c>
      <c r="AJ76" s="134">
        <v>1.4</v>
      </c>
      <c r="AK76" s="28">
        <v>3</v>
      </c>
      <c r="AL76" s="132">
        <v>-0.2</v>
      </c>
      <c r="AM76" s="80">
        <v>4</v>
      </c>
      <c r="AN76" s="132">
        <v>4.7</v>
      </c>
      <c r="AO76" s="29">
        <v>1</v>
      </c>
      <c r="AP76" s="133">
        <v>20</v>
      </c>
    </row>
    <row r="77" spans="1:42" x14ac:dyDescent="0.35">
      <c r="A77" s="23">
        <v>137</v>
      </c>
      <c r="B77" s="19" t="s">
        <v>296</v>
      </c>
      <c r="C77" s="19" t="s">
        <v>297</v>
      </c>
      <c r="D77" s="19" t="s">
        <v>247</v>
      </c>
      <c r="E77" s="19" t="s">
        <v>186</v>
      </c>
      <c r="F77" s="20">
        <v>1400000</v>
      </c>
      <c r="G77" s="26">
        <v>4</v>
      </c>
      <c r="H77" s="83">
        <v>56000</v>
      </c>
      <c r="I77" s="25">
        <v>1</v>
      </c>
      <c r="J77" s="26">
        <v>4</v>
      </c>
      <c r="K77" s="36">
        <v>2</v>
      </c>
      <c r="L77" s="130">
        <v>0.5</v>
      </c>
      <c r="M77" s="36">
        <v>2</v>
      </c>
      <c r="N77" s="131">
        <v>3.8</v>
      </c>
      <c r="O77" s="28">
        <v>4</v>
      </c>
      <c r="P77" s="132">
        <v>2.5</v>
      </c>
      <c r="Q77" s="80">
        <v>1</v>
      </c>
      <c r="R77" s="132">
        <v>0</v>
      </c>
      <c r="S77" s="80">
        <v>1</v>
      </c>
      <c r="T77" s="132">
        <v>-3.2</v>
      </c>
      <c r="U77" s="29">
        <v>3</v>
      </c>
      <c r="V77" s="133">
        <v>2.6</v>
      </c>
      <c r="W77" s="28">
        <v>1</v>
      </c>
      <c r="X77" s="132">
        <v>0</v>
      </c>
      <c r="Y77" s="80">
        <v>1</v>
      </c>
      <c r="Z77" s="132">
        <v>20.7</v>
      </c>
      <c r="AA77" s="80"/>
      <c r="AB77" s="132"/>
      <c r="AC77" s="29">
        <v>2</v>
      </c>
      <c r="AD77" s="133">
        <v>0.6</v>
      </c>
      <c r="AE77" s="28">
        <v>4</v>
      </c>
      <c r="AF77" s="132">
        <v>-2.2000000000000002</v>
      </c>
      <c r="AG77" s="80">
        <v>4</v>
      </c>
      <c r="AH77" s="132">
        <v>-8.8000000000000007</v>
      </c>
      <c r="AI77" s="29">
        <v>2</v>
      </c>
      <c r="AJ77" s="134">
        <v>2.2000000000000002</v>
      </c>
      <c r="AK77" s="28">
        <v>1</v>
      </c>
      <c r="AL77" s="132">
        <v>0</v>
      </c>
      <c r="AM77" s="80">
        <v>1</v>
      </c>
      <c r="AN77" s="132">
        <v>12</v>
      </c>
      <c r="AO77" s="29">
        <v>4</v>
      </c>
      <c r="AP77" s="133">
        <v>19.3</v>
      </c>
    </row>
    <row r="78" spans="1:42" x14ac:dyDescent="0.35">
      <c r="A78" s="23">
        <v>86</v>
      </c>
      <c r="B78" s="19" t="s">
        <v>298</v>
      </c>
      <c r="C78" s="19" t="s">
        <v>299</v>
      </c>
      <c r="D78" s="19" t="s">
        <v>247</v>
      </c>
      <c r="E78" s="19" t="s">
        <v>151</v>
      </c>
      <c r="F78" s="20">
        <v>5200000</v>
      </c>
      <c r="G78" s="26">
        <v>4</v>
      </c>
      <c r="H78" s="83">
        <v>210000</v>
      </c>
      <c r="I78" s="25">
        <v>1</v>
      </c>
      <c r="J78" s="26">
        <v>4</v>
      </c>
      <c r="K78" s="36">
        <v>3</v>
      </c>
      <c r="L78" s="130">
        <v>0.5</v>
      </c>
      <c r="M78" s="36">
        <v>2</v>
      </c>
      <c r="N78" s="131">
        <v>3.9</v>
      </c>
      <c r="O78" s="28">
        <v>1</v>
      </c>
      <c r="P78" s="132">
        <v>0.2</v>
      </c>
      <c r="Q78" s="80">
        <v>3</v>
      </c>
      <c r="R78" s="132">
        <v>-5.8</v>
      </c>
      <c r="S78" s="80">
        <v>2</v>
      </c>
      <c r="T78" s="132">
        <v>1.7</v>
      </c>
      <c r="U78" s="29">
        <v>2</v>
      </c>
      <c r="V78" s="133">
        <v>0.4</v>
      </c>
      <c r="W78" s="28">
        <v>4</v>
      </c>
      <c r="X78" s="132">
        <v>0</v>
      </c>
      <c r="Y78" s="80">
        <v>2</v>
      </c>
      <c r="Z78" s="132">
        <v>22.6</v>
      </c>
      <c r="AA78" s="80"/>
      <c r="AB78" s="132"/>
      <c r="AC78" s="29">
        <v>1</v>
      </c>
      <c r="AD78" s="133">
        <v>0.7</v>
      </c>
      <c r="AE78" s="28">
        <v>1</v>
      </c>
      <c r="AF78" s="132">
        <v>2.6</v>
      </c>
      <c r="AG78" s="80">
        <v>1</v>
      </c>
      <c r="AH78" s="132">
        <v>0</v>
      </c>
      <c r="AI78" s="29">
        <v>1</v>
      </c>
      <c r="AJ78" s="134">
        <v>1.4</v>
      </c>
      <c r="AK78" s="28">
        <v>3</v>
      </c>
      <c r="AL78" s="132">
        <v>1.2</v>
      </c>
      <c r="AM78" s="80">
        <v>2</v>
      </c>
      <c r="AN78" s="132">
        <v>5.9</v>
      </c>
      <c r="AO78" s="29">
        <v>2</v>
      </c>
      <c r="AP78" s="133">
        <v>15.7</v>
      </c>
    </row>
    <row r="79" spans="1:42" x14ac:dyDescent="0.35">
      <c r="A79" s="23">
        <v>187</v>
      </c>
      <c r="B79" s="19" t="s">
        <v>300</v>
      </c>
      <c r="C79" s="19" t="s">
        <v>301</v>
      </c>
      <c r="D79" s="19" t="s">
        <v>247</v>
      </c>
      <c r="E79" s="19" t="s">
        <v>186</v>
      </c>
      <c r="F79" s="20">
        <v>4500000</v>
      </c>
      <c r="G79" s="26">
        <v>4.0999999999999996</v>
      </c>
      <c r="H79" s="83">
        <v>180000</v>
      </c>
      <c r="I79" s="25">
        <v>2</v>
      </c>
      <c r="J79" s="26">
        <v>4.0999999999999996</v>
      </c>
      <c r="K79" s="36">
        <v>2</v>
      </c>
      <c r="L79" s="130">
        <v>0.8</v>
      </c>
      <c r="M79" s="36">
        <v>2</v>
      </c>
      <c r="N79" s="131">
        <v>3.8</v>
      </c>
      <c r="O79" s="28">
        <v>4</v>
      </c>
      <c r="P79" s="132">
        <v>1.7</v>
      </c>
      <c r="Q79" s="80">
        <v>2</v>
      </c>
      <c r="R79" s="132">
        <v>0.9</v>
      </c>
      <c r="S79" s="80">
        <v>3</v>
      </c>
      <c r="T79" s="132">
        <v>-2.1</v>
      </c>
      <c r="U79" s="29">
        <v>2</v>
      </c>
      <c r="V79" s="133">
        <v>1.3</v>
      </c>
      <c r="W79" s="28">
        <v>4</v>
      </c>
      <c r="X79" s="132">
        <v>0</v>
      </c>
      <c r="Y79" s="80"/>
      <c r="Z79" s="132"/>
      <c r="AA79" s="80"/>
      <c r="AB79" s="132"/>
      <c r="AC79" s="29">
        <v>4</v>
      </c>
      <c r="AD79" s="133">
        <v>4.5</v>
      </c>
      <c r="AE79" s="28">
        <v>2</v>
      </c>
      <c r="AF79" s="132">
        <v>1.5</v>
      </c>
      <c r="AG79" s="80">
        <v>3</v>
      </c>
      <c r="AH79" s="132">
        <v>-1.8</v>
      </c>
      <c r="AI79" s="29">
        <v>1</v>
      </c>
      <c r="AJ79" s="134">
        <v>1.4</v>
      </c>
      <c r="AK79" s="28">
        <v>1</v>
      </c>
      <c r="AL79" s="132">
        <v>0</v>
      </c>
      <c r="AM79" s="80">
        <v>3</v>
      </c>
      <c r="AN79" s="132">
        <v>11</v>
      </c>
      <c r="AO79" s="29">
        <v>2</v>
      </c>
      <c r="AP79" s="133">
        <v>17</v>
      </c>
    </row>
    <row r="80" spans="1:42" x14ac:dyDescent="0.35">
      <c r="A80" s="23">
        <v>23</v>
      </c>
      <c r="B80" s="19" t="s">
        <v>302</v>
      </c>
      <c r="C80" s="19" t="s">
        <v>303</v>
      </c>
      <c r="D80" s="19" t="s">
        <v>247</v>
      </c>
      <c r="E80" s="19" t="s">
        <v>151</v>
      </c>
      <c r="F80" s="20">
        <v>110000</v>
      </c>
      <c r="G80" s="26">
        <v>4.4000000000000004</v>
      </c>
      <c r="H80" s="83">
        <v>4900</v>
      </c>
      <c r="I80" s="25">
        <v>2</v>
      </c>
      <c r="J80" s="26">
        <v>4.4000000000000004</v>
      </c>
      <c r="K80" s="36"/>
      <c r="L80" s="130"/>
      <c r="M80" s="36">
        <v>2</v>
      </c>
      <c r="N80" s="131">
        <v>4.5</v>
      </c>
      <c r="O80" s="28">
        <v>3</v>
      </c>
      <c r="P80" s="132">
        <v>0.9</v>
      </c>
      <c r="Q80" s="80">
        <v>4</v>
      </c>
      <c r="R80" s="132">
        <v>-0.3</v>
      </c>
      <c r="S80" s="80">
        <v>1</v>
      </c>
      <c r="T80" s="132">
        <v>1.2</v>
      </c>
      <c r="U80" s="29">
        <v>2</v>
      </c>
      <c r="V80" s="133">
        <v>9.4</v>
      </c>
      <c r="W80" s="28">
        <v>1</v>
      </c>
      <c r="X80" s="132">
        <v>0</v>
      </c>
      <c r="Y80" s="80">
        <v>2</v>
      </c>
      <c r="Z80" s="132">
        <v>13.3</v>
      </c>
      <c r="AA80" s="80"/>
      <c r="AB80" s="132"/>
      <c r="AC80" s="29">
        <v>3</v>
      </c>
      <c r="AD80" s="133">
        <v>3.1</v>
      </c>
      <c r="AE80" s="28">
        <v>3</v>
      </c>
      <c r="AF80" s="132">
        <v>1.6</v>
      </c>
      <c r="AG80" s="80">
        <v>2</v>
      </c>
      <c r="AH80" s="132">
        <v>-2.6</v>
      </c>
      <c r="AI80" s="29">
        <v>2</v>
      </c>
      <c r="AJ80" s="134">
        <v>2.2000000000000002</v>
      </c>
      <c r="AK80" s="28">
        <v>1</v>
      </c>
      <c r="AL80" s="132">
        <v>0</v>
      </c>
      <c r="AM80" s="80">
        <v>2</v>
      </c>
      <c r="AN80" s="132">
        <v>8.1</v>
      </c>
      <c r="AO80" s="29">
        <v>4</v>
      </c>
      <c r="AP80" s="133">
        <v>19.7</v>
      </c>
    </row>
    <row r="81" spans="1:42" x14ac:dyDescent="0.35">
      <c r="A81" s="23">
        <v>186</v>
      </c>
      <c r="B81" s="19" t="s">
        <v>304</v>
      </c>
      <c r="C81" s="19" t="s">
        <v>305</v>
      </c>
      <c r="D81" s="19" t="s">
        <v>247</v>
      </c>
      <c r="E81" s="19" t="s">
        <v>157</v>
      </c>
      <c r="F81" s="20">
        <v>12000000</v>
      </c>
      <c r="G81" s="26">
        <v>4.5</v>
      </c>
      <c r="H81" s="83">
        <v>540000</v>
      </c>
      <c r="I81" s="25">
        <v>3</v>
      </c>
      <c r="J81" s="26">
        <v>4.5</v>
      </c>
      <c r="K81" s="36">
        <v>2</v>
      </c>
      <c r="L81" s="130">
        <v>0.5</v>
      </c>
      <c r="M81" s="36">
        <v>3</v>
      </c>
      <c r="N81" s="131">
        <v>4.4000000000000004</v>
      </c>
      <c r="O81" s="28">
        <v>4</v>
      </c>
      <c r="P81" s="132">
        <v>4</v>
      </c>
      <c r="Q81" s="80">
        <v>3</v>
      </c>
      <c r="R81" s="132">
        <v>4.5999999999999996</v>
      </c>
      <c r="S81" s="80">
        <v>4</v>
      </c>
      <c r="T81" s="132">
        <v>-1.1000000000000001</v>
      </c>
      <c r="U81" s="29">
        <v>3</v>
      </c>
      <c r="V81" s="133">
        <v>5.9</v>
      </c>
      <c r="W81" s="28">
        <v>4</v>
      </c>
      <c r="X81" s="132">
        <v>-0.4</v>
      </c>
      <c r="Y81" s="80">
        <v>3</v>
      </c>
      <c r="Z81" s="132">
        <v>30.2</v>
      </c>
      <c r="AA81" s="80"/>
      <c r="AB81" s="132"/>
      <c r="AC81" s="29">
        <v>4</v>
      </c>
      <c r="AD81" s="133">
        <v>8.1999999999999993</v>
      </c>
      <c r="AE81" s="28">
        <v>1</v>
      </c>
      <c r="AF81" s="132">
        <v>1.8</v>
      </c>
      <c r="AG81" s="80">
        <v>2</v>
      </c>
      <c r="AH81" s="132">
        <v>-3.2</v>
      </c>
      <c r="AI81" s="29">
        <v>4</v>
      </c>
      <c r="AJ81" s="134">
        <v>2.7</v>
      </c>
      <c r="AK81" s="28">
        <v>3</v>
      </c>
      <c r="AL81" s="132">
        <v>-1.8</v>
      </c>
      <c r="AM81" s="80">
        <v>4</v>
      </c>
      <c r="AN81" s="132">
        <v>2</v>
      </c>
      <c r="AO81" s="29">
        <v>3</v>
      </c>
      <c r="AP81" s="133">
        <v>3.7</v>
      </c>
    </row>
    <row r="82" spans="1:42" x14ac:dyDescent="0.35">
      <c r="A82" s="23">
        <v>22</v>
      </c>
      <c r="B82" s="19" t="s">
        <v>306</v>
      </c>
      <c r="C82" s="19" t="s">
        <v>307</v>
      </c>
      <c r="D82" s="19" t="s">
        <v>247</v>
      </c>
      <c r="E82" s="19" t="s">
        <v>186</v>
      </c>
      <c r="F82" s="20">
        <v>400000</v>
      </c>
      <c r="G82" s="26">
        <v>4.5999999999999996</v>
      </c>
      <c r="H82" s="83">
        <v>19000</v>
      </c>
      <c r="I82" s="25">
        <v>2</v>
      </c>
      <c r="J82" s="26">
        <v>4.5999999999999996</v>
      </c>
      <c r="K82" s="36">
        <v>1</v>
      </c>
      <c r="L82" s="130">
        <v>0.2</v>
      </c>
      <c r="M82" s="36">
        <v>2</v>
      </c>
      <c r="N82" s="131">
        <v>4.7</v>
      </c>
      <c r="O82" s="28">
        <v>2</v>
      </c>
      <c r="P82" s="132">
        <v>1.1000000000000001</v>
      </c>
      <c r="Q82" s="80">
        <v>3</v>
      </c>
      <c r="R82" s="132">
        <v>0.4</v>
      </c>
      <c r="S82" s="80">
        <v>3</v>
      </c>
      <c r="T82" s="132">
        <v>0.7</v>
      </c>
      <c r="U82" s="29">
        <v>3</v>
      </c>
      <c r="V82" s="133">
        <v>2.1</v>
      </c>
      <c r="W82" s="28">
        <v>1</v>
      </c>
      <c r="X82" s="132">
        <v>0</v>
      </c>
      <c r="Y82" s="80"/>
      <c r="Z82" s="132"/>
      <c r="AA82" s="80"/>
      <c r="AB82" s="132"/>
      <c r="AC82" s="29">
        <v>1</v>
      </c>
      <c r="AD82" s="133">
        <v>1.3</v>
      </c>
      <c r="AE82" s="28">
        <v>2</v>
      </c>
      <c r="AF82" s="132">
        <v>3.2</v>
      </c>
      <c r="AG82" s="80">
        <v>4</v>
      </c>
      <c r="AH82" s="132">
        <v>-2.2999999999999998</v>
      </c>
      <c r="AI82" s="29">
        <v>1</v>
      </c>
      <c r="AJ82" s="134">
        <v>-0.1</v>
      </c>
      <c r="AK82" s="28">
        <v>1</v>
      </c>
      <c r="AL82" s="132">
        <v>0</v>
      </c>
      <c r="AM82" s="80">
        <v>2</v>
      </c>
      <c r="AN82" s="132">
        <v>3.5</v>
      </c>
      <c r="AO82" s="29">
        <v>3</v>
      </c>
      <c r="AP82" s="133">
        <v>33.4</v>
      </c>
    </row>
    <row r="83" spans="1:42" x14ac:dyDescent="0.35">
      <c r="A83" s="23">
        <v>156</v>
      </c>
      <c r="B83" s="19" t="s">
        <v>308</v>
      </c>
      <c r="C83" s="19" t="s">
        <v>309</v>
      </c>
      <c r="D83" s="19" t="s">
        <v>247</v>
      </c>
      <c r="E83" s="19" t="s">
        <v>151</v>
      </c>
      <c r="F83" s="20">
        <v>420000</v>
      </c>
      <c r="G83" s="26">
        <v>5.4</v>
      </c>
      <c r="H83" s="83">
        <v>23000</v>
      </c>
      <c r="I83" s="25">
        <v>3</v>
      </c>
      <c r="J83" s="26">
        <v>5.4</v>
      </c>
      <c r="K83" s="36"/>
      <c r="L83" s="130"/>
      <c r="M83" s="36">
        <v>3</v>
      </c>
      <c r="N83" s="131">
        <v>5.7</v>
      </c>
      <c r="O83" s="28">
        <v>4</v>
      </c>
      <c r="P83" s="132">
        <v>2.4</v>
      </c>
      <c r="Q83" s="80">
        <v>3</v>
      </c>
      <c r="R83" s="132">
        <v>-0.4</v>
      </c>
      <c r="S83" s="80">
        <v>1</v>
      </c>
      <c r="T83" s="132">
        <v>-0.9</v>
      </c>
      <c r="U83" s="29">
        <v>2</v>
      </c>
      <c r="V83" s="133">
        <v>0.5</v>
      </c>
      <c r="W83" s="28">
        <v>1</v>
      </c>
      <c r="X83" s="132">
        <v>0</v>
      </c>
      <c r="Y83" s="80"/>
      <c r="Z83" s="132"/>
      <c r="AA83" s="80"/>
      <c r="AB83" s="132"/>
      <c r="AC83" s="29">
        <v>3</v>
      </c>
      <c r="AD83" s="133">
        <v>1.3</v>
      </c>
      <c r="AE83" s="28">
        <v>3</v>
      </c>
      <c r="AF83" s="132">
        <v>1</v>
      </c>
      <c r="AG83" s="80">
        <v>2</v>
      </c>
      <c r="AH83" s="132">
        <v>-2.4</v>
      </c>
      <c r="AI83" s="29">
        <v>2</v>
      </c>
      <c r="AJ83" s="134">
        <v>1.8</v>
      </c>
      <c r="AK83" s="28">
        <v>4</v>
      </c>
      <c r="AL83" s="132">
        <v>1.3</v>
      </c>
      <c r="AM83" s="80">
        <v>3</v>
      </c>
      <c r="AN83" s="132">
        <v>2</v>
      </c>
      <c r="AO83" s="29">
        <v>4</v>
      </c>
      <c r="AP83" s="133">
        <v>37.299999999999997</v>
      </c>
    </row>
    <row r="84" spans="1:42" x14ac:dyDescent="0.35">
      <c r="A84" s="23">
        <v>19</v>
      </c>
      <c r="B84" s="19" t="s">
        <v>310</v>
      </c>
      <c r="C84" s="19" t="s">
        <v>311</v>
      </c>
      <c r="D84" s="19" t="s">
        <v>247</v>
      </c>
      <c r="E84" s="19" t="s">
        <v>157</v>
      </c>
      <c r="F84" s="20">
        <v>6600000</v>
      </c>
      <c r="G84" s="26">
        <v>5.6</v>
      </c>
      <c r="H84" s="83">
        <v>370000</v>
      </c>
      <c r="I84" s="25">
        <v>2</v>
      </c>
      <c r="J84" s="26">
        <v>5.6</v>
      </c>
      <c r="K84" s="36">
        <v>1</v>
      </c>
      <c r="L84" s="130">
        <v>0.2</v>
      </c>
      <c r="M84" s="36">
        <v>2</v>
      </c>
      <c r="N84" s="131">
        <v>5.6</v>
      </c>
      <c r="O84" s="28">
        <v>2</v>
      </c>
      <c r="P84" s="132">
        <v>0.9</v>
      </c>
      <c r="Q84" s="80">
        <v>4</v>
      </c>
      <c r="R84" s="132">
        <v>1.7</v>
      </c>
      <c r="S84" s="80">
        <v>4</v>
      </c>
      <c r="T84" s="132">
        <v>4.7</v>
      </c>
      <c r="U84" s="29">
        <v>3</v>
      </c>
      <c r="V84" s="133">
        <v>1</v>
      </c>
      <c r="W84" s="28">
        <v>4</v>
      </c>
      <c r="X84" s="132">
        <v>0</v>
      </c>
      <c r="Y84" s="80">
        <v>4</v>
      </c>
      <c r="Z84" s="132">
        <v>18.8</v>
      </c>
      <c r="AA84" s="80"/>
      <c r="AB84" s="132"/>
      <c r="AC84" s="29">
        <v>3</v>
      </c>
      <c r="AD84" s="133">
        <v>1.1000000000000001</v>
      </c>
      <c r="AE84" s="28">
        <v>1</v>
      </c>
      <c r="AF84" s="132">
        <v>1.9</v>
      </c>
      <c r="AG84" s="80">
        <v>2</v>
      </c>
      <c r="AH84" s="132">
        <v>2.2000000000000002</v>
      </c>
      <c r="AI84" s="29">
        <v>2</v>
      </c>
      <c r="AJ84" s="134">
        <v>1.2</v>
      </c>
      <c r="AK84" s="28">
        <v>4</v>
      </c>
      <c r="AL84" s="132">
        <v>1.7</v>
      </c>
      <c r="AM84" s="80">
        <v>2</v>
      </c>
      <c r="AN84" s="132">
        <v>8.5</v>
      </c>
      <c r="AO84" s="29">
        <v>1</v>
      </c>
      <c r="AP84" s="133">
        <v>25</v>
      </c>
    </row>
    <row r="85" spans="1:42" x14ac:dyDescent="0.35">
      <c r="A85" s="23">
        <v>74</v>
      </c>
      <c r="B85" s="19" t="s">
        <v>312</v>
      </c>
      <c r="C85" s="19" t="s">
        <v>313</v>
      </c>
      <c r="D85" s="19" t="s">
        <v>247</v>
      </c>
      <c r="E85" s="19" t="s">
        <v>157</v>
      </c>
      <c r="F85" s="20">
        <v>10000000</v>
      </c>
      <c r="G85" s="26">
        <v>6.2</v>
      </c>
      <c r="H85" s="83">
        <v>650000</v>
      </c>
      <c r="I85" s="25">
        <v>3</v>
      </c>
      <c r="J85" s="26">
        <v>6.2</v>
      </c>
      <c r="K85" s="36">
        <v>1</v>
      </c>
      <c r="L85" s="130">
        <v>0.9</v>
      </c>
      <c r="M85" s="36">
        <v>3</v>
      </c>
      <c r="N85" s="131">
        <v>6</v>
      </c>
      <c r="O85" s="28">
        <v>3</v>
      </c>
      <c r="P85" s="132">
        <v>1.2</v>
      </c>
      <c r="Q85" s="80">
        <v>2</v>
      </c>
      <c r="R85" s="132">
        <v>0.5</v>
      </c>
      <c r="S85" s="80">
        <v>3</v>
      </c>
      <c r="T85" s="132">
        <v>0.3</v>
      </c>
      <c r="U85" s="29">
        <v>4</v>
      </c>
      <c r="V85" s="133">
        <v>2.5</v>
      </c>
      <c r="W85" s="28">
        <v>4</v>
      </c>
      <c r="X85" s="132">
        <v>0</v>
      </c>
      <c r="Y85" s="80">
        <v>4</v>
      </c>
      <c r="Z85" s="132">
        <v>5.4</v>
      </c>
      <c r="AA85" s="80"/>
      <c r="AB85" s="132"/>
      <c r="AC85" s="29">
        <v>4</v>
      </c>
      <c r="AD85" s="133">
        <v>3.9</v>
      </c>
      <c r="AE85" s="28">
        <v>3</v>
      </c>
      <c r="AF85" s="132">
        <v>1.2</v>
      </c>
      <c r="AG85" s="80">
        <v>1</v>
      </c>
      <c r="AH85" s="132">
        <v>0.3</v>
      </c>
      <c r="AI85" s="29">
        <v>2</v>
      </c>
      <c r="AJ85" s="134">
        <v>1.8</v>
      </c>
      <c r="AK85" s="28">
        <v>4</v>
      </c>
      <c r="AL85" s="132">
        <v>-2.1</v>
      </c>
      <c r="AM85" s="80">
        <v>4</v>
      </c>
      <c r="AN85" s="132">
        <v>0.7</v>
      </c>
      <c r="AO85" s="29">
        <v>4</v>
      </c>
      <c r="AP85" s="133">
        <v>57.3</v>
      </c>
    </row>
    <row r="86" spans="1:42" x14ac:dyDescent="0.35">
      <c r="A86" s="23">
        <v>73</v>
      </c>
      <c r="B86" s="19" t="s">
        <v>314</v>
      </c>
      <c r="C86" s="19" t="s">
        <v>315</v>
      </c>
      <c r="D86" s="19" t="s">
        <v>247</v>
      </c>
      <c r="E86" s="19" t="s">
        <v>151</v>
      </c>
      <c r="F86" s="20">
        <v>800000</v>
      </c>
      <c r="G86" s="26">
        <v>7.8</v>
      </c>
      <c r="H86" s="83">
        <v>63000</v>
      </c>
      <c r="I86" s="25">
        <v>3</v>
      </c>
      <c r="J86" s="26">
        <v>7.8</v>
      </c>
      <c r="K86" s="36"/>
      <c r="L86" s="130"/>
      <c r="M86" s="36">
        <v>3</v>
      </c>
      <c r="N86" s="131">
        <v>8.3000000000000007</v>
      </c>
      <c r="O86" s="28">
        <v>4</v>
      </c>
      <c r="P86" s="132">
        <v>4</v>
      </c>
      <c r="Q86" s="80">
        <v>1</v>
      </c>
      <c r="R86" s="132">
        <v>-4.4000000000000004</v>
      </c>
      <c r="S86" s="80">
        <v>1</v>
      </c>
      <c r="T86" s="132">
        <v>2.2999999999999998</v>
      </c>
      <c r="U86" s="29">
        <v>2</v>
      </c>
      <c r="V86" s="133">
        <v>2</v>
      </c>
      <c r="W86" s="28">
        <v>4</v>
      </c>
      <c r="X86" s="132">
        <v>0</v>
      </c>
      <c r="Y86" s="80">
        <v>1</v>
      </c>
      <c r="Z86" s="132">
        <v>14</v>
      </c>
      <c r="AA86" s="80"/>
      <c r="AB86" s="132"/>
      <c r="AC86" s="29">
        <v>3</v>
      </c>
      <c r="AD86" s="133">
        <v>1.6</v>
      </c>
      <c r="AE86" s="28">
        <v>4</v>
      </c>
      <c r="AF86" s="132">
        <v>-0.7</v>
      </c>
      <c r="AG86" s="80">
        <v>3</v>
      </c>
      <c r="AH86" s="132">
        <v>-5.6</v>
      </c>
      <c r="AI86" s="29">
        <v>2</v>
      </c>
      <c r="AJ86" s="134">
        <v>2.2999999999999998</v>
      </c>
      <c r="AK86" s="28">
        <v>3</v>
      </c>
      <c r="AL86" s="132">
        <v>0.5</v>
      </c>
      <c r="AM86" s="80">
        <v>4</v>
      </c>
      <c r="AN86" s="132">
        <v>7.5</v>
      </c>
      <c r="AO86" s="29">
        <v>4</v>
      </c>
      <c r="AP86" s="133">
        <v>77.099999999999994</v>
      </c>
    </row>
    <row r="87" spans="1:42" x14ac:dyDescent="0.35">
      <c r="A87" s="23">
        <v>151</v>
      </c>
      <c r="B87" s="19" t="s">
        <v>316</v>
      </c>
      <c r="C87" s="19" t="s">
        <v>317</v>
      </c>
      <c r="D87" s="19" t="s">
        <v>318</v>
      </c>
      <c r="E87" s="19" t="s">
        <v>154</v>
      </c>
      <c r="F87" s="20">
        <v>47000000</v>
      </c>
      <c r="G87" s="26">
        <v>-5.6</v>
      </c>
      <c r="H87" s="83">
        <v>-2600000</v>
      </c>
      <c r="I87" s="25">
        <v>4</v>
      </c>
      <c r="J87" s="26">
        <v>-5.6</v>
      </c>
      <c r="K87" s="36">
        <v>4</v>
      </c>
      <c r="L87" s="130">
        <v>-10.7</v>
      </c>
      <c r="M87" s="36">
        <v>4</v>
      </c>
      <c r="N87" s="131">
        <v>0.4</v>
      </c>
      <c r="O87" s="28">
        <v>4</v>
      </c>
      <c r="P87" s="132">
        <v>4.2</v>
      </c>
      <c r="Q87" s="80">
        <v>4</v>
      </c>
      <c r="R87" s="132">
        <v>-0.2</v>
      </c>
      <c r="S87" s="80">
        <v>2</v>
      </c>
      <c r="T87" s="132">
        <v>0.6</v>
      </c>
      <c r="U87" s="29">
        <v>4</v>
      </c>
      <c r="V87" s="133">
        <v>0.5</v>
      </c>
      <c r="W87" s="28">
        <v>4</v>
      </c>
      <c r="X87" s="132">
        <v>2.1</v>
      </c>
      <c r="Y87" s="80">
        <v>4</v>
      </c>
      <c r="Z87" s="132">
        <v>17.5</v>
      </c>
      <c r="AA87" s="80">
        <v>1</v>
      </c>
      <c r="AB87" s="132">
        <v>5.0999999999999996</v>
      </c>
      <c r="AC87" s="29">
        <v>4</v>
      </c>
      <c r="AD87" s="133">
        <v>7.2</v>
      </c>
      <c r="AE87" s="28">
        <v>4</v>
      </c>
      <c r="AF87" s="132">
        <v>-0.3</v>
      </c>
      <c r="AG87" s="80">
        <v>1</v>
      </c>
      <c r="AH87" s="132">
        <v>0</v>
      </c>
      <c r="AI87" s="29">
        <v>3</v>
      </c>
      <c r="AJ87" s="134">
        <v>0.6</v>
      </c>
      <c r="AK87" s="28">
        <v>4</v>
      </c>
      <c r="AL87" s="132">
        <v>4.0999999999999996</v>
      </c>
      <c r="AM87" s="80">
        <v>4</v>
      </c>
      <c r="AN87" s="132">
        <v>1.6</v>
      </c>
      <c r="AO87" s="29">
        <v>3</v>
      </c>
      <c r="AP87" s="133">
        <v>-29.5</v>
      </c>
    </row>
    <row r="88" spans="1:42" x14ac:dyDescent="0.35">
      <c r="A88" s="23">
        <v>135</v>
      </c>
      <c r="B88" s="19" t="s">
        <v>319</v>
      </c>
      <c r="C88" s="19" t="s">
        <v>320</v>
      </c>
      <c r="D88" s="19" t="s">
        <v>318</v>
      </c>
      <c r="E88" s="19" t="s">
        <v>186</v>
      </c>
      <c r="F88" s="20">
        <v>5400000</v>
      </c>
      <c r="G88" s="26">
        <v>-5.3</v>
      </c>
      <c r="H88" s="83">
        <v>-280000</v>
      </c>
      <c r="I88" s="25">
        <v>2</v>
      </c>
      <c r="J88" s="26">
        <v>-5.3</v>
      </c>
      <c r="K88" s="36"/>
      <c r="L88" s="130"/>
      <c r="M88" s="36">
        <v>2</v>
      </c>
      <c r="N88" s="131">
        <v>-6.7</v>
      </c>
      <c r="O88" s="28">
        <v>4</v>
      </c>
      <c r="P88" s="132">
        <v>4.4000000000000004</v>
      </c>
      <c r="Q88" s="80">
        <v>3</v>
      </c>
      <c r="R88" s="132">
        <v>-8.9</v>
      </c>
      <c r="S88" s="80">
        <v>1</v>
      </c>
      <c r="T88" s="132">
        <v>0</v>
      </c>
      <c r="U88" s="29">
        <v>4</v>
      </c>
      <c r="V88" s="133">
        <v>1.4</v>
      </c>
      <c r="W88" s="28">
        <v>1</v>
      </c>
      <c r="X88" s="132">
        <v>0</v>
      </c>
      <c r="Y88" s="80">
        <v>1</v>
      </c>
      <c r="Z88" s="132">
        <v>19</v>
      </c>
      <c r="AA88" s="80"/>
      <c r="AB88" s="132"/>
      <c r="AC88" s="29">
        <v>1</v>
      </c>
      <c r="AD88" s="133">
        <v>0</v>
      </c>
      <c r="AE88" s="28">
        <v>2</v>
      </c>
      <c r="AF88" s="132">
        <v>3.7</v>
      </c>
      <c r="AG88" s="80">
        <v>4</v>
      </c>
      <c r="AH88" s="132">
        <v>-5.2</v>
      </c>
      <c r="AI88" s="29">
        <v>1</v>
      </c>
      <c r="AJ88" s="134">
        <v>-0.2</v>
      </c>
      <c r="AK88" s="28">
        <v>2</v>
      </c>
      <c r="AL88" s="132">
        <v>5.2</v>
      </c>
      <c r="AM88" s="80">
        <v>1</v>
      </c>
      <c r="AN88" s="132">
        <v>-0.8</v>
      </c>
      <c r="AO88" s="29">
        <v>1</v>
      </c>
      <c r="AP88" s="133">
        <v>-99.7</v>
      </c>
    </row>
    <row r="89" spans="1:42" x14ac:dyDescent="0.35">
      <c r="A89" s="23">
        <v>18</v>
      </c>
      <c r="B89" s="19" t="s">
        <v>321</v>
      </c>
      <c r="C89" s="19" t="s">
        <v>322</v>
      </c>
      <c r="D89" s="19" t="s">
        <v>318</v>
      </c>
      <c r="E89" s="19" t="s">
        <v>151</v>
      </c>
      <c r="F89" s="20">
        <v>10000000</v>
      </c>
      <c r="G89" s="26">
        <v>-3.3</v>
      </c>
      <c r="H89" s="83">
        <v>-350000</v>
      </c>
      <c r="I89" s="25">
        <v>2</v>
      </c>
      <c r="J89" s="26">
        <v>-3.3</v>
      </c>
      <c r="K89" s="36">
        <v>1</v>
      </c>
      <c r="L89" s="130">
        <v>0.4</v>
      </c>
      <c r="M89" s="36">
        <v>2</v>
      </c>
      <c r="N89" s="131">
        <v>-3.8</v>
      </c>
      <c r="O89" s="28">
        <v>3</v>
      </c>
      <c r="P89" s="132">
        <v>1.4</v>
      </c>
      <c r="Q89" s="80">
        <v>1</v>
      </c>
      <c r="R89" s="132">
        <v>0.1</v>
      </c>
      <c r="S89" s="80">
        <v>2</v>
      </c>
      <c r="T89" s="132">
        <v>0.7</v>
      </c>
      <c r="U89" s="29">
        <v>4</v>
      </c>
      <c r="V89" s="133">
        <v>2.2999999999999998</v>
      </c>
      <c r="W89" s="28">
        <v>2</v>
      </c>
      <c r="X89" s="132">
        <v>0</v>
      </c>
      <c r="Y89" s="80"/>
      <c r="Z89" s="132"/>
      <c r="AA89" s="80"/>
      <c r="AB89" s="132"/>
      <c r="AC89" s="29">
        <v>2</v>
      </c>
      <c r="AD89" s="133">
        <v>-0.5</v>
      </c>
      <c r="AE89" s="28">
        <v>1</v>
      </c>
      <c r="AF89" s="132">
        <v>3.3</v>
      </c>
      <c r="AG89" s="80">
        <v>3</v>
      </c>
      <c r="AH89" s="132">
        <v>-5.0999999999999996</v>
      </c>
      <c r="AI89" s="29">
        <v>2</v>
      </c>
      <c r="AJ89" s="134">
        <v>1</v>
      </c>
      <c r="AK89" s="28">
        <v>2</v>
      </c>
      <c r="AL89" s="132">
        <v>9.6</v>
      </c>
      <c r="AM89" s="80">
        <v>2</v>
      </c>
      <c r="AN89" s="132">
        <v>4.2</v>
      </c>
      <c r="AO89" s="29">
        <v>4</v>
      </c>
      <c r="AP89" s="133">
        <v>-11.7</v>
      </c>
    </row>
    <row r="90" spans="1:42" x14ac:dyDescent="0.35">
      <c r="A90" s="23">
        <v>168</v>
      </c>
      <c r="B90" s="19" t="s">
        <v>323</v>
      </c>
      <c r="C90" s="19" t="s">
        <v>324</v>
      </c>
      <c r="D90" s="19" t="s">
        <v>318</v>
      </c>
      <c r="E90" s="19" t="s">
        <v>186</v>
      </c>
      <c r="F90" s="20">
        <v>1800000</v>
      </c>
      <c r="G90" s="26">
        <v>-2.7</v>
      </c>
      <c r="H90" s="83">
        <v>-49000</v>
      </c>
      <c r="I90" s="25">
        <v>2</v>
      </c>
      <c r="J90" s="26">
        <v>-2.7</v>
      </c>
      <c r="K90" s="36"/>
      <c r="L90" s="130"/>
      <c r="M90" s="36">
        <v>2</v>
      </c>
      <c r="N90" s="131">
        <v>-3.8</v>
      </c>
      <c r="O90" s="28">
        <v>2</v>
      </c>
      <c r="P90" s="132">
        <v>1.9</v>
      </c>
      <c r="Q90" s="80">
        <v>1</v>
      </c>
      <c r="R90" s="132">
        <v>0</v>
      </c>
      <c r="S90" s="80">
        <v>1</v>
      </c>
      <c r="T90" s="132">
        <v>-0.3</v>
      </c>
      <c r="U90" s="29">
        <v>1</v>
      </c>
      <c r="V90" s="133">
        <v>0</v>
      </c>
      <c r="W90" s="28">
        <v>1</v>
      </c>
      <c r="X90" s="132">
        <v>0</v>
      </c>
      <c r="Y90" s="80"/>
      <c r="Z90" s="132"/>
      <c r="AA90" s="80"/>
      <c r="AB90" s="132"/>
      <c r="AC90" s="29">
        <v>1</v>
      </c>
      <c r="AD90" s="133">
        <v>0</v>
      </c>
      <c r="AE90" s="28">
        <v>1</v>
      </c>
      <c r="AF90" s="132">
        <v>3.9</v>
      </c>
      <c r="AG90" s="80">
        <v>4</v>
      </c>
      <c r="AH90" s="132">
        <v>-5.0999999999999996</v>
      </c>
      <c r="AI90" s="29">
        <v>4</v>
      </c>
      <c r="AJ90" s="134">
        <v>0.2</v>
      </c>
      <c r="AK90" s="28">
        <v>1</v>
      </c>
      <c r="AL90" s="132">
        <v>1.1000000000000001</v>
      </c>
      <c r="AM90" s="80">
        <v>2</v>
      </c>
      <c r="AN90" s="132">
        <v>-0.3</v>
      </c>
      <c r="AO90" s="29">
        <v>1</v>
      </c>
      <c r="AP90" s="133">
        <v>-56.9</v>
      </c>
    </row>
    <row r="91" spans="1:42" x14ac:dyDescent="0.35">
      <c r="A91" s="23">
        <v>87</v>
      </c>
      <c r="B91" s="19" t="s">
        <v>325</v>
      </c>
      <c r="C91" s="19" t="s">
        <v>326</v>
      </c>
      <c r="D91" s="19" t="s">
        <v>318</v>
      </c>
      <c r="E91" s="19" t="s">
        <v>154</v>
      </c>
      <c r="F91" s="20">
        <v>21000000</v>
      </c>
      <c r="G91" s="26">
        <v>-2.6</v>
      </c>
      <c r="H91" s="83">
        <v>-530000</v>
      </c>
      <c r="I91" s="25">
        <v>3</v>
      </c>
      <c r="J91" s="26">
        <v>-2.6</v>
      </c>
      <c r="K91" s="36">
        <v>3</v>
      </c>
      <c r="L91" s="130">
        <v>0</v>
      </c>
      <c r="M91" s="36">
        <v>3</v>
      </c>
      <c r="N91" s="131">
        <v>-2.6</v>
      </c>
      <c r="O91" s="28">
        <v>2</v>
      </c>
      <c r="P91" s="132">
        <v>1.8</v>
      </c>
      <c r="Q91" s="80">
        <v>3</v>
      </c>
      <c r="R91" s="132">
        <v>-8.3000000000000007</v>
      </c>
      <c r="S91" s="80">
        <v>4</v>
      </c>
      <c r="T91" s="132">
        <v>1.1000000000000001</v>
      </c>
      <c r="U91" s="29">
        <v>2</v>
      </c>
      <c r="V91" s="133">
        <v>1</v>
      </c>
      <c r="W91" s="28">
        <v>2</v>
      </c>
      <c r="X91" s="132">
        <v>0</v>
      </c>
      <c r="Y91" s="80">
        <v>3</v>
      </c>
      <c r="Z91" s="132">
        <v>29.3</v>
      </c>
      <c r="AA91" s="80"/>
      <c r="AB91" s="132"/>
      <c r="AC91" s="29">
        <v>3</v>
      </c>
      <c r="AD91" s="133">
        <v>-1.1000000000000001</v>
      </c>
      <c r="AE91" s="28">
        <v>3</v>
      </c>
      <c r="AF91" s="132">
        <v>2.7</v>
      </c>
      <c r="AG91" s="80">
        <v>2</v>
      </c>
      <c r="AH91" s="132">
        <v>-5.7</v>
      </c>
      <c r="AI91" s="29">
        <v>2</v>
      </c>
      <c r="AJ91" s="134">
        <v>1</v>
      </c>
      <c r="AK91" s="28">
        <v>3</v>
      </c>
      <c r="AL91" s="132">
        <v>9.9</v>
      </c>
      <c r="AM91" s="80">
        <v>3</v>
      </c>
      <c r="AN91" s="132">
        <v>-1.1000000000000001</v>
      </c>
      <c r="AO91" s="29">
        <v>2</v>
      </c>
      <c r="AP91" s="133">
        <v>-63.4</v>
      </c>
    </row>
    <row r="92" spans="1:42" x14ac:dyDescent="0.35">
      <c r="A92" s="23">
        <v>82</v>
      </c>
      <c r="B92" s="19" t="s">
        <v>327</v>
      </c>
      <c r="C92" s="19" t="s">
        <v>328</v>
      </c>
      <c r="D92" s="19" t="s">
        <v>318</v>
      </c>
      <c r="E92" s="19" t="s">
        <v>151</v>
      </c>
      <c r="F92" s="20">
        <v>43000000</v>
      </c>
      <c r="G92" s="26">
        <v>-1.1000000000000001</v>
      </c>
      <c r="H92" s="83">
        <v>-460000</v>
      </c>
      <c r="I92" s="25">
        <v>3</v>
      </c>
      <c r="J92" s="26">
        <v>-1.1000000000000001</v>
      </c>
      <c r="K92" s="36">
        <v>2</v>
      </c>
      <c r="L92" s="130">
        <v>0.3</v>
      </c>
      <c r="M92" s="36">
        <v>3</v>
      </c>
      <c r="N92" s="131">
        <v>-1.4</v>
      </c>
      <c r="O92" s="28">
        <v>2</v>
      </c>
      <c r="P92" s="132">
        <v>2.1</v>
      </c>
      <c r="Q92" s="80">
        <v>3</v>
      </c>
      <c r="R92" s="132">
        <v>4.4000000000000004</v>
      </c>
      <c r="S92" s="80">
        <v>3</v>
      </c>
      <c r="T92" s="132">
        <v>-2.1</v>
      </c>
      <c r="U92" s="29">
        <v>4</v>
      </c>
      <c r="V92" s="133">
        <v>3.1</v>
      </c>
      <c r="W92" s="28">
        <v>4</v>
      </c>
      <c r="X92" s="132">
        <v>-3.5</v>
      </c>
      <c r="Y92" s="80">
        <v>2</v>
      </c>
      <c r="Z92" s="132">
        <v>13.3</v>
      </c>
      <c r="AA92" s="80"/>
      <c r="AB92" s="132"/>
      <c r="AC92" s="29">
        <v>2</v>
      </c>
      <c r="AD92" s="133">
        <v>2.7</v>
      </c>
      <c r="AE92" s="28">
        <v>3</v>
      </c>
      <c r="AF92" s="132">
        <v>2.6</v>
      </c>
      <c r="AG92" s="80">
        <v>2</v>
      </c>
      <c r="AH92" s="132">
        <v>-7.7</v>
      </c>
      <c r="AI92" s="29">
        <v>4</v>
      </c>
      <c r="AJ92" s="134">
        <v>0.9</v>
      </c>
      <c r="AK92" s="28">
        <v>3</v>
      </c>
      <c r="AL92" s="132">
        <v>-1.8</v>
      </c>
      <c r="AM92" s="80">
        <v>3</v>
      </c>
      <c r="AN92" s="132">
        <v>1.8</v>
      </c>
      <c r="AO92" s="29">
        <v>1</v>
      </c>
      <c r="AP92" s="133">
        <v>-30.3</v>
      </c>
    </row>
    <row r="93" spans="1:42" x14ac:dyDescent="0.35">
      <c r="A93" s="23">
        <v>81</v>
      </c>
      <c r="B93" s="19" t="s">
        <v>329</v>
      </c>
      <c r="C93" s="19" t="s">
        <v>330</v>
      </c>
      <c r="D93" s="19" t="s">
        <v>318</v>
      </c>
      <c r="E93" s="19" t="s">
        <v>151</v>
      </c>
      <c r="F93" s="20">
        <v>87000000</v>
      </c>
      <c r="G93" s="26">
        <v>-0.7</v>
      </c>
      <c r="H93" s="83">
        <v>-610000</v>
      </c>
      <c r="I93" s="25">
        <v>4</v>
      </c>
      <c r="J93" s="26">
        <v>-0.7</v>
      </c>
      <c r="K93" s="36">
        <v>4</v>
      </c>
      <c r="L93" s="130">
        <v>-3</v>
      </c>
      <c r="M93" s="36">
        <v>2</v>
      </c>
      <c r="N93" s="131">
        <v>2.2999999999999998</v>
      </c>
      <c r="O93" s="28">
        <v>1</v>
      </c>
      <c r="P93" s="132">
        <v>1.3</v>
      </c>
      <c r="Q93" s="80">
        <v>1</v>
      </c>
      <c r="R93" s="132">
        <v>-0.7</v>
      </c>
      <c r="S93" s="80">
        <v>1</v>
      </c>
      <c r="T93" s="132">
        <v>0</v>
      </c>
      <c r="U93" s="29">
        <v>1</v>
      </c>
      <c r="V93" s="133">
        <v>0.7</v>
      </c>
      <c r="W93" s="28">
        <v>2</v>
      </c>
      <c r="X93" s="132">
        <v>0</v>
      </c>
      <c r="Y93" s="80">
        <v>4</v>
      </c>
      <c r="Z93" s="132">
        <v>17.8</v>
      </c>
      <c r="AA93" s="80"/>
      <c r="AB93" s="132"/>
      <c r="AC93" s="29">
        <v>3</v>
      </c>
      <c r="AD93" s="133">
        <v>0.3</v>
      </c>
      <c r="AE93" s="28">
        <v>1</v>
      </c>
      <c r="AF93" s="132">
        <v>3.9</v>
      </c>
      <c r="AG93" s="80">
        <v>2</v>
      </c>
      <c r="AH93" s="132">
        <v>-5</v>
      </c>
      <c r="AI93" s="29">
        <v>1</v>
      </c>
      <c r="AJ93" s="134">
        <v>1.4</v>
      </c>
      <c r="AK93" s="28">
        <v>2</v>
      </c>
      <c r="AL93" s="132">
        <v>-1.4</v>
      </c>
      <c r="AM93" s="80">
        <v>2</v>
      </c>
      <c r="AN93" s="132">
        <v>2.6</v>
      </c>
      <c r="AO93" s="29">
        <v>1</v>
      </c>
      <c r="AP93" s="133">
        <v>6.7</v>
      </c>
    </row>
    <row r="94" spans="1:42" x14ac:dyDescent="0.35">
      <c r="A94" s="23">
        <v>47</v>
      </c>
      <c r="B94" s="19" t="s">
        <v>331</v>
      </c>
      <c r="C94" s="19" t="s">
        <v>332</v>
      </c>
      <c r="D94" s="19" t="s">
        <v>318</v>
      </c>
      <c r="E94" s="19" t="s">
        <v>157</v>
      </c>
      <c r="F94" s="20">
        <v>1000000</v>
      </c>
      <c r="G94" s="26">
        <v>0.7</v>
      </c>
      <c r="H94" s="83">
        <v>7700</v>
      </c>
      <c r="I94" s="25">
        <v>3</v>
      </c>
      <c r="J94" s="26">
        <v>0.7</v>
      </c>
      <c r="K94" s="36">
        <v>1</v>
      </c>
      <c r="L94" s="130">
        <v>0.3</v>
      </c>
      <c r="M94" s="36">
        <v>4</v>
      </c>
      <c r="N94" s="131">
        <v>0.6</v>
      </c>
      <c r="O94" s="28">
        <v>3</v>
      </c>
      <c r="P94" s="132">
        <v>6.7</v>
      </c>
      <c r="Q94" s="80">
        <v>4</v>
      </c>
      <c r="R94" s="132">
        <v>-1.3</v>
      </c>
      <c r="S94" s="80">
        <v>3</v>
      </c>
      <c r="T94" s="132">
        <v>-4.5999999999999996</v>
      </c>
      <c r="U94" s="29">
        <v>2</v>
      </c>
      <c r="V94" s="133">
        <v>1.6</v>
      </c>
      <c r="W94" s="28">
        <v>2</v>
      </c>
      <c r="X94" s="132">
        <v>0</v>
      </c>
      <c r="Y94" s="80">
        <v>2</v>
      </c>
      <c r="Z94" s="132">
        <v>20.7</v>
      </c>
      <c r="AA94" s="80">
        <v>2</v>
      </c>
      <c r="AB94" s="132">
        <v>-15.6</v>
      </c>
      <c r="AC94" s="29">
        <v>4</v>
      </c>
      <c r="AD94" s="133">
        <v>5.6</v>
      </c>
      <c r="AE94" s="28">
        <v>4</v>
      </c>
      <c r="AF94" s="132">
        <v>3.2</v>
      </c>
      <c r="AG94" s="80">
        <v>1</v>
      </c>
      <c r="AH94" s="132">
        <v>2</v>
      </c>
      <c r="AI94" s="29">
        <v>1</v>
      </c>
      <c r="AJ94" s="134">
        <v>1.3</v>
      </c>
      <c r="AK94" s="28">
        <v>2</v>
      </c>
      <c r="AL94" s="132">
        <v>2.5</v>
      </c>
      <c r="AM94" s="80">
        <v>4</v>
      </c>
      <c r="AN94" s="132">
        <v>1.3</v>
      </c>
      <c r="AO94" s="29">
        <v>4</v>
      </c>
      <c r="AP94" s="133">
        <v>-13.5</v>
      </c>
    </row>
    <row r="95" spans="1:42" x14ac:dyDescent="0.35">
      <c r="A95" s="23">
        <v>191</v>
      </c>
      <c r="B95" s="19" t="s">
        <v>333</v>
      </c>
      <c r="C95" s="19" t="s">
        <v>334</v>
      </c>
      <c r="D95" s="19" t="s">
        <v>318</v>
      </c>
      <c r="E95" s="19" t="s">
        <v>154</v>
      </c>
      <c r="F95" s="20">
        <v>32000000</v>
      </c>
      <c r="G95" s="26">
        <v>1.4</v>
      </c>
      <c r="H95" s="83">
        <v>440000</v>
      </c>
      <c r="I95" s="25">
        <v>4</v>
      </c>
      <c r="J95" s="26">
        <v>1.4</v>
      </c>
      <c r="K95" s="36">
        <v>4</v>
      </c>
      <c r="L95" s="130">
        <v>0</v>
      </c>
      <c r="M95" s="36">
        <v>4</v>
      </c>
      <c r="N95" s="131">
        <v>1.5</v>
      </c>
      <c r="O95" s="28">
        <v>3</v>
      </c>
      <c r="P95" s="132">
        <v>4.5</v>
      </c>
      <c r="Q95" s="80">
        <v>4</v>
      </c>
      <c r="R95" s="132">
        <v>-1.7</v>
      </c>
      <c r="S95" s="80">
        <v>4</v>
      </c>
      <c r="T95" s="132">
        <v>4.3</v>
      </c>
      <c r="U95" s="29">
        <v>4</v>
      </c>
      <c r="V95" s="133">
        <v>1.3</v>
      </c>
      <c r="W95" s="28">
        <v>3</v>
      </c>
      <c r="X95" s="132">
        <v>1.8</v>
      </c>
      <c r="Y95" s="80">
        <v>4</v>
      </c>
      <c r="Z95" s="132">
        <v>11.5</v>
      </c>
      <c r="AA95" s="80"/>
      <c r="AB95" s="132"/>
      <c r="AC95" s="29">
        <v>4</v>
      </c>
      <c r="AD95" s="133">
        <v>4.9000000000000004</v>
      </c>
      <c r="AE95" s="28">
        <v>4</v>
      </c>
      <c r="AF95" s="132">
        <v>-0.1</v>
      </c>
      <c r="AG95" s="80">
        <v>2</v>
      </c>
      <c r="AH95" s="132">
        <v>-4.4000000000000004</v>
      </c>
      <c r="AI95" s="29">
        <v>3</v>
      </c>
      <c r="AJ95" s="134">
        <v>1.8</v>
      </c>
      <c r="AK95" s="28">
        <v>4</v>
      </c>
      <c r="AL95" s="132">
        <v>3.2</v>
      </c>
      <c r="AM95" s="80">
        <v>4</v>
      </c>
      <c r="AN95" s="132">
        <v>1.4</v>
      </c>
      <c r="AO95" s="29">
        <v>3</v>
      </c>
      <c r="AP95" s="133">
        <v>-8.3000000000000007</v>
      </c>
    </row>
    <row r="96" spans="1:42" x14ac:dyDescent="0.35">
      <c r="A96" s="23">
        <v>158</v>
      </c>
      <c r="B96" s="19" t="s">
        <v>335</v>
      </c>
      <c r="C96" s="19" t="s">
        <v>336</v>
      </c>
      <c r="D96" s="19" t="s">
        <v>318</v>
      </c>
      <c r="E96" s="19" t="s">
        <v>154</v>
      </c>
      <c r="F96" s="20">
        <v>17000000</v>
      </c>
      <c r="G96" s="26">
        <v>1.6</v>
      </c>
      <c r="H96" s="83">
        <v>280000</v>
      </c>
      <c r="I96" s="25">
        <v>4</v>
      </c>
      <c r="J96" s="26">
        <v>1.6</v>
      </c>
      <c r="K96" s="36"/>
      <c r="L96" s="130"/>
      <c r="M96" s="36">
        <v>4</v>
      </c>
      <c r="N96" s="131">
        <v>1.4</v>
      </c>
      <c r="O96" s="28">
        <v>4</v>
      </c>
      <c r="P96" s="132">
        <v>2.5</v>
      </c>
      <c r="Q96" s="80">
        <v>4</v>
      </c>
      <c r="R96" s="132">
        <v>-1.3</v>
      </c>
      <c r="S96" s="80">
        <v>4</v>
      </c>
      <c r="T96" s="132">
        <v>0</v>
      </c>
      <c r="U96" s="29">
        <v>4</v>
      </c>
      <c r="V96" s="133">
        <v>-6.7</v>
      </c>
      <c r="W96" s="28">
        <v>4</v>
      </c>
      <c r="X96" s="132">
        <v>0.2</v>
      </c>
      <c r="Y96" s="80">
        <v>3</v>
      </c>
      <c r="Z96" s="132">
        <v>18.5</v>
      </c>
      <c r="AA96" s="80">
        <v>4</v>
      </c>
      <c r="AB96" s="132">
        <v>2.7</v>
      </c>
      <c r="AC96" s="29">
        <v>4</v>
      </c>
      <c r="AD96" s="133">
        <v>7.5</v>
      </c>
      <c r="AE96" s="28">
        <v>4</v>
      </c>
      <c r="AF96" s="132">
        <v>0.8</v>
      </c>
      <c r="AG96" s="80">
        <v>1</v>
      </c>
      <c r="AH96" s="132">
        <v>0</v>
      </c>
      <c r="AI96" s="29">
        <v>1</v>
      </c>
      <c r="AJ96" s="134">
        <v>1.3</v>
      </c>
      <c r="AK96" s="28">
        <v>4</v>
      </c>
      <c r="AL96" s="132">
        <v>-4.0999999999999996</v>
      </c>
      <c r="AM96" s="80">
        <v>4</v>
      </c>
      <c r="AN96" s="132">
        <v>0.1</v>
      </c>
      <c r="AO96" s="29">
        <v>4</v>
      </c>
      <c r="AP96" s="133">
        <v>0.6</v>
      </c>
    </row>
    <row r="97" spans="1:42" x14ac:dyDescent="0.35">
      <c r="A97" s="23">
        <v>5</v>
      </c>
      <c r="B97" s="19" t="s">
        <v>337</v>
      </c>
      <c r="C97" s="19" t="s">
        <v>338</v>
      </c>
      <c r="D97" s="19" t="s">
        <v>318</v>
      </c>
      <c r="E97" s="19" t="s">
        <v>186</v>
      </c>
      <c r="F97" s="20">
        <v>10000000</v>
      </c>
      <c r="G97" s="26">
        <v>2.2999999999999998</v>
      </c>
      <c r="H97" s="83">
        <v>230000</v>
      </c>
      <c r="I97" s="25">
        <v>2</v>
      </c>
      <c r="J97" s="26">
        <v>2.2999999999999998</v>
      </c>
      <c r="K97" s="36"/>
      <c r="L97" s="130"/>
      <c r="M97" s="36">
        <v>1</v>
      </c>
      <c r="N97" s="131">
        <v>1.7</v>
      </c>
      <c r="O97" s="28">
        <v>2</v>
      </c>
      <c r="P97" s="132">
        <v>2.2000000000000002</v>
      </c>
      <c r="Q97" s="80">
        <v>1</v>
      </c>
      <c r="R97" s="132">
        <v>-0.7</v>
      </c>
      <c r="S97" s="80">
        <v>1</v>
      </c>
      <c r="T97" s="132">
        <v>-0.3</v>
      </c>
      <c r="U97" s="29">
        <v>1</v>
      </c>
      <c r="V97" s="133">
        <v>1.9</v>
      </c>
      <c r="W97" s="28">
        <v>1</v>
      </c>
      <c r="X97" s="132">
        <v>0</v>
      </c>
      <c r="Y97" s="80"/>
      <c r="Z97" s="132"/>
      <c r="AA97" s="80"/>
      <c r="AB97" s="132"/>
      <c r="AC97" s="29">
        <v>2</v>
      </c>
      <c r="AD97" s="133">
        <v>0</v>
      </c>
      <c r="AE97" s="28">
        <v>1</v>
      </c>
      <c r="AF97" s="132">
        <v>4.0999999999999996</v>
      </c>
      <c r="AG97" s="80">
        <v>2</v>
      </c>
      <c r="AH97" s="132">
        <v>6.6</v>
      </c>
      <c r="AI97" s="29">
        <v>2</v>
      </c>
      <c r="AJ97" s="134">
        <v>0.4</v>
      </c>
      <c r="AK97" s="28">
        <v>2</v>
      </c>
      <c r="AL97" s="132">
        <v>-9.6999999999999993</v>
      </c>
      <c r="AM97" s="80">
        <v>1</v>
      </c>
      <c r="AN97" s="132">
        <v>-1.4</v>
      </c>
      <c r="AO97" s="29">
        <v>1</v>
      </c>
      <c r="AP97" s="133">
        <v>2.1</v>
      </c>
    </row>
    <row r="98" spans="1:42" x14ac:dyDescent="0.35">
      <c r="A98" s="23">
        <v>136</v>
      </c>
      <c r="B98" s="19" t="s">
        <v>339</v>
      </c>
      <c r="C98" s="19" t="s">
        <v>340</v>
      </c>
      <c r="D98" s="19" t="s">
        <v>318</v>
      </c>
      <c r="E98" s="19" t="s">
        <v>157</v>
      </c>
      <c r="F98" s="20">
        <v>230000000</v>
      </c>
      <c r="G98" s="26">
        <v>2.4</v>
      </c>
      <c r="H98" s="83">
        <v>5600000</v>
      </c>
      <c r="I98" s="25">
        <v>4</v>
      </c>
      <c r="J98" s="26">
        <v>2.4</v>
      </c>
      <c r="K98" s="36">
        <v>2</v>
      </c>
      <c r="L98" s="130">
        <v>0.3</v>
      </c>
      <c r="M98" s="36">
        <v>4</v>
      </c>
      <c r="N98" s="131">
        <v>2.4</v>
      </c>
      <c r="O98" s="28">
        <v>3</v>
      </c>
      <c r="P98" s="132">
        <v>3.6</v>
      </c>
      <c r="Q98" s="80">
        <v>4</v>
      </c>
      <c r="R98" s="132">
        <v>1.6</v>
      </c>
      <c r="S98" s="80">
        <v>4</v>
      </c>
      <c r="T98" s="132">
        <v>0</v>
      </c>
      <c r="U98" s="29">
        <v>3</v>
      </c>
      <c r="V98" s="133">
        <v>4.7</v>
      </c>
      <c r="W98" s="28">
        <v>4</v>
      </c>
      <c r="X98" s="132">
        <v>-6.5</v>
      </c>
      <c r="Y98" s="80">
        <v>4</v>
      </c>
      <c r="Z98" s="132">
        <v>15.6</v>
      </c>
      <c r="AA98" s="80"/>
      <c r="AB98" s="132"/>
      <c r="AC98" s="29">
        <v>4</v>
      </c>
      <c r="AD98" s="133">
        <v>7</v>
      </c>
      <c r="AE98" s="28">
        <v>4</v>
      </c>
      <c r="AF98" s="132">
        <v>-0.7</v>
      </c>
      <c r="AG98" s="80">
        <v>3</v>
      </c>
      <c r="AH98" s="132">
        <v>-5.2</v>
      </c>
      <c r="AI98" s="29">
        <v>2</v>
      </c>
      <c r="AJ98" s="134">
        <v>3.1</v>
      </c>
      <c r="AK98" s="28">
        <v>4</v>
      </c>
      <c r="AL98" s="132">
        <v>4.2</v>
      </c>
      <c r="AM98" s="80">
        <v>4</v>
      </c>
      <c r="AN98" s="132">
        <v>1.1000000000000001</v>
      </c>
      <c r="AO98" s="29">
        <v>4</v>
      </c>
      <c r="AP98" s="133">
        <v>3.1</v>
      </c>
    </row>
    <row r="99" spans="1:42" x14ac:dyDescent="0.35">
      <c r="A99" s="23">
        <v>100</v>
      </c>
      <c r="B99" s="19" t="s">
        <v>341</v>
      </c>
      <c r="C99" s="19" t="s">
        <v>342</v>
      </c>
      <c r="D99" s="19" t="s">
        <v>318</v>
      </c>
      <c r="E99" s="19" t="s">
        <v>151</v>
      </c>
      <c r="F99" s="20">
        <v>7100000</v>
      </c>
      <c r="G99" s="26">
        <v>3</v>
      </c>
      <c r="H99" s="83">
        <v>210000</v>
      </c>
      <c r="I99" s="25">
        <v>3</v>
      </c>
      <c r="J99" s="26">
        <v>3</v>
      </c>
      <c r="K99" s="36"/>
      <c r="L99" s="130"/>
      <c r="M99" s="36">
        <v>3</v>
      </c>
      <c r="N99" s="131">
        <v>2.6</v>
      </c>
      <c r="O99" s="28">
        <v>4</v>
      </c>
      <c r="P99" s="132">
        <v>5.0999999999999996</v>
      </c>
      <c r="Q99" s="80">
        <v>2</v>
      </c>
      <c r="R99" s="132">
        <v>-6</v>
      </c>
      <c r="S99" s="80">
        <v>4</v>
      </c>
      <c r="T99" s="132">
        <v>15.8</v>
      </c>
      <c r="U99" s="29">
        <v>2</v>
      </c>
      <c r="V99" s="133">
        <v>-4.5999999999999996</v>
      </c>
      <c r="W99" s="28">
        <v>4</v>
      </c>
      <c r="X99" s="132">
        <v>-12.4</v>
      </c>
      <c r="Y99" s="80">
        <v>3</v>
      </c>
      <c r="Z99" s="132">
        <v>2.8</v>
      </c>
      <c r="AA99" s="80"/>
      <c r="AB99" s="132"/>
      <c r="AC99" s="29">
        <v>1</v>
      </c>
      <c r="AD99" s="133">
        <v>0.1</v>
      </c>
      <c r="AE99" s="28">
        <v>2</v>
      </c>
      <c r="AF99" s="132">
        <v>3.3</v>
      </c>
      <c r="AG99" s="80">
        <v>4</v>
      </c>
      <c r="AH99" s="132">
        <v>-12.3</v>
      </c>
      <c r="AI99" s="29">
        <v>3</v>
      </c>
      <c r="AJ99" s="134">
        <v>0.6</v>
      </c>
      <c r="AK99" s="28">
        <v>1</v>
      </c>
      <c r="AL99" s="132">
        <v>0</v>
      </c>
      <c r="AM99" s="80">
        <v>1</v>
      </c>
      <c r="AN99" s="132">
        <v>0.5</v>
      </c>
      <c r="AO99" s="29">
        <v>4</v>
      </c>
      <c r="AP99" s="133">
        <v>40.9</v>
      </c>
    </row>
    <row r="100" spans="1:42" x14ac:dyDescent="0.35">
      <c r="A100" s="23">
        <v>107</v>
      </c>
      <c r="B100" s="19" t="s">
        <v>343</v>
      </c>
      <c r="C100" s="19" t="s">
        <v>344</v>
      </c>
      <c r="D100" s="19" t="s">
        <v>318</v>
      </c>
      <c r="E100" s="19" t="s">
        <v>157</v>
      </c>
      <c r="F100" s="20">
        <v>38000000</v>
      </c>
      <c r="G100" s="26">
        <v>3</v>
      </c>
      <c r="H100" s="83">
        <v>1100000</v>
      </c>
      <c r="I100" s="25">
        <v>3</v>
      </c>
      <c r="J100" s="26">
        <v>3</v>
      </c>
      <c r="K100" s="36">
        <v>4</v>
      </c>
      <c r="L100" s="130">
        <v>0.9</v>
      </c>
      <c r="M100" s="36">
        <v>3</v>
      </c>
      <c r="N100" s="131">
        <v>2.8</v>
      </c>
      <c r="O100" s="28">
        <v>1</v>
      </c>
      <c r="P100" s="132">
        <v>2</v>
      </c>
      <c r="Q100" s="80">
        <v>3</v>
      </c>
      <c r="R100" s="132">
        <v>4.5999999999999996</v>
      </c>
      <c r="S100" s="80">
        <v>1</v>
      </c>
      <c r="T100" s="132">
        <v>0</v>
      </c>
      <c r="U100" s="29">
        <v>3</v>
      </c>
      <c r="V100" s="133">
        <v>2.2000000000000002</v>
      </c>
      <c r="W100" s="28">
        <v>1</v>
      </c>
      <c r="X100" s="132">
        <v>0</v>
      </c>
      <c r="Y100" s="80">
        <v>1</v>
      </c>
      <c r="Z100" s="132">
        <v>21.9</v>
      </c>
      <c r="AA100" s="80"/>
      <c r="AB100" s="132"/>
      <c r="AC100" s="29">
        <v>3</v>
      </c>
      <c r="AD100" s="133">
        <v>3.7</v>
      </c>
      <c r="AE100" s="28">
        <v>3</v>
      </c>
      <c r="AF100" s="132">
        <v>2.6</v>
      </c>
      <c r="AG100" s="80">
        <v>2</v>
      </c>
      <c r="AH100" s="132">
        <v>-3.2</v>
      </c>
      <c r="AI100" s="29">
        <v>1</v>
      </c>
      <c r="AJ100" s="134">
        <v>1.7</v>
      </c>
      <c r="AK100" s="28">
        <v>4</v>
      </c>
      <c r="AL100" s="132">
        <v>-1.5</v>
      </c>
      <c r="AM100" s="80">
        <v>3</v>
      </c>
      <c r="AN100" s="132">
        <v>1.7</v>
      </c>
      <c r="AO100" s="29">
        <v>2</v>
      </c>
      <c r="AP100" s="133">
        <v>0</v>
      </c>
    </row>
    <row r="101" spans="1:42" x14ac:dyDescent="0.35">
      <c r="A101" s="23">
        <v>53</v>
      </c>
      <c r="B101" s="19" t="s">
        <v>345</v>
      </c>
      <c r="C101" s="19" t="s">
        <v>346</v>
      </c>
      <c r="D101" s="19" t="s">
        <v>318</v>
      </c>
      <c r="E101" s="19" t="s">
        <v>186</v>
      </c>
      <c r="F101" s="20">
        <v>3000000</v>
      </c>
      <c r="G101" s="26">
        <v>3.4</v>
      </c>
      <c r="H101" s="83">
        <v>100000</v>
      </c>
      <c r="I101" s="25">
        <v>2</v>
      </c>
      <c r="J101" s="26">
        <v>3.4</v>
      </c>
      <c r="K101" s="36"/>
      <c r="L101" s="130"/>
      <c r="M101" s="36">
        <v>2</v>
      </c>
      <c r="N101" s="131">
        <v>2.9</v>
      </c>
      <c r="O101" s="28">
        <v>1</v>
      </c>
      <c r="P101" s="132">
        <v>1.4</v>
      </c>
      <c r="Q101" s="80">
        <v>2</v>
      </c>
      <c r="R101" s="132">
        <v>-0.8</v>
      </c>
      <c r="S101" s="80">
        <v>1</v>
      </c>
      <c r="T101" s="132">
        <v>-0.2</v>
      </c>
      <c r="U101" s="29">
        <v>1</v>
      </c>
      <c r="V101" s="133">
        <v>2.4</v>
      </c>
      <c r="W101" s="28">
        <v>1</v>
      </c>
      <c r="X101" s="132">
        <v>0</v>
      </c>
      <c r="Y101" s="80"/>
      <c r="Z101" s="132"/>
      <c r="AA101" s="80"/>
      <c r="AB101" s="132"/>
      <c r="AC101" s="29">
        <v>1</v>
      </c>
      <c r="AD101" s="133">
        <v>0</v>
      </c>
      <c r="AE101" s="28">
        <v>1</v>
      </c>
      <c r="AF101" s="132">
        <v>4.7</v>
      </c>
      <c r="AG101" s="80">
        <v>4</v>
      </c>
      <c r="AH101" s="132">
        <v>-5.3</v>
      </c>
      <c r="AI101" s="29">
        <v>1</v>
      </c>
      <c r="AJ101" s="134">
        <v>0.2</v>
      </c>
      <c r="AK101" s="28">
        <v>3</v>
      </c>
      <c r="AL101" s="132">
        <v>6</v>
      </c>
      <c r="AM101" s="80">
        <v>1</v>
      </c>
      <c r="AN101" s="132">
        <v>-3.5</v>
      </c>
      <c r="AO101" s="29">
        <v>1</v>
      </c>
      <c r="AP101" s="133">
        <v>10.6</v>
      </c>
    </row>
    <row r="102" spans="1:42" x14ac:dyDescent="0.35">
      <c r="A102" s="23">
        <v>146</v>
      </c>
      <c r="B102" s="19" t="s">
        <v>347</v>
      </c>
      <c r="C102" s="19" t="s">
        <v>348</v>
      </c>
      <c r="D102" s="19" t="s">
        <v>318</v>
      </c>
      <c r="E102" s="19" t="s">
        <v>157</v>
      </c>
      <c r="F102" s="20">
        <v>110000000</v>
      </c>
      <c r="G102" s="26">
        <v>3.4</v>
      </c>
      <c r="H102" s="83">
        <v>3600000</v>
      </c>
      <c r="I102" s="25">
        <v>4</v>
      </c>
      <c r="J102" s="26">
        <v>3.4</v>
      </c>
      <c r="K102" s="36">
        <v>4</v>
      </c>
      <c r="L102" s="130">
        <v>1.9</v>
      </c>
      <c r="M102" s="36">
        <v>3</v>
      </c>
      <c r="N102" s="131">
        <v>2.6</v>
      </c>
      <c r="O102" s="28">
        <v>1</v>
      </c>
      <c r="P102" s="132">
        <v>1.2</v>
      </c>
      <c r="Q102" s="80">
        <v>2</v>
      </c>
      <c r="R102" s="132">
        <v>5</v>
      </c>
      <c r="S102" s="80">
        <v>2</v>
      </c>
      <c r="T102" s="132">
        <v>-0.2</v>
      </c>
      <c r="U102" s="29">
        <v>3</v>
      </c>
      <c r="V102" s="133">
        <v>1.2</v>
      </c>
      <c r="W102" s="28">
        <v>4</v>
      </c>
      <c r="X102" s="132">
        <v>0.8</v>
      </c>
      <c r="Y102" s="80">
        <v>3</v>
      </c>
      <c r="Z102" s="132">
        <v>16</v>
      </c>
      <c r="AA102" s="80"/>
      <c r="AB102" s="132"/>
      <c r="AC102" s="29">
        <v>2</v>
      </c>
      <c r="AD102" s="133">
        <v>0.5</v>
      </c>
      <c r="AE102" s="28">
        <v>3</v>
      </c>
      <c r="AF102" s="132">
        <v>1.4</v>
      </c>
      <c r="AG102" s="80">
        <v>2</v>
      </c>
      <c r="AH102" s="132">
        <v>-8.1999999999999993</v>
      </c>
      <c r="AI102" s="29">
        <v>3</v>
      </c>
      <c r="AJ102" s="134">
        <v>0</v>
      </c>
      <c r="AK102" s="28">
        <v>2</v>
      </c>
      <c r="AL102" s="132">
        <v>7.1</v>
      </c>
      <c r="AM102" s="80">
        <v>3</v>
      </c>
      <c r="AN102" s="132">
        <v>-0.6</v>
      </c>
      <c r="AO102" s="29">
        <v>1</v>
      </c>
      <c r="AP102" s="133">
        <v>9.1</v>
      </c>
    </row>
    <row r="103" spans="1:42" x14ac:dyDescent="0.35">
      <c r="A103" s="23">
        <v>177</v>
      </c>
      <c r="B103" s="19" t="s">
        <v>349</v>
      </c>
      <c r="C103" s="19" t="s">
        <v>350</v>
      </c>
      <c r="D103" s="19" t="s">
        <v>318</v>
      </c>
      <c r="E103" s="19" t="s">
        <v>157</v>
      </c>
      <c r="F103" s="20">
        <v>12000000</v>
      </c>
      <c r="G103" s="26">
        <v>3.6</v>
      </c>
      <c r="H103" s="83">
        <v>440000</v>
      </c>
      <c r="I103" s="25">
        <v>3</v>
      </c>
      <c r="J103" s="26">
        <v>3.6</v>
      </c>
      <c r="K103" s="36">
        <v>4</v>
      </c>
      <c r="L103" s="130">
        <v>1</v>
      </c>
      <c r="M103" s="36">
        <v>3</v>
      </c>
      <c r="N103" s="131">
        <v>3.5</v>
      </c>
      <c r="O103" s="28">
        <v>1</v>
      </c>
      <c r="P103" s="132">
        <v>1.6</v>
      </c>
      <c r="Q103" s="80">
        <v>2</v>
      </c>
      <c r="R103" s="132">
        <v>4.4000000000000004</v>
      </c>
      <c r="S103" s="80">
        <v>3</v>
      </c>
      <c r="T103" s="132">
        <v>1.8</v>
      </c>
      <c r="U103" s="29">
        <v>1</v>
      </c>
      <c r="V103" s="133">
        <v>-0.2</v>
      </c>
      <c r="W103" s="28">
        <v>2</v>
      </c>
      <c r="X103" s="132">
        <v>0</v>
      </c>
      <c r="Y103" s="80">
        <v>4</v>
      </c>
      <c r="Z103" s="132">
        <v>12.8</v>
      </c>
      <c r="AA103" s="80"/>
      <c r="AB103" s="132"/>
      <c r="AC103" s="29">
        <v>3</v>
      </c>
      <c r="AD103" s="133">
        <v>2.5</v>
      </c>
      <c r="AE103" s="28">
        <v>2</v>
      </c>
      <c r="AF103" s="132">
        <v>3.1</v>
      </c>
      <c r="AG103" s="80">
        <v>3</v>
      </c>
      <c r="AH103" s="132">
        <v>-5.7</v>
      </c>
      <c r="AI103" s="29">
        <v>4</v>
      </c>
      <c r="AJ103" s="134">
        <v>2.7</v>
      </c>
      <c r="AK103" s="28">
        <v>1</v>
      </c>
      <c r="AL103" s="132">
        <v>0</v>
      </c>
      <c r="AM103" s="80">
        <v>2</v>
      </c>
      <c r="AN103" s="132">
        <v>3.3</v>
      </c>
      <c r="AO103" s="29">
        <v>2</v>
      </c>
      <c r="AP103" s="133">
        <v>17.600000000000001</v>
      </c>
    </row>
    <row r="104" spans="1:42" x14ac:dyDescent="0.35">
      <c r="A104" s="23">
        <v>98</v>
      </c>
      <c r="B104" s="19" t="s">
        <v>351</v>
      </c>
      <c r="C104" s="19" t="s">
        <v>352</v>
      </c>
      <c r="D104" s="19" t="s">
        <v>318</v>
      </c>
      <c r="E104" s="19" t="s">
        <v>151</v>
      </c>
      <c r="F104" s="20">
        <v>6600000</v>
      </c>
      <c r="G104" s="26">
        <v>4.4000000000000004</v>
      </c>
      <c r="H104" s="83">
        <v>290000</v>
      </c>
      <c r="I104" s="25">
        <v>3</v>
      </c>
      <c r="J104" s="26">
        <v>4.4000000000000004</v>
      </c>
      <c r="K104" s="36"/>
      <c r="L104" s="130"/>
      <c r="M104" s="36">
        <v>3</v>
      </c>
      <c r="N104" s="131">
        <v>4.2</v>
      </c>
      <c r="O104" s="28">
        <v>2</v>
      </c>
      <c r="P104" s="132">
        <v>1.4</v>
      </c>
      <c r="Q104" s="80">
        <v>2</v>
      </c>
      <c r="R104" s="132">
        <v>-0.8</v>
      </c>
      <c r="S104" s="80">
        <v>3</v>
      </c>
      <c r="T104" s="132">
        <v>0</v>
      </c>
      <c r="U104" s="29">
        <v>2</v>
      </c>
      <c r="V104" s="133">
        <v>1</v>
      </c>
      <c r="W104" s="28">
        <v>1</v>
      </c>
      <c r="X104" s="132">
        <v>0</v>
      </c>
      <c r="Y104" s="80">
        <v>1</v>
      </c>
      <c r="Z104" s="132">
        <v>22.4</v>
      </c>
      <c r="AA104" s="80"/>
      <c r="AB104" s="132"/>
      <c r="AC104" s="29">
        <v>2</v>
      </c>
      <c r="AD104" s="133">
        <v>0.9</v>
      </c>
      <c r="AE104" s="28">
        <v>1</v>
      </c>
      <c r="AF104" s="132">
        <v>2.1</v>
      </c>
      <c r="AG104" s="80">
        <v>3</v>
      </c>
      <c r="AH104" s="132">
        <v>-11.1</v>
      </c>
      <c r="AI104" s="29">
        <v>4</v>
      </c>
      <c r="AJ104" s="134">
        <v>0</v>
      </c>
      <c r="AK104" s="28">
        <v>1</v>
      </c>
      <c r="AL104" s="132">
        <v>0</v>
      </c>
      <c r="AM104" s="80">
        <v>2</v>
      </c>
      <c r="AN104" s="132">
        <v>7.9</v>
      </c>
      <c r="AO104" s="29">
        <v>3</v>
      </c>
      <c r="AP104" s="133">
        <v>26.5</v>
      </c>
    </row>
    <row r="105" spans="1:42" x14ac:dyDescent="0.35">
      <c r="A105" s="23">
        <v>1</v>
      </c>
      <c r="B105" s="19" t="s">
        <v>353</v>
      </c>
      <c r="C105" s="19" t="s">
        <v>354</v>
      </c>
      <c r="D105" s="19" t="s">
        <v>318</v>
      </c>
      <c r="E105" s="19" t="s">
        <v>154</v>
      </c>
      <c r="F105" s="20">
        <v>42000000</v>
      </c>
      <c r="G105" s="26">
        <v>4.9000000000000004</v>
      </c>
      <c r="H105" s="83">
        <v>2100000</v>
      </c>
      <c r="I105" s="25">
        <v>4</v>
      </c>
      <c r="J105" s="26">
        <v>4.9000000000000004</v>
      </c>
      <c r="K105" s="36">
        <v>4</v>
      </c>
      <c r="L105" s="130">
        <v>2</v>
      </c>
      <c r="M105" s="36">
        <v>4</v>
      </c>
      <c r="N105" s="131">
        <v>4.5999999999999996</v>
      </c>
      <c r="O105" s="28">
        <v>4</v>
      </c>
      <c r="P105" s="132">
        <v>5.5</v>
      </c>
      <c r="Q105" s="80">
        <v>4</v>
      </c>
      <c r="R105" s="132">
        <v>4.5999999999999996</v>
      </c>
      <c r="S105" s="80">
        <v>4</v>
      </c>
      <c r="T105" s="132">
        <v>0</v>
      </c>
      <c r="U105" s="29">
        <v>3</v>
      </c>
      <c r="V105" s="133">
        <v>3.6</v>
      </c>
      <c r="W105" s="28">
        <v>3</v>
      </c>
      <c r="X105" s="132">
        <v>4</v>
      </c>
      <c r="Y105" s="80">
        <v>4</v>
      </c>
      <c r="Z105" s="132">
        <v>4.5</v>
      </c>
      <c r="AA105" s="80"/>
      <c r="AB105" s="132"/>
      <c r="AC105" s="29">
        <v>4</v>
      </c>
      <c r="AD105" s="133">
        <v>7</v>
      </c>
      <c r="AE105" s="28">
        <v>4</v>
      </c>
      <c r="AF105" s="132">
        <v>-0.6</v>
      </c>
      <c r="AG105" s="80">
        <v>2</v>
      </c>
      <c r="AH105" s="132">
        <v>-5.6</v>
      </c>
      <c r="AI105" s="29">
        <v>4</v>
      </c>
      <c r="AJ105" s="134">
        <v>3.4</v>
      </c>
      <c r="AK105" s="28">
        <v>4</v>
      </c>
      <c r="AL105" s="132">
        <v>0.8</v>
      </c>
      <c r="AM105" s="80">
        <v>4</v>
      </c>
      <c r="AN105" s="132">
        <v>2.2999999999999998</v>
      </c>
      <c r="AO105" s="29">
        <v>4</v>
      </c>
      <c r="AP105" s="133">
        <v>29.4</v>
      </c>
    </row>
    <row r="106" spans="1:42" x14ac:dyDescent="0.35">
      <c r="A106" s="23">
        <v>150</v>
      </c>
      <c r="B106" s="19" t="s">
        <v>355</v>
      </c>
      <c r="C106" s="19" t="s">
        <v>356</v>
      </c>
      <c r="D106" s="19" t="s">
        <v>318</v>
      </c>
      <c r="E106" s="19" t="s">
        <v>186</v>
      </c>
      <c r="F106" s="20">
        <v>36000000</v>
      </c>
      <c r="G106" s="26">
        <v>5.7</v>
      </c>
      <c r="H106" s="83">
        <v>2100000</v>
      </c>
      <c r="I106" s="25">
        <v>2</v>
      </c>
      <c r="J106" s="26">
        <v>5.7</v>
      </c>
      <c r="K106" s="36"/>
      <c r="L106" s="130"/>
      <c r="M106" s="36">
        <v>2</v>
      </c>
      <c r="N106" s="131">
        <v>5.6</v>
      </c>
      <c r="O106" s="28">
        <v>4</v>
      </c>
      <c r="P106" s="132">
        <v>3.5</v>
      </c>
      <c r="Q106" s="80">
        <v>1</v>
      </c>
      <c r="R106" s="132">
        <v>0.2</v>
      </c>
      <c r="S106" s="80">
        <v>2</v>
      </c>
      <c r="T106" s="132">
        <v>1.1000000000000001</v>
      </c>
      <c r="U106" s="29">
        <v>1</v>
      </c>
      <c r="V106" s="133">
        <v>1.6</v>
      </c>
      <c r="W106" s="28">
        <v>1</v>
      </c>
      <c r="X106" s="132">
        <v>0</v>
      </c>
      <c r="Y106" s="80"/>
      <c r="Z106" s="132"/>
      <c r="AA106" s="80"/>
      <c r="AB106" s="132"/>
      <c r="AC106" s="29">
        <v>1</v>
      </c>
      <c r="AD106" s="133">
        <v>0.1</v>
      </c>
      <c r="AE106" s="28">
        <v>2</v>
      </c>
      <c r="AF106" s="132">
        <v>4.2</v>
      </c>
      <c r="AG106" s="80">
        <v>4</v>
      </c>
      <c r="AH106" s="132">
        <v>-9.6</v>
      </c>
      <c r="AI106" s="29">
        <v>2</v>
      </c>
      <c r="AJ106" s="134">
        <v>-0.1</v>
      </c>
      <c r="AK106" s="28">
        <v>1</v>
      </c>
      <c r="AL106" s="132">
        <v>0</v>
      </c>
      <c r="AM106" s="80">
        <v>1</v>
      </c>
      <c r="AN106" s="132">
        <v>2.7</v>
      </c>
      <c r="AO106" s="29">
        <v>2</v>
      </c>
      <c r="AP106" s="133">
        <v>20.6</v>
      </c>
    </row>
    <row r="107" spans="1:42" x14ac:dyDescent="0.35">
      <c r="A107" s="23">
        <v>96</v>
      </c>
      <c r="B107" s="19" t="s">
        <v>357</v>
      </c>
      <c r="C107" s="19" t="s">
        <v>358</v>
      </c>
      <c r="D107" s="19" t="s">
        <v>318</v>
      </c>
      <c r="E107" s="19" t="s">
        <v>186</v>
      </c>
      <c r="F107" s="20">
        <v>4400000</v>
      </c>
      <c r="G107" s="26">
        <v>6.2</v>
      </c>
      <c r="H107" s="83">
        <v>270000</v>
      </c>
      <c r="I107" s="25">
        <v>2</v>
      </c>
      <c r="J107" s="26">
        <v>6.2</v>
      </c>
      <c r="K107" s="36"/>
      <c r="L107" s="130"/>
      <c r="M107" s="36">
        <v>2</v>
      </c>
      <c r="N107" s="131">
        <v>6.1</v>
      </c>
      <c r="O107" s="28">
        <v>1</v>
      </c>
      <c r="P107" s="132">
        <v>1.3</v>
      </c>
      <c r="Q107" s="80">
        <v>1</v>
      </c>
      <c r="R107" s="132">
        <v>0.5</v>
      </c>
      <c r="S107" s="80">
        <v>2</v>
      </c>
      <c r="T107" s="132">
        <v>5.7</v>
      </c>
      <c r="U107" s="29">
        <v>2</v>
      </c>
      <c r="V107" s="133">
        <v>3.9</v>
      </c>
      <c r="W107" s="28">
        <v>1</v>
      </c>
      <c r="X107" s="132">
        <v>0</v>
      </c>
      <c r="Y107" s="80"/>
      <c r="Z107" s="132"/>
      <c r="AA107" s="80"/>
      <c r="AB107" s="132"/>
      <c r="AC107" s="29">
        <v>1</v>
      </c>
      <c r="AD107" s="133">
        <v>0</v>
      </c>
      <c r="AE107" s="28">
        <v>2</v>
      </c>
      <c r="AF107" s="132">
        <v>4.9000000000000004</v>
      </c>
      <c r="AG107" s="80">
        <v>4</v>
      </c>
      <c r="AH107" s="132">
        <v>-8.6999999999999993</v>
      </c>
      <c r="AI107" s="29">
        <v>4</v>
      </c>
      <c r="AJ107" s="134">
        <v>0.6</v>
      </c>
      <c r="AK107" s="28">
        <v>1</v>
      </c>
      <c r="AL107" s="132">
        <v>0</v>
      </c>
      <c r="AM107" s="80">
        <v>1</v>
      </c>
      <c r="AN107" s="132">
        <v>4</v>
      </c>
      <c r="AO107" s="29">
        <v>3</v>
      </c>
      <c r="AP107" s="133">
        <v>42.9</v>
      </c>
    </row>
    <row r="108" spans="1:42" x14ac:dyDescent="0.35">
      <c r="A108" s="23">
        <v>142</v>
      </c>
      <c r="B108" s="19" t="s">
        <v>359</v>
      </c>
      <c r="C108" s="19" t="s">
        <v>360</v>
      </c>
      <c r="D108" s="19" t="s">
        <v>361</v>
      </c>
      <c r="E108" s="19" t="s">
        <v>186</v>
      </c>
      <c r="F108" s="20">
        <v>38000000</v>
      </c>
      <c r="G108" s="26">
        <v>-4.0999999999999996</v>
      </c>
      <c r="H108" s="83">
        <v>-1500000</v>
      </c>
      <c r="I108" s="25">
        <v>2</v>
      </c>
      <c r="J108" s="26">
        <v>-4.0999999999999996</v>
      </c>
      <c r="K108" s="36">
        <v>4</v>
      </c>
      <c r="L108" s="130">
        <v>0.4</v>
      </c>
      <c r="M108" s="36">
        <v>1</v>
      </c>
      <c r="N108" s="131">
        <v>-4.9000000000000004</v>
      </c>
      <c r="O108" s="28">
        <v>3</v>
      </c>
      <c r="P108" s="132">
        <v>3</v>
      </c>
      <c r="Q108" s="80">
        <v>2</v>
      </c>
      <c r="R108" s="132">
        <v>0.5</v>
      </c>
      <c r="S108" s="80">
        <v>3</v>
      </c>
      <c r="T108" s="132">
        <v>1.2</v>
      </c>
      <c r="U108" s="29">
        <v>3</v>
      </c>
      <c r="V108" s="133">
        <v>2.2999999999999998</v>
      </c>
      <c r="W108" s="28">
        <v>1</v>
      </c>
      <c r="X108" s="132">
        <v>0</v>
      </c>
      <c r="Y108" s="80"/>
      <c r="Z108" s="132"/>
      <c r="AA108" s="80"/>
      <c r="AB108" s="132"/>
      <c r="AC108" s="29">
        <v>2</v>
      </c>
      <c r="AD108" s="133">
        <v>0.6</v>
      </c>
      <c r="AE108" s="28">
        <v>4</v>
      </c>
      <c r="AF108" s="132">
        <v>2.5</v>
      </c>
      <c r="AG108" s="80">
        <v>2</v>
      </c>
      <c r="AH108" s="132">
        <v>-4.2</v>
      </c>
      <c r="AI108" s="29">
        <v>2</v>
      </c>
      <c r="AJ108" s="134">
        <v>2.8</v>
      </c>
      <c r="AK108" s="28">
        <v>1</v>
      </c>
      <c r="AL108" s="132">
        <v>0</v>
      </c>
      <c r="AM108" s="80">
        <v>3</v>
      </c>
      <c r="AN108" s="132">
        <v>5.2</v>
      </c>
      <c r="AO108" s="29">
        <v>1</v>
      </c>
      <c r="AP108" s="133">
        <v>-79.5</v>
      </c>
    </row>
    <row r="109" spans="1:42" x14ac:dyDescent="0.35">
      <c r="A109" s="23">
        <v>84</v>
      </c>
      <c r="B109" s="19" t="s">
        <v>362</v>
      </c>
      <c r="C109" s="19" t="s">
        <v>363</v>
      </c>
      <c r="D109" s="19" t="s">
        <v>361</v>
      </c>
      <c r="E109" s="19" t="s">
        <v>186</v>
      </c>
      <c r="F109" s="20">
        <v>9100000</v>
      </c>
      <c r="G109" s="26">
        <v>-0.7</v>
      </c>
      <c r="H109" s="83">
        <v>-65000</v>
      </c>
      <c r="I109" s="25">
        <v>1</v>
      </c>
      <c r="J109" s="26">
        <v>-0.7</v>
      </c>
      <c r="K109" s="36">
        <v>3</v>
      </c>
      <c r="L109" s="130">
        <v>0.3</v>
      </c>
      <c r="M109" s="36">
        <v>1</v>
      </c>
      <c r="N109" s="131">
        <v>-1.1000000000000001</v>
      </c>
      <c r="O109" s="28">
        <v>3</v>
      </c>
      <c r="P109" s="132">
        <v>0.9</v>
      </c>
      <c r="Q109" s="80">
        <v>3</v>
      </c>
      <c r="R109" s="132">
        <v>-0.4</v>
      </c>
      <c r="S109" s="80">
        <v>1</v>
      </c>
      <c r="T109" s="132">
        <v>-0.7</v>
      </c>
      <c r="U109" s="29">
        <v>1</v>
      </c>
      <c r="V109" s="133">
        <v>-0.2</v>
      </c>
      <c r="W109" s="28">
        <v>1</v>
      </c>
      <c r="X109" s="132">
        <v>0</v>
      </c>
      <c r="Y109" s="80"/>
      <c r="Z109" s="132"/>
      <c r="AA109" s="80"/>
      <c r="AB109" s="132"/>
      <c r="AC109" s="29">
        <v>1</v>
      </c>
      <c r="AD109" s="133">
        <v>0</v>
      </c>
      <c r="AE109" s="28">
        <v>1</v>
      </c>
      <c r="AF109" s="132">
        <v>3.9</v>
      </c>
      <c r="AG109" s="80">
        <v>1</v>
      </c>
      <c r="AH109" s="132">
        <v>0</v>
      </c>
      <c r="AI109" s="29">
        <v>2</v>
      </c>
      <c r="AJ109" s="134">
        <v>1.2</v>
      </c>
      <c r="AK109" s="28">
        <v>1</v>
      </c>
      <c r="AL109" s="132">
        <v>0</v>
      </c>
      <c r="AM109" s="80">
        <v>2</v>
      </c>
      <c r="AN109" s="132">
        <v>0.9</v>
      </c>
      <c r="AO109" s="29">
        <v>1</v>
      </c>
      <c r="AP109" s="133">
        <v>-30.4</v>
      </c>
    </row>
    <row r="110" spans="1:42" x14ac:dyDescent="0.35">
      <c r="A110" s="23">
        <v>64</v>
      </c>
      <c r="B110" s="19" t="s">
        <v>364</v>
      </c>
      <c r="C110" s="19" t="s">
        <v>365</v>
      </c>
      <c r="D110" s="19" t="s">
        <v>361</v>
      </c>
      <c r="E110" s="19" t="s">
        <v>151</v>
      </c>
      <c r="F110" s="20">
        <v>4000000</v>
      </c>
      <c r="G110" s="26">
        <v>0.1</v>
      </c>
      <c r="H110" s="83">
        <v>4500</v>
      </c>
      <c r="I110" s="25">
        <v>3</v>
      </c>
      <c r="J110" s="26">
        <v>0.1</v>
      </c>
      <c r="K110" s="36">
        <v>4</v>
      </c>
      <c r="L110" s="130">
        <v>1.4</v>
      </c>
      <c r="M110" s="36">
        <v>3</v>
      </c>
      <c r="N110" s="131">
        <v>-1</v>
      </c>
      <c r="O110" s="28">
        <v>4</v>
      </c>
      <c r="P110" s="132">
        <v>2.7</v>
      </c>
      <c r="Q110" s="80">
        <v>4</v>
      </c>
      <c r="R110" s="132">
        <v>9.8000000000000007</v>
      </c>
      <c r="S110" s="80">
        <v>4</v>
      </c>
      <c r="T110" s="132">
        <v>-0.3</v>
      </c>
      <c r="U110" s="29">
        <v>4</v>
      </c>
      <c r="V110" s="133">
        <v>1.3</v>
      </c>
      <c r="W110" s="28">
        <v>4</v>
      </c>
      <c r="X110" s="132">
        <v>0.6</v>
      </c>
      <c r="Y110" s="80">
        <v>3</v>
      </c>
      <c r="Z110" s="132">
        <v>5.3</v>
      </c>
      <c r="AA110" s="80"/>
      <c r="AB110" s="132"/>
      <c r="AC110" s="29">
        <v>4</v>
      </c>
      <c r="AD110" s="133">
        <v>-1.5</v>
      </c>
      <c r="AE110" s="28">
        <v>3</v>
      </c>
      <c r="AF110" s="132">
        <v>-0.4</v>
      </c>
      <c r="AG110" s="80">
        <v>4</v>
      </c>
      <c r="AH110" s="132">
        <v>-11.9</v>
      </c>
      <c r="AI110" s="29">
        <v>4</v>
      </c>
      <c r="AJ110" s="134">
        <v>0.9</v>
      </c>
      <c r="AK110" s="28">
        <v>1</v>
      </c>
      <c r="AL110" s="132">
        <v>0</v>
      </c>
      <c r="AM110" s="80">
        <v>2</v>
      </c>
      <c r="AN110" s="132">
        <v>3</v>
      </c>
      <c r="AO110" s="29">
        <v>3</v>
      </c>
      <c r="AP110" s="133">
        <v>-18.5</v>
      </c>
    </row>
    <row r="111" spans="1:42" x14ac:dyDescent="0.35">
      <c r="A111" s="23">
        <v>44</v>
      </c>
      <c r="B111" s="19" t="s">
        <v>366</v>
      </c>
      <c r="C111" s="19" t="s">
        <v>367</v>
      </c>
      <c r="D111" s="19" t="s">
        <v>361</v>
      </c>
      <c r="E111" s="19" t="s">
        <v>186</v>
      </c>
      <c r="F111" s="20">
        <v>1200000</v>
      </c>
      <c r="G111" s="26">
        <v>0.4</v>
      </c>
      <c r="H111" s="83">
        <v>4800</v>
      </c>
      <c r="I111" s="25">
        <v>2</v>
      </c>
      <c r="J111" s="26">
        <v>0.4</v>
      </c>
      <c r="K111" s="36">
        <v>4</v>
      </c>
      <c r="L111" s="130">
        <v>0.9</v>
      </c>
      <c r="M111" s="36">
        <v>1</v>
      </c>
      <c r="N111" s="131">
        <v>-0.4</v>
      </c>
      <c r="O111" s="28">
        <v>4</v>
      </c>
      <c r="P111" s="132">
        <v>2.2999999999999998</v>
      </c>
      <c r="Q111" s="80">
        <v>3</v>
      </c>
      <c r="R111" s="132">
        <v>-1</v>
      </c>
      <c r="S111" s="80">
        <v>1</v>
      </c>
      <c r="T111" s="132">
        <v>-1.5</v>
      </c>
      <c r="U111" s="29">
        <v>1</v>
      </c>
      <c r="V111" s="133">
        <v>-0.9</v>
      </c>
      <c r="W111" s="28">
        <v>1</v>
      </c>
      <c r="X111" s="132">
        <v>0</v>
      </c>
      <c r="Y111" s="80"/>
      <c r="Z111" s="132"/>
      <c r="AA111" s="80"/>
      <c r="AB111" s="132"/>
      <c r="AC111" s="29">
        <v>2</v>
      </c>
      <c r="AD111" s="133">
        <v>-0.5</v>
      </c>
      <c r="AE111" s="28">
        <v>2</v>
      </c>
      <c r="AF111" s="132">
        <v>3.3</v>
      </c>
      <c r="AG111" s="80">
        <v>1</v>
      </c>
      <c r="AH111" s="132">
        <v>0</v>
      </c>
      <c r="AI111" s="29">
        <v>4</v>
      </c>
      <c r="AJ111" s="134">
        <v>1</v>
      </c>
      <c r="AK111" s="28">
        <v>1</v>
      </c>
      <c r="AL111" s="132">
        <v>0</v>
      </c>
      <c r="AM111" s="80">
        <v>4</v>
      </c>
      <c r="AN111" s="132">
        <v>3.8</v>
      </c>
      <c r="AO111" s="29">
        <v>2</v>
      </c>
      <c r="AP111" s="133">
        <v>-18.600000000000001</v>
      </c>
    </row>
    <row r="112" spans="1:42" x14ac:dyDescent="0.35">
      <c r="A112" s="23">
        <v>49</v>
      </c>
      <c r="B112" s="19" t="s">
        <v>368</v>
      </c>
      <c r="C112" s="19" t="s">
        <v>369</v>
      </c>
      <c r="D112" s="19" t="s">
        <v>361</v>
      </c>
      <c r="E112" s="19" t="s">
        <v>186</v>
      </c>
      <c r="F112" s="20">
        <v>5900000</v>
      </c>
      <c r="G112" s="26">
        <v>0.5</v>
      </c>
      <c r="H112" s="83">
        <v>32000</v>
      </c>
      <c r="I112" s="25">
        <v>1</v>
      </c>
      <c r="J112" s="26">
        <v>0.5</v>
      </c>
      <c r="K112" s="36">
        <v>1</v>
      </c>
      <c r="L112" s="130">
        <v>0.2</v>
      </c>
      <c r="M112" s="36">
        <v>1</v>
      </c>
      <c r="N112" s="131">
        <v>0.3</v>
      </c>
      <c r="O112" s="28">
        <v>1</v>
      </c>
      <c r="P112" s="132">
        <v>0.5</v>
      </c>
      <c r="Q112" s="80">
        <v>1</v>
      </c>
      <c r="R112" s="132">
        <v>-0.3</v>
      </c>
      <c r="S112" s="80">
        <v>2</v>
      </c>
      <c r="T112" s="132">
        <v>-0.3</v>
      </c>
      <c r="U112" s="29">
        <v>1</v>
      </c>
      <c r="V112" s="133">
        <v>-1</v>
      </c>
      <c r="W112" s="28">
        <v>1</v>
      </c>
      <c r="X112" s="132">
        <v>0</v>
      </c>
      <c r="Y112" s="80"/>
      <c r="Z112" s="132"/>
      <c r="AA112" s="80"/>
      <c r="AB112" s="132"/>
      <c r="AC112" s="29">
        <v>1</v>
      </c>
      <c r="AD112" s="133">
        <v>0</v>
      </c>
      <c r="AE112" s="28">
        <v>2</v>
      </c>
      <c r="AF112" s="132">
        <v>5.2</v>
      </c>
      <c r="AG112" s="80">
        <v>4</v>
      </c>
      <c r="AH112" s="132">
        <v>-4.5999999999999996</v>
      </c>
      <c r="AI112" s="29">
        <v>1</v>
      </c>
      <c r="AJ112" s="134">
        <v>3.2</v>
      </c>
      <c r="AK112" s="28">
        <v>1</v>
      </c>
      <c r="AL112" s="132">
        <v>0</v>
      </c>
      <c r="AM112" s="80">
        <v>1</v>
      </c>
      <c r="AN112" s="132">
        <v>4.5</v>
      </c>
      <c r="AO112" s="29">
        <v>1</v>
      </c>
      <c r="AP112" s="133">
        <v>-7.1</v>
      </c>
    </row>
    <row r="113" spans="1:42" x14ac:dyDescent="0.35">
      <c r="A113" s="23">
        <v>31</v>
      </c>
      <c r="B113" s="19" t="s">
        <v>370</v>
      </c>
      <c r="C113" s="19" t="s">
        <v>371</v>
      </c>
      <c r="D113" s="19" t="s">
        <v>361</v>
      </c>
      <c r="E113" s="19" t="s">
        <v>186</v>
      </c>
      <c r="F113" s="20">
        <v>5500000</v>
      </c>
      <c r="G113" s="26">
        <v>0.6</v>
      </c>
      <c r="H113" s="83">
        <v>33000</v>
      </c>
      <c r="I113" s="25">
        <v>1</v>
      </c>
      <c r="J113" s="26">
        <v>0.6</v>
      </c>
      <c r="K113" s="36">
        <v>2</v>
      </c>
      <c r="L113" s="130">
        <v>0.4</v>
      </c>
      <c r="M113" s="36">
        <v>1</v>
      </c>
      <c r="N113" s="131">
        <v>0.3</v>
      </c>
      <c r="O113" s="28">
        <v>2</v>
      </c>
      <c r="P113" s="132">
        <v>2.1</v>
      </c>
      <c r="Q113" s="80">
        <v>2</v>
      </c>
      <c r="R113" s="132">
        <v>-0.2</v>
      </c>
      <c r="S113" s="80">
        <v>2</v>
      </c>
      <c r="T113" s="132">
        <v>0.3</v>
      </c>
      <c r="U113" s="29">
        <v>4</v>
      </c>
      <c r="V113" s="133">
        <v>0.9</v>
      </c>
      <c r="W113" s="28">
        <v>1</v>
      </c>
      <c r="X113" s="132">
        <v>0</v>
      </c>
      <c r="Y113" s="80"/>
      <c r="Z113" s="132"/>
      <c r="AA113" s="80"/>
      <c r="AB113" s="132"/>
      <c r="AC113" s="29">
        <v>3</v>
      </c>
      <c r="AD113" s="133">
        <v>0</v>
      </c>
      <c r="AE113" s="28">
        <v>4</v>
      </c>
      <c r="AF113" s="132">
        <v>2.1</v>
      </c>
      <c r="AG113" s="80">
        <v>4</v>
      </c>
      <c r="AH113" s="132">
        <v>-5.4</v>
      </c>
      <c r="AI113" s="29">
        <v>4</v>
      </c>
      <c r="AJ113" s="134">
        <v>-0.5</v>
      </c>
      <c r="AK113" s="28">
        <v>1</v>
      </c>
      <c r="AL113" s="132">
        <v>0</v>
      </c>
      <c r="AM113" s="80">
        <v>3</v>
      </c>
      <c r="AN113" s="132">
        <v>8.6999999999999993</v>
      </c>
      <c r="AO113" s="29">
        <v>3</v>
      </c>
      <c r="AP113" s="133">
        <v>6.8</v>
      </c>
    </row>
    <row r="114" spans="1:42" x14ac:dyDescent="0.35">
      <c r="A114" s="23">
        <v>163</v>
      </c>
      <c r="B114" s="19" t="s">
        <v>372</v>
      </c>
      <c r="C114" s="19" t="s">
        <v>373</v>
      </c>
      <c r="D114" s="19" t="s">
        <v>361</v>
      </c>
      <c r="E114" s="19" t="s">
        <v>186</v>
      </c>
      <c r="F114" s="20">
        <v>8800000</v>
      </c>
      <c r="G114" s="26">
        <v>0.6</v>
      </c>
      <c r="H114" s="83">
        <v>51000</v>
      </c>
      <c r="I114" s="25">
        <v>1</v>
      </c>
      <c r="J114" s="26">
        <v>0.6</v>
      </c>
      <c r="K114" s="36">
        <v>4</v>
      </c>
      <c r="L114" s="130">
        <v>0.1</v>
      </c>
      <c r="M114" s="36">
        <v>1</v>
      </c>
      <c r="N114" s="131">
        <v>0.5</v>
      </c>
      <c r="O114" s="28">
        <v>1</v>
      </c>
      <c r="P114" s="132">
        <v>0.6</v>
      </c>
      <c r="Q114" s="80">
        <v>1</v>
      </c>
      <c r="R114" s="132">
        <v>-0.2</v>
      </c>
      <c r="S114" s="80">
        <v>2</v>
      </c>
      <c r="T114" s="132">
        <v>0</v>
      </c>
      <c r="U114" s="29">
        <v>2</v>
      </c>
      <c r="V114" s="133">
        <v>0.8</v>
      </c>
      <c r="W114" s="28">
        <v>1</v>
      </c>
      <c r="X114" s="132">
        <v>0</v>
      </c>
      <c r="Y114" s="80">
        <v>1</v>
      </c>
      <c r="Z114" s="132">
        <v>5.4</v>
      </c>
      <c r="AA114" s="80"/>
      <c r="AB114" s="132"/>
      <c r="AC114" s="29">
        <v>1</v>
      </c>
      <c r="AD114" s="133">
        <v>0</v>
      </c>
      <c r="AE114" s="28">
        <v>1</v>
      </c>
      <c r="AF114" s="132">
        <v>2.5</v>
      </c>
      <c r="AG114" s="80">
        <v>3</v>
      </c>
      <c r="AH114" s="132">
        <v>-3</v>
      </c>
      <c r="AI114" s="29">
        <v>2</v>
      </c>
      <c r="AJ114" s="134">
        <v>0.6</v>
      </c>
      <c r="AK114" s="28">
        <v>1</v>
      </c>
      <c r="AL114" s="132">
        <v>0</v>
      </c>
      <c r="AM114" s="80">
        <v>1</v>
      </c>
      <c r="AN114" s="132">
        <v>0</v>
      </c>
      <c r="AO114" s="29">
        <v>1</v>
      </c>
      <c r="AP114" s="133">
        <v>0.2</v>
      </c>
    </row>
    <row r="115" spans="1:42" x14ac:dyDescent="0.35">
      <c r="A115" s="23">
        <v>173</v>
      </c>
      <c r="B115" s="19" t="s">
        <v>374</v>
      </c>
      <c r="C115" s="19" t="s">
        <v>375</v>
      </c>
      <c r="D115" s="19" t="s">
        <v>361</v>
      </c>
      <c r="E115" s="19" t="s">
        <v>151</v>
      </c>
      <c r="F115" s="20">
        <v>6300000</v>
      </c>
      <c r="G115" s="26">
        <v>0.8</v>
      </c>
      <c r="H115" s="83">
        <v>47000</v>
      </c>
      <c r="I115" s="25">
        <v>2</v>
      </c>
      <c r="J115" s="26">
        <v>0.8</v>
      </c>
      <c r="K115" s="36"/>
      <c r="L115" s="130"/>
      <c r="M115" s="36">
        <v>2</v>
      </c>
      <c r="N115" s="131">
        <v>0.5</v>
      </c>
      <c r="O115" s="28">
        <v>2</v>
      </c>
      <c r="P115" s="132">
        <v>1</v>
      </c>
      <c r="Q115" s="80">
        <v>2</v>
      </c>
      <c r="R115" s="132">
        <v>-0.3</v>
      </c>
      <c r="S115" s="80">
        <v>1</v>
      </c>
      <c r="T115" s="132">
        <v>-0.2</v>
      </c>
      <c r="U115" s="29">
        <v>4</v>
      </c>
      <c r="V115" s="133">
        <v>4.5999999999999996</v>
      </c>
      <c r="W115" s="28">
        <v>4</v>
      </c>
      <c r="X115" s="132">
        <v>0</v>
      </c>
      <c r="Y115" s="80">
        <v>4</v>
      </c>
      <c r="Z115" s="132">
        <v>13.3</v>
      </c>
      <c r="AA115" s="80"/>
      <c r="AB115" s="132"/>
      <c r="AC115" s="29">
        <v>2</v>
      </c>
      <c r="AD115" s="133">
        <v>0.6</v>
      </c>
      <c r="AE115" s="28">
        <v>3</v>
      </c>
      <c r="AF115" s="132">
        <v>0.7</v>
      </c>
      <c r="AG115" s="80">
        <v>4</v>
      </c>
      <c r="AH115" s="132">
        <v>-14.3</v>
      </c>
      <c r="AI115" s="29">
        <v>2</v>
      </c>
      <c r="AJ115" s="134">
        <v>1.9</v>
      </c>
      <c r="AK115" s="28">
        <v>1</v>
      </c>
      <c r="AL115" s="132">
        <v>0</v>
      </c>
      <c r="AM115" s="80">
        <v>4</v>
      </c>
      <c r="AN115" s="132">
        <v>-1.3</v>
      </c>
      <c r="AO115" s="29">
        <v>3</v>
      </c>
      <c r="AP115" s="133">
        <v>1.7</v>
      </c>
    </row>
    <row r="116" spans="1:42" x14ac:dyDescent="0.35">
      <c r="A116" s="23">
        <v>46</v>
      </c>
      <c r="B116" s="19" t="s">
        <v>376</v>
      </c>
      <c r="C116" s="19" t="s">
        <v>377</v>
      </c>
      <c r="D116" s="19" t="s">
        <v>361</v>
      </c>
      <c r="E116" s="19" t="s">
        <v>186</v>
      </c>
      <c r="F116" s="20">
        <v>40000</v>
      </c>
      <c r="G116" s="26">
        <v>1</v>
      </c>
      <c r="H116" s="83">
        <v>420</v>
      </c>
      <c r="I116" s="25">
        <v>1</v>
      </c>
      <c r="J116" s="26">
        <v>1</v>
      </c>
      <c r="K116" s="36"/>
      <c r="L116" s="130"/>
      <c r="M116" s="36">
        <v>1</v>
      </c>
      <c r="N116" s="131">
        <v>0.8</v>
      </c>
      <c r="O116" s="28">
        <v>1</v>
      </c>
      <c r="P116" s="132">
        <v>0</v>
      </c>
      <c r="Q116" s="80">
        <v>1</v>
      </c>
      <c r="R116" s="132">
        <v>-0.2</v>
      </c>
      <c r="S116" s="80">
        <v>1</v>
      </c>
      <c r="T116" s="132">
        <v>0</v>
      </c>
      <c r="U116" s="29">
        <v>1</v>
      </c>
      <c r="V116" s="133">
        <v>0.3</v>
      </c>
      <c r="W116" s="28">
        <v>1</v>
      </c>
      <c r="X116" s="132">
        <v>0</v>
      </c>
      <c r="Y116" s="80">
        <v>2</v>
      </c>
      <c r="Z116" s="132">
        <v>11.5</v>
      </c>
      <c r="AA116" s="80"/>
      <c r="AB116" s="132"/>
      <c r="AC116" s="29">
        <v>1</v>
      </c>
      <c r="AD116" s="133">
        <v>0</v>
      </c>
      <c r="AE116" s="28">
        <v>2</v>
      </c>
      <c r="AF116" s="132">
        <v>4.0999999999999996</v>
      </c>
      <c r="AG116" s="80">
        <v>2</v>
      </c>
      <c r="AH116" s="132">
        <v>-1.7</v>
      </c>
      <c r="AI116" s="29">
        <v>3</v>
      </c>
      <c r="AJ116" s="134">
        <v>1</v>
      </c>
      <c r="AK116" s="28">
        <v>1</v>
      </c>
      <c r="AL116" s="132">
        <v>0</v>
      </c>
      <c r="AM116" s="80">
        <v>1</v>
      </c>
      <c r="AN116" s="132">
        <v>0</v>
      </c>
      <c r="AO116" s="29">
        <v>2</v>
      </c>
      <c r="AP116" s="133">
        <v>-5.4</v>
      </c>
    </row>
    <row r="117" spans="1:42" x14ac:dyDescent="0.35">
      <c r="A117" s="23">
        <v>108</v>
      </c>
      <c r="B117" s="19" t="s">
        <v>378</v>
      </c>
      <c r="C117" s="19" t="s">
        <v>379</v>
      </c>
      <c r="D117" s="19" t="s">
        <v>361</v>
      </c>
      <c r="E117" s="19" t="s">
        <v>186</v>
      </c>
      <c r="F117" s="20">
        <v>1300000</v>
      </c>
      <c r="G117" s="26">
        <v>1</v>
      </c>
      <c r="H117" s="83">
        <v>13000</v>
      </c>
      <c r="I117" s="25">
        <v>1</v>
      </c>
      <c r="J117" s="26">
        <v>1</v>
      </c>
      <c r="K117" s="36">
        <v>3</v>
      </c>
      <c r="L117" s="130">
        <v>0.5</v>
      </c>
      <c r="M117" s="36">
        <v>1</v>
      </c>
      <c r="N117" s="131">
        <v>0.7</v>
      </c>
      <c r="O117" s="28">
        <v>2</v>
      </c>
      <c r="P117" s="132">
        <v>1.3</v>
      </c>
      <c r="Q117" s="80">
        <v>1</v>
      </c>
      <c r="R117" s="132">
        <v>-1</v>
      </c>
      <c r="S117" s="80">
        <v>4</v>
      </c>
      <c r="T117" s="132">
        <v>0.1</v>
      </c>
      <c r="U117" s="29">
        <v>3</v>
      </c>
      <c r="V117" s="133">
        <v>0.6</v>
      </c>
      <c r="W117" s="28">
        <v>1</v>
      </c>
      <c r="X117" s="132">
        <v>0</v>
      </c>
      <c r="Y117" s="80"/>
      <c r="Z117" s="132"/>
      <c r="AA117" s="80"/>
      <c r="AB117" s="132"/>
      <c r="AC117" s="29">
        <v>2</v>
      </c>
      <c r="AD117" s="133">
        <v>-0.2</v>
      </c>
      <c r="AE117" s="28">
        <v>3</v>
      </c>
      <c r="AF117" s="132">
        <v>2.7</v>
      </c>
      <c r="AG117" s="80">
        <v>3</v>
      </c>
      <c r="AH117" s="132">
        <v>-5.3</v>
      </c>
      <c r="AI117" s="29">
        <v>4</v>
      </c>
      <c r="AJ117" s="134">
        <v>2.2000000000000002</v>
      </c>
      <c r="AK117" s="28">
        <v>1</v>
      </c>
      <c r="AL117" s="132">
        <v>0</v>
      </c>
      <c r="AM117" s="80">
        <v>3</v>
      </c>
      <c r="AN117" s="132">
        <v>1.8</v>
      </c>
      <c r="AO117" s="29">
        <v>2</v>
      </c>
      <c r="AP117" s="133">
        <v>-5.7</v>
      </c>
    </row>
    <row r="118" spans="1:42" x14ac:dyDescent="0.35">
      <c r="A118" s="23">
        <v>60</v>
      </c>
      <c r="B118" s="19" t="s">
        <v>380</v>
      </c>
      <c r="C118" s="19" t="s">
        <v>381</v>
      </c>
      <c r="D118" s="19" t="s">
        <v>361</v>
      </c>
      <c r="E118" s="19" t="s">
        <v>186</v>
      </c>
      <c r="F118" s="20">
        <v>84000000</v>
      </c>
      <c r="G118" s="26">
        <v>1</v>
      </c>
      <c r="H118" s="83">
        <v>810000</v>
      </c>
      <c r="I118" s="25">
        <v>1</v>
      </c>
      <c r="J118" s="26">
        <v>1</v>
      </c>
      <c r="K118" s="36">
        <v>1</v>
      </c>
      <c r="L118" s="130">
        <v>0.4</v>
      </c>
      <c r="M118" s="36">
        <v>1</v>
      </c>
      <c r="N118" s="131">
        <v>0.7</v>
      </c>
      <c r="O118" s="28">
        <v>1</v>
      </c>
      <c r="P118" s="132">
        <v>-0.3</v>
      </c>
      <c r="Q118" s="80">
        <v>1</v>
      </c>
      <c r="R118" s="132">
        <v>-0.2</v>
      </c>
      <c r="S118" s="80">
        <v>4</v>
      </c>
      <c r="T118" s="132">
        <v>0</v>
      </c>
      <c r="U118" s="29">
        <v>2</v>
      </c>
      <c r="V118" s="133">
        <v>0.7</v>
      </c>
      <c r="W118" s="28">
        <v>1</v>
      </c>
      <c r="X118" s="132">
        <v>0</v>
      </c>
      <c r="Y118" s="80"/>
      <c r="Z118" s="132"/>
      <c r="AA118" s="80"/>
      <c r="AB118" s="132"/>
      <c r="AC118" s="29">
        <v>2</v>
      </c>
      <c r="AD118" s="133">
        <v>0</v>
      </c>
      <c r="AE118" s="28">
        <v>1</v>
      </c>
      <c r="AF118" s="132">
        <v>4.8</v>
      </c>
      <c r="AG118" s="80">
        <v>2</v>
      </c>
      <c r="AH118" s="132">
        <v>-0.7</v>
      </c>
      <c r="AI118" s="29">
        <v>3</v>
      </c>
      <c r="AJ118" s="134">
        <v>1.2</v>
      </c>
      <c r="AK118" s="28">
        <v>1</v>
      </c>
      <c r="AL118" s="132">
        <v>0</v>
      </c>
      <c r="AM118" s="80">
        <v>1</v>
      </c>
      <c r="AN118" s="132">
        <v>0</v>
      </c>
      <c r="AO118" s="29">
        <v>1</v>
      </c>
      <c r="AP118" s="133">
        <v>-5.7</v>
      </c>
    </row>
    <row r="119" spans="1:42" x14ac:dyDescent="0.35">
      <c r="A119" s="23">
        <v>91</v>
      </c>
      <c r="B119" s="19" t="s">
        <v>382</v>
      </c>
      <c r="C119" s="19" t="s">
        <v>383</v>
      </c>
      <c r="D119" s="19" t="s">
        <v>361</v>
      </c>
      <c r="E119" s="19" t="s">
        <v>157</v>
      </c>
      <c r="F119" s="20">
        <v>6800000</v>
      </c>
      <c r="G119" s="26">
        <v>1.1000000000000001</v>
      </c>
      <c r="H119" s="83">
        <v>77000</v>
      </c>
      <c r="I119" s="25">
        <v>2</v>
      </c>
      <c r="J119" s="26">
        <v>1.1000000000000001</v>
      </c>
      <c r="K119" s="36">
        <v>2</v>
      </c>
      <c r="L119" s="130">
        <v>1</v>
      </c>
      <c r="M119" s="36">
        <v>2</v>
      </c>
      <c r="N119" s="131">
        <v>0.4</v>
      </c>
      <c r="O119" s="28">
        <v>3</v>
      </c>
      <c r="P119" s="132">
        <v>2.2000000000000002</v>
      </c>
      <c r="Q119" s="80">
        <v>3</v>
      </c>
      <c r="R119" s="132">
        <v>1</v>
      </c>
      <c r="S119" s="80">
        <v>3</v>
      </c>
      <c r="T119" s="132">
        <v>0.4</v>
      </c>
      <c r="U119" s="29">
        <v>4</v>
      </c>
      <c r="V119" s="133">
        <v>0.5</v>
      </c>
      <c r="W119" s="28">
        <v>1</v>
      </c>
      <c r="X119" s="132">
        <v>0</v>
      </c>
      <c r="Y119" s="80">
        <v>4</v>
      </c>
      <c r="Z119" s="132">
        <v>10.8</v>
      </c>
      <c r="AA119" s="80"/>
      <c r="AB119" s="132"/>
      <c r="AC119" s="29">
        <v>4</v>
      </c>
      <c r="AD119" s="133">
        <v>0.8</v>
      </c>
      <c r="AE119" s="28">
        <v>3</v>
      </c>
      <c r="AF119" s="132">
        <v>-0.3</v>
      </c>
      <c r="AG119" s="80">
        <v>4</v>
      </c>
      <c r="AH119" s="132">
        <v>-4.3</v>
      </c>
      <c r="AI119" s="29">
        <v>2</v>
      </c>
      <c r="AJ119" s="134">
        <v>0.8</v>
      </c>
      <c r="AK119" s="28">
        <v>1</v>
      </c>
      <c r="AL119" s="132">
        <v>0</v>
      </c>
      <c r="AM119" s="80">
        <v>4</v>
      </c>
      <c r="AN119" s="132">
        <v>9.1</v>
      </c>
      <c r="AO119" s="29">
        <v>4</v>
      </c>
      <c r="AP119" s="133">
        <v>-14.6</v>
      </c>
    </row>
    <row r="120" spans="1:42" x14ac:dyDescent="0.35">
      <c r="A120" s="23">
        <v>80</v>
      </c>
      <c r="B120" s="19" t="s">
        <v>384</v>
      </c>
      <c r="C120" s="19" t="s">
        <v>385</v>
      </c>
      <c r="D120" s="19" t="s">
        <v>361</v>
      </c>
      <c r="E120" s="19" t="s">
        <v>186</v>
      </c>
      <c r="F120" s="20">
        <v>66000000</v>
      </c>
      <c r="G120" s="26">
        <v>1.1000000000000001</v>
      </c>
      <c r="H120" s="83">
        <v>740000</v>
      </c>
      <c r="I120" s="25">
        <v>1</v>
      </c>
      <c r="J120" s="26">
        <v>1.1000000000000001</v>
      </c>
      <c r="K120" s="36">
        <v>1</v>
      </c>
      <c r="L120" s="130">
        <v>0.2</v>
      </c>
      <c r="M120" s="36">
        <v>1</v>
      </c>
      <c r="N120" s="131">
        <v>1</v>
      </c>
      <c r="O120" s="28">
        <v>1</v>
      </c>
      <c r="P120" s="132">
        <v>0.3</v>
      </c>
      <c r="Q120" s="80">
        <v>1</v>
      </c>
      <c r="R120" s="132">
        <v>-0.1</v>
      </c>
      <c r="S120" s="80">
        <v>2</v>
      </c>
      <c r="T120" s="132">
        <v>0</v>
      </c>
      <c r="U120" s="29">
        <v>2</v>
      </c>
      <c r="V120" s="133">
        <v>1</v>
      </c>
      <c r="W120" s="28">
        <v>4</v>
      </c>
      <c r="X120" s="132">
        <v>0</v>
      </c>
      <c r="Y120" s="80">
        <v>1</v>
      </c>
      <c r="Z120" s="132">
        <v>6.5</v>
      </c>
      <c r="AA120" s="80"/>
      <c r="AB120" s="132"/>
      <c r="AC120" s="29">
        <v>2</v>
      </c>
      <c r="AD120" s="133">
        <v>0</v>
      </c>
      <c r="AE120" s="28">
        <v>2</v>
      </c>
      <c r="AF120" s="132">
        <v>5</v>
      </c>
      <c r="AG120" s="80">
        <v>1</v>
      </c>
      <c r="AH120" s="132">
        <v>0</v>
      </c>
      <c r="AI120" s="29">
        <v>4</v>
      </c>
      <c r="AJ120" s="134">
        <v>-0.1</v>
      </c>
      <c r="AK120" s="28">
        <v>1</v>
      </c>
      <c r="AL120" s="132">
        <v>0</v>
      </c>
      <c r="AM120" s="80">
        <v>1</v>
      </c>
      <c r="AN120" s="132">
        <v>0</v>
      </c>
      <c r="AO120" s="29">
        <v>2</v>
      </c>
      <c r="AP120" s="133">
        <v>0</v>
      </c>
    </row>
    <row r="121" spans="1:42" x14ac:dyDescent="0.35">
      <c r="A121" s="23">
        <v>165</v>
      </c>
      <c r="B121" s="19" t="s">
        <v>386</v>
      </c>
      <c r="C121" s="19" t="s">
        <v>387</v>
      </c>
      <c r="D121" s="19" t="s">
        <v>361</v>
      </c>
      <c r="E121" s="19" t="s">
        <v>186</v>
      </c>
      <c r="F121" s="20">
        <v>5100000</v>
      </c>
      <c r="G121" s="26">
        <v>1.2</v>
      </c>
      <c r="H121" s="83">
        <v>61000</v>
      </c>
      <c r="I121" s="25">
        <v>1</v>
      </c>
      <c r="J121" s="26">
        <v>1.2</v>
      </c>
      <c r="K121" s="36">
        <v>2</v>
      </c>
      <c r="L121" s="130">
        <v>0.2</v>
      </c>
      <c r="M121" s="36">
        <v>1</v>
      </c>
      <c r="N121" s="131">
        <v>1</v>
      </c>
      <c r="O121" s="28">
        <v>2</v>
      </c>
      <c r="P121" s="132">
        <v>0.6</v>
      </c>
      <c r="Q121" s="80">
        <v>1</v>
      </c>
      <c r="R121" s="132">
        <v>-0.1</v>
      </c>
      <c r="S121" s="80">
        <v>3</v>
      </c>
      <c r="T121" s="132">
        <v>0.5</v>
      </c>
      <c r="U121" s="29">
        <v>1</v>
      </c>
      <c r="V121" s="133">
        <v>0.2</v>
      </c>
      <c r="W121" s="28">
        <v>1</v>
      </c>
      <c r="X121" s="132">
        <v>0</v>
      </c>
      <c r="Y121" s="80">
        <v>2</v>
      </c>
      <c r="Z121" s="132">
        <v>12.7</v>
      </c>
      <c r="AA121" s="80"/>
      <c r="AB121" s="132"/>
      <c r="AC121" s="29">
        <v>4</v>
      </c>
      <c r="AD121" s="133">
        <v>0.5</v>
      </c>
      <c r="AE121" s="28">
        <v>1</v>
      </c>
      <c r="AF121" s="132">
        <v>4.8</v>
      </c>
      <c r="AG121" s="80">
        <v>1</v>
      </c>
      <c r="AH121" s="132">
        <v>-1.7</v>
      </c>
      <c r="AI121" s="29">
        <v>1</v>
      </c>
      <c r="AJ121" s="134">
        <v>2.2999999999999998</v>
      </c>
      <c r="AK121" s="28">
        <v>1</v>
      </c>
      <c r="AL121" s="132">
        <v>0</v>
      </c>
      <c r="AM121" s="80">
        <v>1</v>
      </c>
      <c r="AN121" s="132">
        <v>0</v>
      </c>
      <c r="AO121" s="29">
        <v>3</v>
      </c>
      <c r="AP121" s="133">
        <v>-6.9</v>
      </c>
    </row>
    <row r="122" spans="1:42" x14ac:dyDescent="0.35">
      <c r="A122" s="23">
        <v>83</v>
      </c>
      <c r="B122" s="19" t="s">
        <v>388</v>
      </c>
      <c r="C122" s="19" t="s">
        <v>389</v>
      </c>
      <c r="D122" s="19" t="s">
        <v>361</v>
      </c>
      <c r="E122" s="19" t="s">
        <v>186</v>
      </c>
      <c r="F122" s="20">
        <v>12000000</v>
      </c>
      <c r="G122" s="26">
        <v>1.2</v>
      </c>
      <c r="H122" s="83">
        <v>140000</v>
      </c>
      <c r="I122" s="25">
        <v>1</v>
      </c>
      <c r="J122" s="26">
        <v>1.2</v>
      </c>
      <c r="K122" s="36">
        <v>3</v>
      </c>
      <c r="L122" s="130">
        <v>0.2</v>
      </c>
      <c r="M122" s="36">
        <v>1</v>
      </c>
      <c r="N122" s="131">
        <v>1.1000000000000001</v>
      </c>
      <c r="O122" s="28">
        <v>1</v>
      </c>
      <c r="P122" s="132">
        <v>0.1</v>
      </c>
      <c r="Q122" s="80">
        <v>2</v>
      </c>
      <c r="R122" s="132">
        <v>-0.2</v>
      </c>
      <c r="S122" s="80">
        <v>1</v>
      </c>
      <c r="T122" s="132">
        <v>0</v>
      </c>
      <c r="U122" s="29">
        <v>3</v>
      </c>
      <c r="V122" s="133">
        <v>1.6</v>
      </c>
      <c r="W122" s="28">
        <v>1</v>
      </c>
      <c r="X122" s="132">
        <v>0</v>
      </c>
      <c r="Y122" s="80"/>
      <c r="Z122" s="132"/>
      <c r="AA122" s="80"/>
      <c r="AB122" s="132"/>
      <c r="AC122" s="29">
        <v>1</v>
      </c>
      <c r="AD122" s="133">
        <v>0</v>
      </c>
      <c r="AE122" s="28">
        <v>1</v>
      </c>
      <c r="AF122" s="132">
        <v>2.8</v>
      </c>
      <c r="AG122" s="80">
        <v>2</v>
      </c>
      <c r="AH122" s="132">
        <v>-1.3</v>
      </c>
      <c r="AI122" s="29">
        <v>1</v>
      </c>
      <c r="AJ122" s="134">
        <v>1</v>
      </c>
      <c r="AK122" s="28">
        <v>1</v>
      </c>
      <c r="AL122" s="132">
        <v>0</v>
      </c>
      <c r="AM122" s="80">
        <v>1</v>
      </c>
      <c r="AN122" s="132">
        <v>2.7</v>
      </c>
      <c r="AO122" s="29">
        <v>2</v>
      </c>
      <c r="AP122" s="133">
        <v>2.9</v>
      </c>
    </row>
    <row r="123" spans="1:42" x14ac:dyDescent="0.35">
      <c r="A123" s="23">
        <v>85</v>
      </c>
      <c r="B123" s="19" t="s">
        <v>390</v>
      </c>
      <c r="C123" s="19" t="s">
        <v>391</v>
      </c>
      <c r="D123" s="19" t="s">
        <v>361</v>
      </c>
      <c r="E123" s="19" t="s">
        <v>186</v>
      </c>
      <c r="F123" s="20">
        <v>10000000</v>
      </c>
      <c r="G123" s="26">
        <v>1.3</v>
      </c>
      <c r="H123" s="83">
        <v>130000</v>
      </c>
      <c r="I123" s="25">
        <v>1</v>
      </c>
      <c r="J123" s="26">
        <v>1.3</v>
      </c>
      <c r="K123" s="36"/>
      <c r="L123" s="130"/>
      <c r="M123" s="36">
        <v>1</v>
      </c>
      <c r="N123" s="131">
        <v>1</v>
      </c>
      <c r="O123" s="28">
        <v>1</v>
      </c>
      <c r="P123" s="132">
        <v>0.2</v>
      </c>
      <c r="Q123" s="80">
        <v>1</v>
      </c>
      <c r="R123" s="132">
        <v>-0.3</v>
      </c>
      <c r="S123" s="80">
        <v>2</v>
      </c>
      <c r="T123" s="132">
        <v>0.5</v>
      </c>
      <c r="U123" s="29">
        <v>2</v>
      </c>
      <c r="V123" s="133">
        <v>1</v>
      </c>
      <c r="W123" s="28">
        <v>1</v>
      </c>
      <c r="X123" s="132">
        <v>0</v>
      </c>
      <c r="Y123" s="80"/>
      <c r="Z123" s="132"/>
      <c r="AA123" s="80"/>
      <c r="AB123" s="132"/>
      <c r="AC123" s="29">
        <v>2</v>
      </c>
      <c r="AD123" s="133">
        <v>0</v>
      </c>
      <c r="AE123" s="28">
        <v>1</v>
      </c>
      <c r="AF123" s="132">
        <v>4.8</v>
      </c>
      <c r="AG123" s="80">
        <v>1</v>
      </c>
      <c r="AH123" s="132">
        <v>0</v>
      </c>
      <c r="AI123" s="29">
        <v>3</v>
      </c>
      <c r="AJ123" s="134">
        <v>4.3</v>
      </c>
      <c r="AK123" s="28">
        <v>1</v>
      </c>
      <c r="AL123" s="132">
        <v>0</v>
      </c>
      <c r="AM123" s="80">
        <v>1</v>
      </c>
      <c r="AN123" s="132">
        <v>0</v>
      </c>
      <c r="AO123" s="29">
        <v>1</v>
      </c>
      <c r="AP123" s="133">
        <v>-3</v>
      </c>
    </row>
    <row r="124" spans="1:42" x14ac:dyDescent="0.35">
      <c r="A124" s="23">
        <v>114</v>
      </c>
      <c r="B124" s="19" t="s">
        <v>392</v>
      </c>
      <c r="C124" s="19" t="s">
        <v>393</v>
      </c>
      <c r="D124" s="19" t="s">
        <v>361</v>
      </c>
      <c r="E124" s="19" t="s">
        <v>186</v>
      </c>
      <c r="F124" s="20">
        <v>350000</v>
      </c>
      <c r="G124" s="26">
        <v>1.4</v>
      </c>
      <c r="H124" s="83">
        <v>4800</v>
      </c>
      <c r="I124" s="25">
        <v>1</v>
      </c>
      <c r="J124" s="26">
        <v>1.4</v>
      </c>
      <c r="K124" s="36"/>
      <c r="L124" s="130"/>
      <c r="M124" s="36">
        <v>1</v>
      </c>
      <c r="N124" s="131">
        <v>1.2</v>
      </c>
      <c r="O124" s="28">
        <v>2</v>
      </c>
      <c r="P124" s="132">
        <v>0.7</v>
      </c>
      <c r="Q124" s="80">
        <v>2</v>
      </c>
      <c r="R124" s="132">
        <v>-0.3</v>
      </c>
      <c r="S124" s="80">
        <v>4</v>
      </c>
      <c r="T124" s="132">
        <v>-0.5</v>
      </c>
      <c r="U124" s="29">
        <v>1</v>
      </c>
      <c r="V124" s="133">
        <v>0.4</v>
      </c>
      <c r="W124" s="28">
        <v>1</v>
      </c>
      <c r="X124" s="132">
        <v>0</v>
      </c>
      <c r="Y124" s="80"/>
      <c r="Z124" s="132"/>
      <c r="AA124" s="80"/>
      <c r="AB124" s="132"/>
      <c r="AC124" s="29">
        <v>2</v>
      </c>
      <c r="AD124" s="133">
        <v>0</v>
      </c>
      <c r="AE124" s="28">
        <v>2</v>
      </c>
      <c r="AF124" s="132">
        <v>3.8</v>
      </c>
      <c r="AG124" s="80">
        <v>3</v>
      </c>
      <c r="AH124" s="132">
        <v>0.4</v>
      </c>
      <c r="AI124" s="29">
        <v>1</v>
      </c>
      <c r="AJ124" s="134">
        <v>2.5</v>
      </c>
      <c r="AK124" s="28">
        <v>1</v>
      </c>
      <c r="AL124" s="132">
        <v>0</v>
      </c>
      <c r="AM124" s="80">
        <v>1</v>
      </c>
      <c r="AN124" s="132">
        <v>0</v>
      </c>
      <c r="AO124" s="29">
        <v>1</v>
      </c>
      <c r="AP124" s="133">
        <v>-5.4</v>
      </c>
    </row>
    <row r="125" spans="1:42" x14ac:dyDescent="0.35">
      <c r="A125" s="23">
        <v>147</v>
      </c>
      <c r="B125" s="19" t="s">
        <v>394</v>
      </c>
      <c r="C125" s="19" t="s">
        <v>395</v>
      </c>
      <c r="D125" s="19" t="s">
        <v>361</v>
      </c>
      <c r="E125" s="19" t="s">
        <v>151</v>
      </c>
      <c r="F125" s="20">
        <v>2100000</v>
      </c>
      <c r="G125" s="26">
        <v>1.4</v>
      </c>
      <c r="H125" s="83">
        <v>29000</v>
      </c>
      <c r="I125" s="25">
        <v>2</v>
      </c>
      <c r="J125" s="26">
        <v>1.4</v>
      </c>
      <c r="K125" s="36">
        <v>2</v>
      </c>
      <c r="L125" s="130">
        <v>0.6</v>
      </c>
      <c r="M125" s="36">
        <v>2</v>
      </c>
      <c r="N125" s="131">
        <v>1</v>
      </c>
      <c r="O125" s="28">
        <v>4</v>
      </c>
      <c r="P125" s="132">
        <v>5.4</v>
      </c>
      <c r="Q125" s="80">
        <v>3</v>
      </c>
      <c r="R125" s="132">
        <v>-0.6</v>
      </c>
      <c r="S125" s="80">
        <v>4</v>
      </c>
      <c r="T125" s="132">
        <v>0.6</v>
      </c>
      <c r="U125" s="29">
        <v>1</v>
      </c>
      <c r="V125" s="133">
        <v>0.8</v>
      </c>
      <c r="W125" s="28">
        <v>4</v>
      </c>
      <c r="X125" s="132">
        <v>0</v>
      </c>
      <c r="Y125" s="80"/>
      <c r="Z125" s="132"/>
      <c r="AA125" s="80"/>
      <c r="AB125" s="132"/>
      <c r="AC125" s="29">
        <v>1</v>
      </c>
      <c r="AD125" s="133">
        <v>0.5</v>
      </c>
      <c r="AE125" s="28">
        <v>4</v>
      </c>
      <c r="AF125" s="132">
        <v>1.7</v>
      </c>
      <c r="AG125" s="80">
        <v>1</v>
      </c>
      <c r="AH125" s="132">
        <v>-2.2000000000000002</v>
      </c>
      <c r="AI125" s="29">
        <v>3</v>
      </c>
      <c r="AJ125" s="134">
        <v>1.2</v>
      </c>
      <c r="AK125" s="28">
        <v>1</v>
      </c>
      <c r="AL125" s="132">
        <v>0</v>
      </c>
      <c r="AM125" s="80">
        <v>4</v>
      </c>
      <c r="AN125" s="132">
        <v>4.4000000000000004</v>
      </c>
      <c r="AO125" s="29">
        <v>4</v>
      </c>
      <c r="AP125" s="133">
        <v>-15.5</v>
      </c>
    </row>
    <row r="126" spans="1:42" x14ac:dyDescent="0.35">
      <c r="A126" s="23">
        <v>130</v>
      </c>
      <c r="B126" s="19" t="s">
        <v>396</v>
      </c>
      <c r="C126" s="19" t="s">
        <v>397</v>
      </c>
      <c r="D126" s="19" t="s">
        <v>361</v>
      </c>
      <c r="E126" s="19" t="s">
        <v>186</v>
      </c>
      <c r="F126" s="20">
        <v>19000000</v>
      </c>
      <c r="G126" s="26">
        <v>1.4</v>
      </c>
      <c r="H126" s="83">
        <v>260000</v>
      </c>
      <c r="I126" s="25">
        <v>2</v>
      </c>
      <c r="J126" s="26">
        <v>1.4</v>
      </c>
      <c r="K126" s="36">
        <v>4</v>
      </c>
      <c r="L126" s="130">
        <v>0.3</v>
      </c>
      <c r="M126" s="36">
        <v>2</v>
      </c>
      <c r="N126" s="131">
        <v>1.3</v>
      </c>
      <c r="O126" s="28">
        <v>3</v>
      </c>
      <c r="P126" s="132">
        <v>3.7</v>
      </c>
      <c r="Q126" s="80">
        <v>4</v>
      </c>
      <c r="R126" s="132">
        <v>-0.3</v>
      </c>
      <c r="S126" s="80">
        <v>4</v>
      </c>
      <c r="T126" s="132">
        <v>0.4</v>
      </c>
      <c r="U126" s="29">
        <v>4</v>
      </c>
      <c r="V126" s="133">
        <v>-0.5</v>
      </c>
      <c r="W126" s="28">
        <v>1</v>
      </c>
      <c r="X126" s="132">
        <v>0</v>
      </c>
      <c r="Y126" s="80">
        <v>3</v>
      </c>
      <c r="Z126" s="132">
        <v>12.9</v>
      </c>
      <c r="AA126" s="80"/>
      <c r="AB126" s="132"/>
      <c r="AC126" s="29">
        <v>4</v>
      </c>
      <c r="AD126" s="133">
        <v>2.9</v>
      </c>
      <c r="AE126" s="28">
        <v>4</v>
      </c>
      <c r="AF126" s="132">
        <v>0.9</v>
      </c>
      <c r="AG126" s="80">
        <v>2</v>
      </c>
      <c r="AH126" s="132">
        <v>-2.1</v>
      </c>
      <c r="AI126" s="29">
        <v>2</v>
      </c>
      <c r="AJ126" s="134">
        <v>3.1</v>
      </c>
      <c r="AK126" s="28">
        <v>1</v>
      </c>
      <c r="AL126" s="132">
        <v>0</v>
      </c>
      <c r="AM126" s="80">
        <v>3</v>
      </c>
      <c r="AN126" s="132">
        <v>8.1999999999999993</v>
      </c>
      <c r="AO126" s="29">
        <v>3</v>
      </c>
      <c r="AP126" s="133">
        <v>-12.6</v>
      </c>
    </row>
    <row r="127" spans="1:42" x14ac:dyDescent="0.35">
      <c r="A127" s="23">
        <v>63</v>
      </c>
      <c r="B127" s="19" t="s">
        <v>398</v>
      </c>
      <c r="C127" s="19" t="s">
        <v>399</v>
      </c>
      <c r="D127" s="19" t="s">
        <v>361</v>
      </c>
      <c r="E127" s="19" t="s">
        <v>186</v>
      </c>
      <c r="F127" s="20">
        <v>60000000</v>
      </c>
      <c r="G127" s="26">
        <v>1.5</v>
      </c>
      <c r="H127" s="83">
        <v>900000</v>
      </c>
      <c r="I127" s="25">
        <v>1</v>
      </c>
      <c r="J127" s="26">
        <v>1.5</v>
      </c>
      <c r="K127" s="36">
        <v>3</v>
      </c>
      <c r="L127" s="130">
        <v>0.2</v>
      </c>
      <c r="M127" s="36">
        <v>1</v>
      </c>
      <c r="N127" s="131">
        <v>1.5</v>
      </c>
      <c r="O127" s="28">
        <v>3</v>
      </c>
      <c r="P127" s="132">
        <v>2.4</v>
      </c>
      <c r="Q127" s="80">
        <v>4</v>
      </c>
      <c r="R127" s="132">
        <v>2.7</v>
      </c>
      <c r="S127" s="80">
        <v>3</v>
      </c>
      <c r="T127" s="132">
        <v>-0.2</v>
      </c>
      <c r="U127" s="29">
        <v>1</v>
      </c>
      <c r="V127" s="133">
        <v>-0.1</v>
      </c>
      <c r="W127" s="28">
        <v>1</v>
      </c>
      <c r="X127" s="132">
        <v>0</v>
      </c>
      <c r="Y127" s="80">
        <v>1</v>
      </c>
      <c r="Z127" s="132">
        <v>6.7</v>
      </c>
      <c r="AA127" s="80"/>
      <c r="AB127" s="132"/>
      <c r="AC127" s="29">
        <v>2</v>
      </c>
      <c r="AD127" s="133">
        <v>0</v>
      </c>
      <c r="AE127" s="28">
        <v>2</v>
      </c>
      <c r="AF127" s="132">
        <v>4.9000000000000004</v>
      </c>
      <c r="AG127" s="80">
        <v>1</v>
      </c>
      <c r="AH127" s="132">
        <v>0</v>
      </c>
      <c r="AI127" s="29">
        <v>1</v>
      </c>
      <c r="AJ127" s="134">
        <v>0.7</v>
      </c>
      <c r="AK127" s="28">
        <v>1</v>
      </c>
      <c r="AL127" s="132">
        <v>0</v>
      </c>
      <c r="AM127" s="80">
        <v>2</v>
      </c>
      <c r="AN127" s="132">
        <v>7.6</v>
      </c>
      <c r="AO127" s="29">
        <v>1</v>
      </c>
      <c r="AP127" s="133">
        <v>-5.5</v>
      </c>
    </row>
    <row r="128" spans="1:42" x14ac:dyDescent="0.35">
      <c r="A128" s="23">
        <v>131</v>
      </c>
      <c r="B128" s="19" t="s">
        <v>400</v>
      </c>
      <c r="C128" s="19" t="s">
        <v>401</v>
      </c>
      <c r="D128" s="19" t="s">
        <v>361</v>
      </c>
      <c r="E128" s="19" t="s">
        <v>186</v>
      </c>
      <c r="F128" s="20">
        <v>17000000</v>
      </c>
      <c r="G128" s="26">
        <v>1.7</v>
      </c>
      <c r="H128" s="83">
        <v>290000</v>
      </c>
      <c r="I128" s="25">
        <v>1</v>
      </c>
      <c r="J128" s="26">
        <v>1.7</v>
      </c>
      <c r="K128" s="36"/>
      <c r="L128" s="130"/>
      <c r="M128" s="36">
        <v>1</v>
      </c>
      <c r="N128" s="131">
        <v>1.5</v>
      </c>
      <c r="O128" s="28">
        <v>1</v>
      </c>
      <c r="P128" s="132">
        <v>0.4</v>
      </c>
      <c r="Q128" s="80">
        <v>2</v>
      </c>
      <c r="R128" s="132">
        <v>-0.3</v>
      </c>
      <c r="S128" s="80">
        <v>4</v>
      </c>
      <c r="T128" s="132">
        <v>1.1000000000000001</v>
      </c>
      <c r="U128" s="29">
        <v>2</v>
      </c>
      <c r="V128" s="133">
        <v>-0.1</v>
      </c>
      <c r="W128" s="28">
        <v>1</v>
      </c>
      <c r="X128" s="132">
        <v>0</v>
      </c>
      <c r="Y128" s="80">
        <v>1</v>
      </c>
      <c r="Z128" s="132">
        <v>8.9</v>
      </c>
      <c r="AA128" s="80"/>
      <c r="AB128" s="132"/>
      <c r="AC128" s="29">
        <v>3</v>
      </c>
      <c r="AD128" s="133">
        <v>-0.1</v>
      </c>
      <c r="AE128" s="28">
        <v>1</v>
      </c>
      <c r="AF128" s="132">
        <v>4.7</v>
      </c>
      <c r="AG128" s="80">
        <v>1</v>
      </c>
      <c r="AH128" s="132">
        <v>-2.1</v>
      </c>
      <c r="AI128" s="29">
        <v>1</v>
      </c>
      <c r="AJ128" s="134">
        <v>1.9</v>
      </c>
      <c r="AK128" s="28">
        <v>1</v>
      </c>
      <c r="AL128" s="132">
        <v>0</v>
      </c>
      <c r="AM128" s="80">
        <v>1</v>
      </c>
      <c r="AN128" s="132">
        <v>1.8</v>
      </c>
      <c r="AO128" s="29">
        <v>1</v>
      </c>
      <c r="AP128" s="133">
        <v>2.2000000000000002</v>
      </c>
    </row>
    <row r="129" spans="1:42" x14ac:dyDescent="0.35">
      <c r="A129" s="23">
        <v>157</v>
      </c>
      <c r="B129" s="19" t="s">
        <v>402</v>
      </c>
      <c r="C129" s="19" t="s">
        <v>403</v>
      </c>
      <c r="D129" s="19" t="s">
        <v>361</v>
      </c>
      <c r="E129" s="19" t="s">
        <v>186</v>
      </c>
      <c r="F129" s="20">
        <v>34000</v>
      </c>
      <c r="G129" s="26">
        <v>2.1</v>
      </c>
      <c r="H129" s="83">
        <v>700</v>
      </c>
      <c r="I129" s="25">
        <v>1</v>
      </c>
      <c r="J129" s="26">
        <v>2.1</v>
      </c>
      <c r="K129" s="36"/>
      <c r="L129" s="130"/>
      <c r="M129" s="36">
        <v>1</v>
      </c>
      <c r="N129" s="131">
        <v>2</v>
      </c>
      <c r="O129" s="28">
        <v>3</v>
      </c>
      <c r="P129" s="132">
        <v>2</v>
      </c>
      <c r="Q129" s="80">
        <v>1</v>
      </c>
      <c r="R129" s="132">
        <v>-0.1</v>
      </c>
      <c r="S129" s="80">
        <v>4</v>
      </c>
      <c r="T129" s="132">
        <v>-2</v>
      </c>
      <c r="U129" s="29">
        <v>1</v>
      </c>
      <c r="V129" s="133">
        <v>0.2</v>
      </c>
      <c r="W129" s="28">
        <v>4</v>
      </c>
      <c r="X129" s="132">
        <v>0</v>
      </c>
      <c r="Y129" s="80">
        <v>2</v>
      </c>
      <c r="Z129" s="132">
        <v>11.5</v>
      </c>
      <c r="AA129" s="80"/>
      <c r="AB129" s="132"/>
      <c r="AC129" s="29">
        <v>1</v>
      </c>
      <c r="AD129" s="133">
        <v>0</v>
      </c>
      <c r="AE129" s="28">
        <v>2</v>
      </c>
      <c r="AF129" s="132">
        <v>2.8</v>
      </c>
      <c r="AG129" s="80">
        <v>1</v>
      </c>
      <c r="AH129" s="132">
        <v>0</v>
      </c>
      <c r="AI129" s="29">
        <v>3</v>
      </c>
      <c r="AJ129" s="134">
        <v>1.2</v>
      </c>
      <c r="AK129" s="28">
        <v>1</v>
      </c>
      <c r="AL129" s="132">
        <v>0</v>
      </c>
      <c r="AM129" s="80">
        <v>2</v>
      </c>
      <c r="AN129" s="132">
        <v>7.6</v>
      </c>
      <c r="AO129" s="29">
        <v>4</v>
      </c>
      <c r="AP129" s="133">
        <v>0.3</v>
      </c>
    </row>
    <row r="130" spans="1:42" x14ac:dyDescent="0.35">
      <c r="A130" s="23">
        <v>45</v>
      </c>
      <c r="B130" s="19" t="s">
        <v>404</v>
      </c>
      <c r="C130" s="19" t="s">
        <v>405</v>
      </c>
      <c r="D130" s="19" t="s">
        <v>361</v>
      </c>
      <c r="E130" s="19" t="s">
        <v>186</v>
      </c>
      <c r="F130" s="20">
        <v>5600000</v>
      </c>
      <c r="G130" s="26">
        <v>2.1</v>
      </c>
      <c r="H130" s="83">
        <v>120000</v>
      </c>
      <c r="I130" s="25">
        <v>1</v>
      </c>
      <c r="J130" s="26">
        <v>2.1</v>
      </c>
      <c r="K130" s="36"/>
      <c r="L130" s="130"/>
      <c r="M130" s="36">
        <v>1</v>
      </c>
      <c r="N130" s="131">
        <v>2</v>
      </c>
      <c r="O130" s="28">
        <v>1</v>
      </c>
      <c r="P130" s="132">
        <v>0.3</v>
      </c>
      <c r="Q130" s="80">
        <v>1</v>
      </c>
      <c r="R130" s="132">
        <v>-0.1</v>
      </c>
      <c r="S130" s="80">
        <v>2</v>
      </c>
      <c r="T130" s="132">
        <v>0.3</v>
      </c>
      <c r="U130" s="29">
        <v>1</v>
      </c>
      <c r="V130" s="133">
        <v>0.4</v>
      </c>
      <c r="W130" s="28">
        <v>1</v>
      </c>
      <c r="X130" s="132">
        <v>0</v>
      </c>
      <c r="Y130" s="80"/>
      <c r="Z130" s="132"/>
      <c r="AA130" s="80"/>
      <c r="AB130" s="132"/>
      <c r="AC130" s="29">
        <v>3</v>
      </c>
      <c r="AD130" s="133">
        <v>0</v>
      </c>
      <c r="AE130" s="28">
        <v>1</v>
      </c>
      <c r="AF130" s="132">
        <v>4</v>
      </c>
      <c r="AG130" s="80">
        <v>4</v>
      </c>
      <c r="AH130" s="132">
        <v>-1.4</v>
      </c>
      <c r="AI130" s="29">
        <v>1</v>
      </c>
      <c r="AJ130" s="134">
        <v>7.8</v>
      </c>
      <c r="AK130" s="28">
        <v>1</v>
      </c>
      <c r="AL130" s="132">
        <v>0</v>
      </c>
      <c r="AM130" s="80">
        <v>1</v>
      </c>
      <c r="AN130" s="132">
        <v>0</v>
      </c>
      <c r="AO130" s="29">
        <v>1</v>
      </c>
      <c r="AP130" s="133">
        <v>4.3</v>
      </c>
    </row>
    <row r="131" spans="1:42" x14ac:dyDescent="0.35">
      <c r="A131" s="23">
        <v>75</v>
      </c>
      <c r="B131" s="19" t="s">
        <v>406</v>
      </c>
      <c r="C131" s="19" t="s">
        <v>407</v>
      </c>
      <c r="D131" s="19" t="s">
        <v>361</v>
      </c>
      <c r="E131" s="19" t="s">
        <v>186</v>
      </c>
      <c r="F131" s="20">
        <v>69000000</v>
      </c>
      <c r="G131" s="26">
        <v>2.1</v>
      </c>
      <c r="H131" s="83">
        <v>1500000</v>
      </c>
      <c r="I131" s="25">
        <v>1</v>
      </c>
      <c r="J131" s="26">
        <v>2.1</v>
      </c>
      <c r="K131" s="36">
        <v>1</v>
      </c>
      <c r="L131" s="130">
        <v>0.2</v>
      </c>
      <c r="M131" s="36">
        <v>1</v>
      </c>
      <c r="N131" s="131">
        <v>2</v>
      </c>
      <c r="O131" s="28">
        <v>2</v>
      </c>
      <c r="P131" s="132">
        <v>0.7</v>
      </c>
      <c r="Q131" s="80">
        <v>1</v>
      </c>
      <c r="R131" s="132">
        <v>-0.2</v>
      </c>
      <c r="S131" s="80">
        <v>3</v>
      </c>
      <c r="T131" s="132">
        <v>-0.3</v>
      </c>
      <c r="U131" s="29">
        <v>3</v>
      </c>
      <c r="V131" s="133">
        <v>0.3</v>
      </c>
      <c r="W131" s="28">
        <v>1</v>
      </c>
      <c r="X131" s="132">
        <v>0</v>
      </c>
      <c r="Y131" s="80"/>
      <c r="Z131" s="132"/>
      <c r="AA131" s="80"/>
      <c r="AB131" s="132"/>
      <c r="AC131" s="29">
        <v>2</v>
      </c>
      <c r="AD131" s="133">
        <v>0</v>
      </c>
      <c r="AE131" s="28">
        <v>1</v>
      </c>
      <c r="AF131" s="132">
        <v>4.4000000000000004</v>
      </c>
      <c r="AG131" s="80">
        <v>3</v>
      </c>
      <c r="AH131" s="132">
        <v>-4.3</v>
      </c>
      <c r="AI131" s="29">
        <v>1</v>
      </c>
      <c r="AJ131" s="134">
        <v>3</v>
      </c>
      <c r="AK131" s="28">
        <v>1</v>
      </c>
      <c r="AL131" s="132">
        <v>0</v>
      </c>
      <c r="AM131" s="80">
        <v>2</v>
      </c>
      <c r="AN131" s="132">
        <v>9.6</v>
      </c>
      <c r="AO131" s="29">
        <v>1</v>
      </c>
      <c r="AP131" s="133">
        <v>4.2</v>
      </c>
    </row>
    <row r="132" spans="1:42" x14ac:dyDescent="0.35">
      <c r="A132" s="23">
        <v>105</v>
      </c>
      <c r="B132" s="19" t="s">
        <v>408</v>
      </c>
      <c r="C132" s="19" t="s">
        <v>409</v>
      </c>
      <c r="D132" s="19" t="s">
        <v>361</v>
      </c>
      <c r="E132" s="19" t="s">
        <v>186</v>
      </c>
      <c r="F132" s="20">
        <v>11000000</v>
      </c>
      <c r="G132" s="26">
        <v>2.2999999999999998</v>
      </c>
      <c r="H132" s="83">
        <v>240000</v>
      </c>
      <c r="I132" s="25">
        <v>1</v>
      </c>
      <c r="J132" s="26">
        <v>2.2999999999999998</v>
      </c>
      <c r="K132" s="36">
        <v>1</v>
      </c>
      <c r="L132" s="130">
        <v>0.3</v>
      </c>
      <c r="M132" s="36">
        <v>1</v>
      </c>
      <c r="N132" s="131">
        <v>2</v>
      </c>
      <c r="O132" s="28">
        <v>1</v>
      </c>
      <c r="P132" s="132">
        <v>1</v>
      </c>
      <c r="Q132" s="80">
        <v>3</v>
      </c>
      <c r="R132" s="132">
        <v>-1.7</v>
      </c>
      <c r="S132" s="80">
        <v>2</v>
      </c>
      <c r="T132" s="132">
        <v>-0.4</v>
      </c>
      <c r="U132" s="29">
        <v>3</v>
      </c>
      <c r="V132" s="133">
        <v>0.7</v>
      </c>
      <c r="W132" s="28">
        <v>1</v>
      </c>
      <c r="X132" s="132">
        <v>0</v>
      </c>
      <c r="Y132" s="80"/>
      <c r="Z132" s="132"/>
      <c r="AA132" s="80"/>
      <c r="AB132" s="132"/>
      <c r="AC132" s="29">
        <v>2</v>
      </c>
      <c r="AD132" s="133">
        <v>0</v>
      </c>
      <c r="AE132" s="28">
        <v>3</v>
      </c>
      <c r="AF132" s="132">
        <v>2.5</v>
      </c>
      <c r="AG132" s="80">
        <v>2</v>
      </c>
      <c r="AH132" s="132">
        <v>0.2</v>
      </c>
      <c r="AI132" s="29">
        <v>4</v>
      </c>
      <c r="AJ132" s="134">
        <v>0.7</v>
      </c>
      <c r="AK132" s="28">
        <v>1</v>
      </c>
      <c r="AL132" s="132">
        <v>0</v>
      </c>
      <c r="AM132" s="80">
        <v>2</v>
      </c>
      <c r="AN132" s="132">
        <v>5.3</v>
      </c>
      <c r="AO132" s="29">
        <v>3</v>
      </c>
      <c r="AP132" s="133">
        <v>4.8</v>
      </c>
    </row>
    <row r="133" spans="1:42" x14ac:dyDescent="0.35">
      <c r="A133" s="23">
        <v>144</v>
      </c>
      <c r="B133" s="19" t="s">
        <v>410</v>
      </c>
      <c r="C133" s="19" t="s">
        <v>411</v>
      </c>
      <c r="D133" s="19" t="s">
        <v>361</v>
      </c>
      <c r="E133" s="19" t="s">
        <v>186</v>
      </c>
      <c r="F133" s="20">
        <v>650000</v>
      </c>
      <c r="G133" s="26">
        <v>2.6</v>
      </c>
      <c r="H133" s="83">
        <v>17000</v>
      </c>
      <c r="I133" s="25">
        <v>1</v>
      </c>
      <c r="J133" s="26">
        <v>2.6</v>
      </c>
      <c r="K133" s="36">
        <v>2</v>
      </c>
      <c r="L133" s="130">
        <v>0</v>
      </c>
      <c r="M133" s="36">
        <v>1</v>
      </c>
      <c r="N133" s="131">
        <v>2.7</v>
      </c>
      <c r="O133" s="28">
        <v>1</v>
      </c>
      <c r="P133" s="132">
        <v>0</v>
      </c>
      <c r="Q133" s="80">
        <v>2</v>
      </c>
      <c r="R133" s="132">
        <v>-0.4</v>
      </c>
      <c r="S133" s="80">
        <v>1</v>
      </c>
      <c r="T133" s="132">
        <v>0</v>
      </c>
      <c r="U133" s="29">
        <v>2</v>
      </c>
      <c r="V133" s="133">
        <v>2.1</v>
      </c>
      <c r="W133" s="28">
        <v>1</v>
      </c>
      <c r="X133" s="132">
        <v>0</v>
      </c>
      <c r="Y133" s="80"/>
      <c r="Z133" s="132"/>
      <c r="AA133" s="80"/>
      <c r="AB133" s="132"/>
      <c r="AC133" s="29">
        <v>3</v>
      </c>
      <c r="AD133" s="133">
        <v>0</v>
      </c>
      <c r="AE133" s="28">
        <v>2</v>
      </c>
      <c r="AF133" s="132">
        <v>4.8</v>
      </c>
      <c r="AG133" s="80">
        <v>3</v>
      </c>
      <c r="AH133" s="132">
        <v>-3</v>
      </c>
      <c r="AI133" s="29">
        <v>1</v>
      </c>
      <c r="AJ133" s="134">
        <v>1.7</v>
      </c>
      <c r="AK133" s="28">
        <v>1</v>
      </c>
      <c r="AL133" s="132">
        <v>0</v>
      </c>
      <c r="AM133" s="80">
        <v>1</v>
      </c>
      <c r="AN133" s="132">
        <v>-2.9</v>
      </c>
      <c r="AO133" s="29">
        <v>2</v>
      </c>
      <c r="AP133" s="133">
        <v>24</v>
      </c>
    </row>
    <row r="134" spans="1:42" x14ac:dyDescent="0.35">
      <c r="A134" s="23">
        <v>164</v>
      </c>
      <c r="B134" s="19" t="s">
        <v>412</v>
      </c>
      <c r="C134" s="19" t="s">
        <v>413</v>
      </c>
      <c r="D134" s="19" t="s">
        <v>361</v>
      </c>
      <c r="E134" s="19" t="s">
        <v>186</v>
      </c>
      <c r="F134" s="20">
        <v>4000000</v>
      </c>
      <c r="G134" s="26">
        <v>2.6</v>
      </c>
      <c r="H134" s="83">
        <v>100000</v>
      </c>
      <c r="I134" s="25">
        <v>1</v>
      </c>
      <c r="J134" s="26">
        <v>2.6</v>
      </c>
      <c r="K134" s="36">
        <v>1</v>
      </c>
      <c r="L134" s="130">
        <v>0.4</v>
      </c>
      <c r="M134" s="36">
        <v>1</v>
      </c>
      <c r="N134" s="131">
        <v>2.2999999999999998</v>
      </c>
      <c r="O134" s="28">
        <v>4</v>
      </c>
      <c r="P134" s="132">
        <v>4.3</v>
      </c>
      <c r="Q134" s="80">
        <v>1</v>
      </c>
      <c r="R134" s="132">
        <v>-1.4</v>
      </c>
      <c r="S134" s="80">
        <v>4</v>
      </c>
      <c r="T134" s="132">
        <v>0.1</v>
      </c>
      <c r="U134" s="29">
        <v>2</v>
      </c>
      <c r="V134" s="133">
        <v>-0.2</v>
      </c>
      <c r="W134" s="28">
        <v>1</v>
      </c>
      <c r="X134" s="132">
        <v>0</v>
      </c>
      <c r="Y134" s="80"/>
      <c r="Z134" s="132"/>
      <c r="AA134" s="80"/>
      <c r="AB134" s="132"/>
      <c r="AC134" s="29">
        <v>4</v>
      </c>
      <c r="AD134" s="133">
        <v>0.1</v>
      </c>
      <c r="AE134" s="28">
        <v>4</v>
      </c>
      <c r="AF134" s="132">
        <v>0.1</v>
      </c>
      <c r="AG134" s="80">
        <v>2</v>
      </c>
      <c r="AH134" s="132">
        <v>-2.9</v>
      </c>
      <c r="AI134" s="29">
        <v>4</v>
      </c>
      <c r="AJ134" s="134">
        <v>-0.8</v>
      </c>
      <c r="AK134" s="28">
        <v>1</v>
      </c>
      <c r="AL134" s="132">
        <v>0</v>
      </c>
      <c r="AM134" s="80">
        <v>2</v>
      </c>
      <c r="AN134" s="132">
        <v>9.3000000000000007</v>
      </c>
      <c r="AO134" s="29">
        <v>3</v>
      </c>
      <c r="AP134" s="133">
        <v>11.2</v>
      </c>
    </row>
    <row r="135" spans="1:42" x14ac:dyDescent="0.35">
      <c r="A135" s="23">
        <v>104</v>
      </c>
      <c r="B135" s="19" t="s">
        <v>414</v>
      </c>
      <c r="C135" s="19" t="s">
        <v>415</v>
      </c>
      <c r="D135" s="19" t="s">
        <v>361</v>
      </c>
      <c r="E135" s="19" t="s">
        <v>186</v>
      </c>
      <c r="F135" s="20">
        <v>10000000</v>
      </c>
      <c r="G135" s="26">
        <v>2.6</v>
      </c>
      <c r="H135" s="83">
        <v>260000</v>
      </c>
      <c r="I135" s="25">
        <v>1</v>
      </c>
      <c r="J135" s="26">
        <v>2.6</v>
      </c>
      <c r="K135" s="36">
        <v>4</v>
      </c>
      <c r="L135" s="130">
        <v>0.5</v>
      </c>
      <c r="M135" s="36">
        <v>1</v>
      </c>
      <c r="N135" s="131">
        <v>2.6</v>
      </c>
      <c r="O135" s="28">
        <v>2</v>
      </c>
      <c r="P135" s="132">
        <v>0.6</v>
      </c>
      <c r="Q135" s="80">
        <v>4</v>
      </c>
      <c r="R135" s="132">
        <v>-0.3</v>
      </c>
      <c r="S135" s="80">
        <v>1</v>
      </c>
      <c r="T135" s="132">
        <v>-0.4</v>
      </c>
      <c r="U135" s="29">
        <v>3</v>
      </c>
      <c r="V135" s="133">
        <v>5.0999999999999996</v>
      </c>
      <c r="W135" s="28">
        <v>1</v>
      </c>
      <c r="X135" s="132">
        <v>0</v>
      </c>
      <c r="Y135" s="80"/>
      <c r="Z135" s="132"/>
      <c r="AA135" s="80"/>
      <c r="AB135" s="132"/>
      <c r="AC135" s="29">
        <v>1</v>
      </c>
      <c r="AD135" s="133">
        <v>0.2</v>
      </c>
      <c r="AE135" s="28">
        <v>2</v>
      </c>
      <c r="AF135" s="132">
        <v>4.0999999999999996</v>
      </c>
      <c r="AG135" s="80">
        <v>1</v>
      </c>
      <c r="AH135" s="132">
        <v>0</v>
      </c>
      <c r="AI135" s="29">
        <v>2</v>
      </c>
      <c r="AJ135" s="134">
        <v>-1.2</v>
      </c>
      <c r="AK135" s="28">
        <v>1</v>
      </c>
      <c r="AL135" s="132">
        <v>0</v>
      </c>
      <c r="AM135" s="80">
        <v>2</v>
      </c>
      <c r="AN135" s="132">
        <v>9.4</v>
      </c>
      <c r="AO135" s="29">
        <v>2</v>
      </c>
      <c r="AP135" s="133">
        <v>11</v>
      </c>
    </row>
    <row r="136" spans="1:42" x14ac:dyDescent="0.35">
      <c r="A136" s="23">
        <v>77</v>
      </c>
      <c r="B136" s="19" t="s">
        <v>416</v>
      </c>
      <c r="C136" s="19" t="s">
        <v>417</v>
      </c>
      <c r="D136" s="19" t="s">
        <v>361</v>
      </c>
      <c r="E136" s="19" t="s">
        <v>186</v>
      </c>
      <c r="F136" s="20">
        <v>2100000</v>
      </c>
      <c r="G136" s="26">
        <v>2.8</v>
      </c>
      <c r="H136" s="83">
        <v>57000</v>
      </c>
      <c r="I136" s="25">
        <v>1</v>
      </c>
      <c r="J136" s="26">
        <v>2.8</v>
      </c>
      <c r="K136" s="36">
        <v>1</v>
      </c>
      <c r="L136" s="130">
        <v>0.3</v>
      </c>
      <c r="M136" s="36">
        <v>1</v>
      </c>
      <c r="N136" s="131">
        <v>2.6</v>
      </c>
      <c r="O136" s="28">
        <v>2</v>
      </c>
      <c r="P136" s="132">
        <v>1.9</v>
      </c>
      <c r="Q136" s="80">
        <v>3</v>
      </c>
      <c r="R136" s="132">
        <v>-0.5</v>
      </c>
      <c r="S136" s="80">
        <v>4</v>
      </c>
      <c r="T136" s="132">
        <v>1</v>
      </c>
      <c r="U136" s="29">
        <v>1</v>
      </c>
      <c r="V136" s="133">
        <v>-0.9</v>
      </c>
      <c r="W136" s="28">
        <v>1</v>
      </c>
      <c r="X136" s="132">
        <v>0</v>
      </c>
      <c r="Y136" s="80"/>
      <c r="Z136" s="132"/>
      <c r="AA136" s="80"/>
      <c r="AB136" s="132"/>
      <c r="AC136" s="29">
        <v>2</v>
      </c>
      <c r="AD136" s="133">
        <v>0</v>
      </c>
      <c r="AE136" s="28">
        <v>4</v>
      </c>
      <c r="AF136" s="132">
        <v>1.5</v>
      </c>
      <c r="AG136" s="80">
        <v>3</v>
      </c>
      <c r="AH136" s="132">
        <v>-4.0999999999999996</v>
      </c>
      <c r="AI136" s="29">
        <v>1</v>
      </c>
      <c r="AJ136" s="134">
        <v>0.7</v>
      </c>
      <c r="AK136" s="28">
        <v>1</v>
      </c>
      <c r="AL136" s="132">
        <v>0</v>
      </c>
      <c r="AM136" s="80">
        <v>2</v>
      </c>
      <c r="AN136" s="132">
        <v>13.4</v>
      </c>
      <c r="AO136" s="29">
        <v>2</v>
      </c>
      <c r="AP136" s="133">
        <v>13.9</v>
      </c>
    </row>
    <row r="137" spans="1:42" x14ac:dyDescent="0.35">
      <c r="A137" s="23">
        <v>109</v>
      </c>
      <c r="B137" s="19" t="s">
        <v>418</v>
      </c>
      <c r="C137" s="19" t="s">
        <v>419</v>
      </c>
      <c r="D137" s="19" t="s">
        <v>361</v>
      </c>
      <c r="E137" s="19" t="s">
        <v>151</v>
      </c>
      <c r="F137" s="20">
        <v>150000000</v>
      </c>
      <c r="G137" s="26">
        <v>2.8</v>
      </c>
      <c r="H137" s="83">
        <v>4100000</v>
      </c>
      <c r="I137" s="25">
        <v>1</v>
      </c>
      <c r="J137" s="26">
        <v>2.8</v>
      </c>
      <c r="K137" s="36">
        <v>2</v>
      </c>
      <c r="L137" s="130">
        <v>0.9</v>
      </c>
      <c r="M137" s="36">
        <v>1</v>
      </c>
      <c r="N137" s="131">
        <v>2.2999999999999998</v>
      </c>
      <c r="O137" s="28">
        <v>3</v>
      </c>
      <c r="P137" s="132">
        <v>2</v>
      </c>
      <c r="Q137" s="80">
        <v>4</v>
      </c>
      <c r="R137" s="132">
        <v>-0.3</v>
      </c>
      <c r="S137" s="80">
        <v>2</v>
      </c>
      <c r="T137" s="132">
        <v>0</v>
      </c>
      <c r="U137" s="29">
        <v>4</v>
      </c>
      <c r="V137" s="133">
        <v>-0.8</v>
      </c>
      <c r="W137" s="28">
        <v>1</v>
      </c>
      <c r="X137" s="132">
        <v>1.4</v>
      </c>
      <c r="Y137" s="80"/>
      <c r="Z137" s="132"/>
      <c r="AA137" s="80"/>
      <c r="AB137" s="132"/>
      <c r="AC137" s="29">
        <v>4</v>
      </c>
      <c r="AD137" s="133">
        <v>1.6</v>
      </c>
      <c r="AE137" s="28">
        <v>3</v>
      </c>
      <c r="AF137" s="132">
        <v>3.2</v>
      </c>
      <c r="AG137" s="80">
        <v>4</v>
      </c>
      <c r="AH137" s="132">
        <v>-4.0999999999999996</v>
      </c>
      <c r="AI137" s="29">
        <v>3</v>
      </c>
      <c r="AJ137" s="134">
        <v>1.3</v>
      </c>
      <c r="AK137" s="28">
        <v>1</v>
      </c>
      <c r="AL137" s="132">
        <v>0</v>
      </c>
      <c r="AM137" s="80">
        <v>4</v>
      </c>
      <c r="AN137" s="132">
        <v>6.4</v>
      </c>
      <c r="AO137" s="29">
        <v>1</v>
      </c>
      <c r="AP137" s="133">
        <v>-0.1</v>
      </c>
    </row>
    <row r="138" spans="1:42" x14ac:dyDescent="0.35">
      <c r="A138" s="23">
        <v>4</v>
      </c>
      <c r="B138" s="19" t="s">
        <v>420</v>
      </c>
      <c r="C138" s="19" t="s">
        <v>421</v>
      </c>
      <c r="D138" s="19" t="s">
        <v>361</v>
      </c>
      <c r="E138" s="19" t="s">
        <v>151</v>
      </c>
      <c r="F138" s="20">
        <v>3200000</v>
      </c>
      <c r="G138" s="26">
        <v>2.9</v>
      </c>
      <c r="H138" s="83">
        <v>94000</v>
      </c>
      <c r="I138" s="25">
        <v>2</v>
      </c>
      <c r="J138" s="26">
        <v>2.9</v>
      </c>
      <c r="K138" s="36">
        <v>3</v>
      </c>
      <c r="L138" s="130">
        <v>0.5</v>
      </c>
      <c r="M138" s="36">
        <v>2</v>
      </c>
      <c r="N138" s="131">
        <v>2.7</v>
      </c>
      <c r="O138" s="28">
        <v>4</v>
      </c>
      <c r="P138" s="132">
        <v>5.3</v>
      </c>
      <c r="Q138" s="80">
        <v>4</v>
      </c>
      <c r="R138" s="132">
        <v>1.1000000000000001</v>
      </c>
      <c r="S138" s="80">
        <v>4</v>
      </c>
      <c r="T138" s="132">
        <v>1.8</v>
      </c>
      <c r="U138" s="29">
        <v>3</v>
      </c>
      <c r="V138" s="133">
        <v>0.3</v>
      </c>
      <c r="W138" s="28">
        <v>4</v>
      </c>
      <c r="X138" s="132">
        <v>0</v>
      </c>
      <c r="Y138" s="80"/>
      <c r="Z138" s="132"/>
      <c r="AA138" s="80"/>
      <c r="AB138" s="132"/>
      <c r="AC138" s="29">
        <v>4</v>
      </c>
      <c r="AD138" s="133">
        <v>0.1</v>
      </c>
      <c r="AE138" s="28">
        <v>4</v>
      </c>
      <c r="AF138" s="132">
        <v>-0.2</v>
      </c>
      <c r="AG138" s="80">
        <v>1</v>
      </c>
      <c r="AH138" s="132">
        <v>-0.5</v>
      </c>
      <c r="AI138" s="29">
        <v>4</v>
      </c>
      <c r="AJ138" s="134">
        <v>1.5</v>
      </c>
      <c r="AK138" s="28">
        <v>1</v>
      </c>
      <c r="AL138" s="132">
        <v>0</v>
      </c>
      <c r="AM138" s="80">
        <v>4</v>
      </c>
      <c r="AN138" s="132">
        <v>5.8</v>
      </c>
      <c r="AO138" s="29">
        <v>4</v>
      </c>
      <c r="AP138" s="133">
        <v>10.3</v>
      </c>
    </row>
    <row r="139" spans="1:42" x14ac:dyDescent="0.35">
      <c r="A139" s="23">
        <v>10</v>
      </c>
      <c r="B139" s="19" t="s">
        <v>422</v>
      </c>
      <c r="C139" s="19" t="s">
        <v>423</v>
      </c>
      <c r="D139" s="19" t="s">
        <v>361</v>
      </c>
      <c r="E139" s="19" t="s">
        <v>157</v>
      </c>
      <c r="F139" s="20">
        <v>4000000</v>
      </c>
      <c r="G139" s="26">
        <v>2.9</v>
      </c>
      <c r="H139" s="83">
        <v>120000</v>
      </c>
      <c r="I139" s="25">
        <v>3</v>
      </c>
      <c r="J139" s="26">
        <v>2.9</v>
      </c>
      <c r="K139" s="36">
        <v>4</v>
      </c>
      <c r="L139" s="130">
        <v>1.3</v>
      </c>
      <c r="M139" s="36">
        <v>3</v>
      </c>
      <c r="N139" s="131">
        <v>2.2999999999999998</v>
      </c>
      <c r="O139" s="28">
        <v>3</v>
      </c>
      <c r="P139" s="132">
        <v>2.8</v>
      </c>
      <c r="Q139" s="80">
        <v>2</v>
      </c>
      <c r="R139" s="132">
        <v>0.5</v>
      </c>
      <c r="S139" s="80">
        <v>4</v>
      </c>
      <c r="T139" s="132">
        <v>-2.6</v>
      </c>
      <c r="U139" s="29">
        <v>4</v>
      </c>
      <c r="V139" s="133">
        <v>2.8</v>
      </c>
      <c r="W139" s="28">
        <v>1</v>
      </c>
      <c r="X139" s="132">
        <v>0</v>
      </c>
      <c r="Y139" s="80">
        <v>4</v>
      </c>
      <c r="Z139" s="132">
        <v>23.9</v>
      </c>
      <c r="AA139" s="80"/>
      <c r="AB139" s="132"/>
      <c r="AC139" s="29">
        <v>4</v>
      </c>
      <c r="AD139" s="133">
        <v>0.3</v>
      </c>
      <c r="AE139" s="28">
        <v>4</v>
      </c>
      <c r="AF139" s="132">
        <v>0.1</v>
      </c>
      <c r="AG139" s="80">
        <v>4</v>
      </c>
      <c r="AH139" s="132">
        <v>-12.5</v>
      </c>
      <c r="AI139" s="29">
        <v>2</v>
      </c>
      <c r="AJ139" s="134">
        <v>-0.3</v>
      </c>
      <c r="AK139" s="28">
        <v>1</v>
      </c>
      <c r="AL139" s="132">
        <v>0</v>
      </c>
      <c r="AM139" s="80">
        <v>4</v>
      </c>
      <c r="AN139" s="132">
        <v>7.7</v>
      </c>
      <c r="AO139" s="29">
        <v>4</v>
      </c>
      <c r="AP139" s="133">
        <v>5.4</v>
      </c>
    </row>
    <row r="140" spans="1:42" x14ac:dyDescent="0.35">
      <c r="A140" s="23">
        <v>56</v>
      </c>
      <c r="B140" s="19" t="s">
        <v>424</v>
      </c>
      <c r="C140" s="19" t="s">
        <v>425</v>
      </c>
      <c r="D140" s="19" t="s">
        <v>361</v>
      </c>
      <c r="E140" s="19" t="s">
        <v>186</v>
      </c>
      <c r="F140" s="20">
        <v>2600000</v>
      </c>
      <c r="G140" s="26">
        <v>3</v>
      </c>
      <c r="H140" s="83">
        <v>79000</v>
      </c>
      <c r="I140" s="25">
        <v>1</v>
      </c>
      <c r="J140" s="26">
        <v>3</v>
      </c>
      <c r="K140" s="36">
        <v>3</v>
      </c>
      <c r="L140" s="130">
        <v>0.6</v>
      </c>
      <c r="M140" s="36">
        <v>1</v>
      </c>
      <c r="N140" s="131">
        <v>2.9</v>
      </c>
      <c r="O140" s="28">
        <v>3</v>
      </c>
      <c r="P140" s="132">
        <v>2</v>
      </c>
      <c r="Q140" s="80">
        <v>1</v>
      </c>
      <c r="R140" s="132">
        <v>0.1</v>
      </c>
      <c r="S140" s="80">
        <v>4</v>
      </c>
      <c r="T140" s="132">
        <v>1</v>
      </c>
      <c r="U140" s="29">
        <v>2</v>
      </c>
      <c r="V140" s="133">
        <v>-1.9</v>
      </c>
      <c r="W140" s="28">
        <v>1</v>
      </c>
      <c r="X140" s="132">
        <v>0</v>
      </c>
      <c r="Y140" s="80">
        <v>4</v>
      </c>
      <c r="Z140" s="132">
        <v>20.9</v>
      </c>
      <c r="AA140" s="80"/>
      <c r="AB140" s="132"/>
      <c r="AC140" s="29">
        <v>4</v>
      </c>
      <c r="AD140" s="133">
        <v>1.7</v>
      </c>
      <c r="AE140" s="28">
        <v>4</v>
      </c>
      <c r="AF140" s="132">
        <v>2.7</v>
      </c>
      <c r="AG140" s="80">
        <v>4</v>
      </c>
      <c r="AH140" s="132">
        <v>-4.8</v>
      </c>
      <c r="AI140" s="29">
        <v>2</v>
      </c>
      <c r="AJ140" s="134">
        <v>1.8</v>
      </c>
      <c r="AK140" s="28">
        <v>1</v>
      </c>
      <c r="AL140" s="132">
        <v>0</v>
      </c>
      <c r="AM140" s="80">
        <v>1</v>
      </c>
      <c r="AN140" s="132">
        <v>4</v>
      </c>
      <c r="AO140" s="29">
        <v>2</v>
      </c>
      <c r="AP140" s="133">
        <v>7</v>
      </c>
    </row>
    <row r="141" spans="1:42" x14ac:dyDescent="0.35">
      <c r="A141" s="23">
        <v>159</v>
      </c>
      <c r="B141" s="19" t="s">
        <v>426</v>
      </c>
      <c r="C141" s="19" t="s">
        <v>427</v>
      </c>
      <c r="D141" s="19" t="s">
        <v>361</v>
      </c>
      <c r="E141" s="19" t="s">
        <v>186</v>
      </c>
      <c r="F141" s="20">
        <v>9600000</v>
      </c>
      <c r="G141" s="26">
        <v>3</v>
      </c>
      <c r="H141" s="83">
        <v>280000</v>
      </c>
      <c r="I141" s="25">
        <v>1</v>
      </c>
      <c r="J141" s="26">
        <v>3</v>
      </c>
      <c r="K141" s="36">
        <v>3</v>
      </c>
      <c r="L141" s="130">
        <v>0.8</v>
      </c>
      <c r="M141" s="36">
        <v>1</v>
      </c>
      <c r="N141" s="131">
        <v>2.6</v>
      </c>
      <c r="O141" s="28">
        <v>2</v>
      </c>
      <c r="P141" s="132">
        <v>1.3</v>
      </c>
      <c r="Q141" s="80">
        <v>3</v>
      </c>
      <c r="R141" s="132">
        <v>-0.6</v>
      </c>
      <c r="S141" s="80">
        <v>1</v>
      </c>
      <c r="T141" s="132">
        <v>0</v>
      </c>
      <c r="U141" s="29">
        <v>3</v>
      </c>
      <c r="V141" s="133">
        <v>-0.7</v>
      </c>
      <c r="W141" s="28">
        <v>1</v>
      </c>
      <c r="X141" s="132">
        <v>0</v>
      </c>
      <c r="Y141" s="80"/>
      <c r="Z141" s="132"/>
      <c r="AA141" s="80"/>
      <c r="AB141" s="132"/>
      <c r="AC141" s="29">
        <v>3</v>
      </c>
      <c r="AD141" s="133">
        <v>0</v>
      </c>
      <c r="AE141" s="28">
        <v>4</v>
      </c>
      <c r="AF141" s="132">
        <v>3.7</v>
      </c>
      <c r="AG141" s="80">
        <v>2</v>
      </c>
      <c r="AH141" s="132">
        <v>-2.7</v>
      </c>
      <c r="AI141" s="29">
        <v>4</v>
      </c>
      <c r="AJ141" s="134">
        <v>2.2000000000000002</v>
      </c>
      <c r="AK141" s="28">
        <v>1</v>
      </c>
      <c r="AL141" s="132">
        <v>0</v>
      </c>
      <c r="AM141" s="80">
        <v>3</v>
      </c>
      <c r="AN141" s="132">
        <v>9.6999999999999993</v>
      </c>
      <c r="AO141" s="29">
        <v>3</v>
      </c>
      <c r="AP141" s="133">
        <v>-3.3</v>
      </c>
    </row>
    <row r="142" spans="1:42" x14ac:dyDescent="0.35">
      <c r="A142" s="23">
        <v>182</v>
      </c>
      <c r="B142" s="19" t="s">
        <v>428</v>
      </c>
      <c r="C142" s="19" t="s">
        <v>429</v>
      </c>
      <c r="D142" s="19" t="s">
        <v>361</v>
      </c>
      <c r="E142" s="19" t="s">
        <v>186</v>
      </c>
      <c r="F142" s="20">
        <v>78000</v>
      </c>
      <c r="G142" s="26">
        <v>3.2</v>
      </c>
      <c r="H142" s="83">
        <v>2500</v>
      </c>
      <c r="I142" s="25">
        <v>2</v>
      </c>
      <c r="J142" s="26">
        <v>3.2</v>
      </c>
      <c r="K142" s="36"/>
      <c r="L142" s="130"/>
      <c r="M142" s="36">
        <v>2</v>
      </c>
      <c r="N142" s="131">
        <v>3.3</v>
      </c>
      <c r="O142" s="28">
        <v>3</v>
      </c>
      <c r="P142" s="132">
        <v>2</v>
      </c>
      <c r="Q142" s="80">
        <v>2</v>
      </c>
      <c r="R142" s="132">
        <v>-0.4</v>
      </c>
      <c r="S142" s="80">
        <v>1</v>
      </c>
      <c r="T142" s="132">
        <v>-0.2</v>
      </c>
      <c r="U142" s="29">
        <v>1</v>
      </c>
      <c r="V142" s="133">
        <v>0.3</v>
      </c>
      <c r="W142" s="28">
        <v>1</v>
      </c>
      <c r="X142" s="132">
        <v>0</v>
      </c>
      <c r="Y142" s="80">
        <v>2</v>
      </c>
      <c r="Z142" s="132">
        <v>11.5</v>
      </c>
      <c r="AA142" s="80"/>
      <c r="AB142" s="132"/>
      <c r="AC142" s="29">
        <v>1</v>
      </c>
      <c r="AD142" s="133">
        <v>0</v>
      </c>
      <c r="AE142" s="28">
        <v>1</v>
      </c>
      <c r="AF142" s="132">
        <v>4.0999999999999996</v>
      </c>
      <c r="AG142" s="80">
        <v>2</v>
      </c>
      <c r="AH142" s="132">
        <v>2.7</v>
      </c>
      <c r="AI142" s="29">
        <v>4</v>
      </c>
      <c r="AJ142" s="134">
        <v>0.3</v>
      </c>
      <c r="AK142" s="28">
        <v>1</v>
      </c>
      <c r="AL142" s="132">
        <v>0</v>
      </c>
      <c r="AM142" s="80">
        <v>4</v>
      </c>
      <c r="AN142" s="132">
        <v>4.8</v>
      </c>
      <c r="AO142" s="29">
        <v>4</v>
      </c>
      <c r="AP142" s="133">
        <v>14.3</v>
      </c>
    </row>
    <row r="143" spans="1:42" x14ac:dyDescent="0.35">
      <c r="A143" s="23">
        <v>106</v>
      </c>
      <c r="B143" s="19" t="s">
        <v>430</v>
      </c>
      <c r="C143" s="19" t="s">
        <v>431</v>
      </c>
      <c r="D143" s="19" t="s">
        <v>361</v>
      </c>
      <c r="E143" s="19" t="s">
        <v>186</v>
      </c>
      <c r="F143" s="20">
        <v>9100000</v>
      </c>
      <c r="G143" s="26">
        <v>3.2</v>
      </c>
      <c r="H143" s="83">
        <v>290000</v>
      </c>
      <c r="I143" s="25">
        <v>1</v>
      </c>
      <c r="J143" s="26">
        <v>3.2</v>
      </c>
      <c r="K143" s="36"/>
      <c r="L143" s="130"/>
      <c r="M143" s="36">
        <v>1</v>
      </c>
      <c r="N143" s="131">
        <v>3.2</v>
      </c>
      <c r="O143" s="28">
        <v>1</v>
      </c>
      <c r="P143" s="132">
        <v>1.3</v>
      </c>
      <c r="Q143" s="80">
        <v>2</v>
      </c>
      <c r="R143" s="132">
        <v>-0.3</v>
      </c>
      <c r="S143" s="80">
        <v>4</v>
      </c>
      <c r="T143" s="132">
        <v>1.9</v>
      </c>
      <c r="U143" s="29">
        <v>1</v>
      </c>
      <c r="V143" s="133">
        <v>0.5</v>
      </c>
      <c r="W143" s="28">
        <v>1</v>
      </c>
      <c r="X143" s="132">
        <v>0</v>
      </c>
      <c r="Y143" s="80"/>
      <c r="Z143" s="132"/>
      <c r="AA143" s="80"/>
      <c r="AB143" s="132"/>
      <c r="AC143" s="29">
        <v>1</v>
      </c>
      <c r="AD143" s="133">
        <v>0</v>
      </c>
      <c r="AE143" s="28">
        <v>2</v>
      </c>
      <c r="AF143" s="132">
        <v>4.0999999999999996</v>
      </c>
      <c r="AG143" s="80">
        <v>2</v>
      </c>
      <c r="AH143" s="132">
        <v>-4</v>
      </c>
      <c r="AI143" s="29">
        <v>3</v>
      </c>
      <c r="AJ143" s="134">
        <v>3.7</v>
      </c>
      <c r="AK143" s="28">
        <v>1</v>
      </c>
      <c r="AL143" s="132">
        <v>0</v>
      </c>
      <c r="AM143" s="80">
        <v>2</v>
      </c>
      <c r="AN143" s="132">
        <v>7.5</v>
      </c>
      <c r="AO143" s="29">
        <v>4</v>
      </c>
      <c r="AP143" s="133">
        <v>19.5</v>
      </c>
    </row>
    <row r="144" spans="1:42" x14ac:dyDescent="0.35">
      <c r="A144" s="23">
        <v>11</v>
      </c>
      <c r="B144" s="19" t="s">
        <v>432</v>
      </c>
      <c r="C144" s="19" t="s">
        <v>433</v>
      </c>
      <c r="D144" s="19" t="s">
        <v>361</v>
      </c>
      <c r="E144" s="19" t="s">
        <v>151</v>
      </c>
      <c r="F144" s="20">
        <v>8600000</v>
      </c>
      <c r="G144" s="26">
        <v>3.3</v>
      </c>
      <c r="H144" s="83">
        <v>280000</v>
      </c>
      <c r="I144" s="25">
        <v>2</v>
      </c>
      <c r="J144" s="26">
        <v>3.3</v>
      </c>
      <c r="K144" s="36">
        <v>3</v>
      </c>
      <c r="L144" s="130">
        <v>1.5</v>
      </c>
      <c r="M144" s="36">
        <v>2</v>
      </c>
      <c r="N144" s="131">
        <v>2.2999999999999998</v>
      </c>
      <c r="O144" s="28">
        <v>4</v>
      </c>
      <c r="P144" s="132">
        <v>5.2</v>
      </c>
      <c r="Q144" s="80">
        <v>2</v>
      </c>
      <c r="R144" s="132">
        <v>-1.1000000000000001</v>
      </c>
      <c r="S144" s="80">
        <v>2</v>
      </c>
      <c r="T144" s="132">
        <v>-0.5</v>
      </c>
      <c r="U144" s="29">
        <v>1</v>
      </c>
      <c r="V144" s="133">
        <v>0.1</v>
      </c>
      <c r="W144" s="28">
        <v>1</v>
      </c>
      <c r="X144" s="132">
        <v>0</v>
      </c>
      <c r="Y144" s="80">
        <v>3</v>
      </c>
      <c r="Z144" s="132">
        <v>11.5</v>
      </c>
      <c r="AA144" s="80"/>
      <c r="AB144" s="132"/>
      <c r="AC144" s="29">
        <v>3</v>
      </c>
      <c r="AD144" s="133">
        <v>0.6</v>
      </c>
      <c r="AE144" s="28">
        <v>4</v>
      </c>
      <c r="AF144" s="132">
        <v>3.1</v>
      </c>
      <c r="AG144" s="80">
        <v>1</v>
      </c>
      <c r="AH144" s="132">
        <v>-3.6</v>
      </c>
      <c r="AI144" s="29">
        <v>4</v>
      </c>
      <c r="AJ144" s="134">
        <v>0.9</v>
      </c>
      <c r="AK144" s="28">
        <v>1</v>
      </c>
      <c r="AL144" s="132">
        <v>0</v>
      </c>
      <c r="AM144" s="80">
        <v>3</v>
      </c>
      <c r="AN144" s="132">
        <v>6.8</v>
      </c>
      <c r="AO144" s="29">
        <v>3</v>
      </c>
      <c r="AP144" s="133">
        <v>5.3</v>
      </c>
    </row>
    <row r="145" spans="1:42" x14ac:dyDescent="0.35">
      <c r="A145" s="23">
        <v>20</v>
      </c>
      <c r="B145" s="19" t="s">
        <v>434</v>
      </c>
      <c r="C145" s="19" t="s">
        <v>435</v>
      </c>
      <c r="D145" s="19" t="s">
        <v>361</v>
      </c>
      <c r="E145" s="19" t="s">
        <v>157</v>
      </c>
      <c r="F145" s="20">
        <v>43000000</v>
      </c>
      <c r="G145" s="26">
        <v>3.4</v>
      </c>
      <c r="H145" s="83">
        <v>1500000</v>
      </c>
      <c r="I145" s="25">
        <v>3</v>
      </c>
      <c r="J145" s="26">
        <v>3.4</v>
      </c>
      <c r="K145" s="36">
        <v>3</v>
      </c>
      <c r="L145" s="130">
        <v>3.8</v>
      </c>
      <c r="M145" s="36">
        <v>2</v>
      </c>
      <c r="N145" s="131">
        <v>0.7</v>
      </c>
      <c r="O145" s="28">
        <v>3</v>
      </c>
      <c r="P145" s="132">
        <v>2.5</v>
      </c>
      <c r="Q145" s="80">
        <v>4</v>
      </c>
      <c r="R145" s="132">
        <v>-1.3</v>
      </c>
      <c r="S145" s="80">
        <v>4</v>
      </c>
      <c r="T145" s="132">
        <v>-14.4</v>
      </c>
      <c r="U145" s="29">
        <v>2</v>
      </c>
      <c r="V145" s="133">
        <v>0.6</v>
      </c>
      <c r="W145" s="28">
        <v>4</v>
      </c>
      <c r="X145" s="132">
        <v>0.2</v>
      </c>
      <c r="Y145" s="80">
        <v>4</v>
      </c>
      <c r="Z145" s="132">
        <v>21.6</v>
      </c>
      <c r="AA145" s="80"/>
      <c r="AB145" s="132"/>
      <c r="AC145" s="29">
        <v>4</v>
      </c>
      <c r="AD145" s="133">
        <v>0.4</v>
      </c>
      <c r="AE145" s="28">
        <v>3</v>
      </c>
      <c r="AF145" s="132">
        <v>2.6</v>
      </c>
      <c r="AG145" s="80">
        <v>3</v>
      </c>
      <c r="AH145" s="132">
        <v>-3</v>
      </c>
      <c r="AI145" s="29">
        <v>2</v>
      </c>
      <c r="AJ145" s="134">
        <v>2.7</v>
      </c>
      <c r="AK145" s="28">
        <v>1</v>
      </c>
      <c r="AL145" s="132">
        <v>0</v>
      </c>
      <c r="AM145" s="80">
        <v>3</v>
      </c>
      <c r="AN145" s="132">
        <v>10.8</v>
      </c>
      <c r="AO145" s="29">
        <v>2</v>
      </c>
      <c r="AP145" s="133">
        <v>-17.8</v>
      </c>
    </row>
    <row r="146" spans="1:42" x14ac:dyDescent="0.35">
      <c r="A146" s="23">
        <v>55</v>
      </c>
      <c r="B146" s="19" t="s">
        <v>436</v>
      </c>
      <c r="C146" s="19" t="s">
        <v>437</v>
      </c>
      <c r="D146" s="19" t="s">
        <v>361</v>
      </c>
      <c r="E146" s="19" t="s">
        <v>186</v>
      </c>
      <c r="F146" s="20">
        <v>450000</v>
      </c>
      <c r="G146" s="26">
        <v>3.5</v>
      </c>
      <c r="H146" s="83">
        <v>16000</v>
      </c>
      <c r="I146" s="25">
        <v>1</v>
      </c>
      <c r="J146" s="26">
        <v>3.5</v>
      </c>
      <c r="K146" s="36">
        <v>4</v>
      </c>
      <c r="L146" s="130">
        <v>1.1000000000000001</v>
      </c>
      <c r="M146" s="36">
        <v>1</v>
      </c>
      <c r="N146" s="131">
        <v>3</v>
      </c>
      <c r="O146" s="28">
        <v>3</v>
      </c>
      <c r="P146" s="132">
        <v>1.6</v>
      </c>
      <c r="Q146" s="80">
        <v>3</v>
      </c>
      <c r="R146" s="132">
        <v>-1</v>
      </c>
      <c r="S146" s="80">
        <v>2</v>
      </c>
      <c r="T146" s="132">
        <v>0.6</v>
      </c>
      <c r="U146" s="29">
        <v>3</v>
      </c>
      <c r="V146" s="133">
        <v>2.9</v>
      </c>
      <c r="W146" s="28">
        <v>1</v>
      </c>
      <c r="X146" s="132">
        <v>0</v>
      </c>
      <c r="Y146" s="80"/>
      <c r="Z146" s="132"/>
      <c r="AA146" s="80"/>
      <c r="AB146" s="132"/>
      <c r="AC146" s="29">
        <v>1</v>
      </c>
      <c r="AD146" s="133">
        <v>0</v>
      </c>
      <c r="AE146" s="28">
        <v>1</v>
      </c>
      <c r="AF146" s="132">
        <v>4.8</v>
      </c>
      <c r="AG146" s="80">
        <v>1</v>
      </c>
      <c r="AH146" s="132">
        <v>0</v>
      </c>
      <c r="AI146" s="29">
        <v>2</v>
      </c>
      <c r="AJ146" s="134">
        <v>1.7</v>
      </c>
      <c r="AK146" s="28">
        <v>1</v>
      </c>
      <c r="AL146" s="132">
        <v>0</v>
      </c>
      <c r="AM146" s="80">
        <v>2</v>
      </c>
      <c r="AN146" s="132">
        <v>11</v>
      </c>
      <c r="AO146" s="29">
        <v>4</v>
      </c>
      <c r="AP146" s="133">
        <v>2.7</v>
      </c>
    </row>
    <row r="147" spans="1:42" x14ac:dyDescent="0.35">
      <c r="A147" s="23">
        <v>70</v>
      </c>
      <c r="B147" s="19" t="s">
        <v>438</v>
      </c>
      <c r="C147" s="19" t="s">
        <v>439</v>
      </c>
      <c r="D147" s="19" t="s">
        <v>361</v>
      </c>
      <c r="E147" s="19" t="s">
        <v>186</v>
      </c>
      <c r="F147" s="20">
        <v>1800000</v>
      </c>
      <c r="G147" s="26">
        <v>3.9</v>
      </c>
      <c r="H147" s="83">
        <v>72000</v>
      </c>
      <c r="I147" s="25">
        <v>2</v>
      </c>
      <c r="J147" s="26">
        <v>3.9</v>
      </c>
      <c r="K147" s="36">
        <v>4</v>
      </c>
      <c r="L147" s="130">
        <v>0.8</v>
      </c>
      <c r="M147" s="36">
        <v>2</v>
      </c>
      <c r="N147" s="131">
        <v>3.8</v>
      </c>
      <c r="O147" s="28">
        <v>2</v>
      </c>
      <c r="P147" s="132">
        <v>1.4</v>
      </c>
      <c r="Q147" s="80">
        <v>2</v>
      </c>
      <c r="R147" s="132">
        <v>-0.1</v>
      </c>
      <c r="S147" s="80">
        <v>2</v>
      </c>
      <c r="T147" s="132">
        <v>2</v>
      </c>
      <c r="U147" s="29">
        <v>3</v>
      </c>
      <c r="V147" s="133">
        <v>0.6</v>
      </c>
      <c r="W147" s="28">
        <v>1</v>
      </c>
      <c r="X147" s="132">
        <v>0</v>
      </c>
      <c r="Y147" s="80">
        <v>4</v>
      </c>
      <c r="Z147" s="132">
        <v>24.6</v>
      </c>
      <c r="AA147" s="80"/>
      <c r="AB147" s="132"/>
      <c r="AC147" s="29">
        <v>4</v>
      </c>
      <c r="AD147" s="133">
        <v>0.9</v>
      </c>
      <c r="AE147" s="28">
        <v>4</v>
      </c>
      <c r="AF147" s="132">
        <v>1.4</v>
      </c>
      <c r="AG147" s="80">
        <v>3</v>
      </c>
      <c r="AH147" s="132">
        <v>-3.3</v>
      </c>
      <c r="AI147" s="29">
        <v>4</v>
      </c>
      <c r="AJ147" s="134">
        <v>1</v>
      </c>
      <c r="AK147" s="28">
        <v>1</v>
      </c>
      <c r="AL147" s="132">
        <v>0</v>
      </c>
      <c r="AM147" s="80">
        <v>4</v>
      </c>
      <c r="AN147" s="132">
        <v>13.2</v>
      </c>
      <c r="AO147" s="29">
        <v>2</v>
      </c>
      <c r="AP147" s="133">
        <v>4.4000000000000004</v>
      </c>
    </row>
    <row r="148" spans="1:42" x14ac:dyDescent="0.35">
      <c r="A148" s="23">
        <v>89</v>
      </c>
      <c r="B148" s="19" t="s">
        <v>440</v>
      </c>
      <c r="C148" s="19" t="s">
        <v>441</v>
      </c>
      <c r="D148" s="19" t="s">
        <v>361</v>
      </c>
      <c r="E148" s="19" t="s">
        <v>151</v>
      </c>
      <c r="F148" s="20">
        <v>10000000</v>
      </c>
      <c r="G148" s="26">
        <v>4.2</v>
      </c>
      <c r="H148" s="83">
        <v>440000</v>
      </c>
      <c r="I148" s="25">
        <v>3</v>
      </c>
      <c r="J148" s="26">
        <v>4.2</v>
      </c>
      <c r="K148" s="36">
        <v>3</v>
      </c>
      <c r="L148" s="130">
        <v>1.2</v>
      </c>
      <c r="M148" s="36">
        <v>3</v>
      </c>
      <c r="N148" s="131">
        <v>3.9</v>
      </c>
      <c r="O148" s="28">
        <v>4</v>
      </c>
      <c r="P148" s="132">
        <v>4.3</v>
      </c>
      <c r="Q148" s="80">
        <v>4</v>
      </c>
      <c r="R148" s="132">
        <v>0.9</v>
      </c>
      <c r="S148" s="80">
        <v>3</v>
      </c>
      <c r="T148" s="132">
        <v>0.3</v>
      </c>
      <c r="U148" s="29">
        <v>4</v>
      </c>
      <c r="V148" s="133">
        <v>0.6</v>
      </c>
      <c r="W148" s="28">
        <v>4</v>
      </c>
      <c r="X148" s="132">
        <v>0</v>
      </c>
      <c r="Y148" s="80">
        <v>4</v>
      </c>
      <c r="Z148" s="132">
        <v>29.2</v>
      </c>
      <c r="AA148" s="80"/>
      <c r="AB148" s="132"/>
      <c r="AC148" s="29">
        <v>4</v>
      </c>
      <c r="AD148" s="133">
        <v>3.4</v>
      </c>
      <c r="AE148" s="28">
        <v>2</v>
      </c>
      <c r="AF148" s="132">
        <v>0.9</v>
      </c>
      <c r="AG148" s="80">
        <v>4</v>
      </c>
      <c r="AH148" s="132">
        <v>-8.6999999999999993</v>
      </c>
      <c r="AI148" s="29">
        <v>1</v>
      </c>
      <c r="AJ148" s="134">
        <v>1.7</v>
      </c>
      <c r="AK148" s="28">
        <v>1</v>
      </c>
      <c r="AL148" s="132">
        <v>0</v>
      </c>
      <c r="AM148" s="80">
        <v>3</v>
      </c>
      <c r="AN148" s="132">
        <v>8.3000000000000007</v>
      </c>
      <c r="AO148" s="29">
        <v>2</v>
      </c>
      <c r="AP148" s="133">
        <v>6.9</v>
      </c>
    </row>
    <row r="149" spans="1:42" x14ac:dyDescent="0.35">
      <c r="A149" s="23">
        <v>21</v>
      </c>
      <c r="B149" s="19" t="s">
        <v>442</v>
      </c>
      <c r="C149" s="19" t="s">
        <v>443</v>
      </c>
      <c r="D149" s="19" t="s">
        <v>361</v>
      </c>
      <c r="E149" s="19" t="s">
        <v>186</v>
      </c>
      <c r="F149" s="20">
        <v>47000000</v>
      </c>
      <c r="G149" s="26">
        <v>4.3</v>
      </c>
      <c r="H149" s="83">
        <v>2000000</v>
      </c>
      <c r="I149" s="25">
        <v>1</v>
      </c>
      <c r="J149" s="26">
        <v>4.3</v>
      </c>
      <c r="K149" s="36">
        <v>2</v>
      </c>
      <c r="L149" s="130">
        <v>0.4</v>
      </c>
      <c r="M149" s="36">
        <v>1</v>
      </c>
      <c r="N149" s="131">
        <v>4.3</v>
      </c>
      <c r="O149" s="28">
        <v>2</v>
      </c>
      <c r="P149" s="132">
        <v>0.8</v>
      </c>
      <c r="Q149" s="80">
        <v>4</v>
      </c>
      <c r="R149" s="132">
        <v>-1.4</v>
      </c>
      <c r="S149" s="80">
        <v>2</v>
      </c>
      <c r="T149" s="132">
        <v>0</v>
      </c>
      <c r="U149" s="29">
        <v>2</v>
      </c>
      <c r="V149" s="133">
        <v>0.3</v>
      </c>
      <c r="W149" s="28">
        <v>1</v>
      </c>
      <c r="X149" s="132">
        <v>0</v>
      </c>
      <c r="Y149" s="80">
        <v>1</v>
      </c>
      <c r="Z149" s="132">
        <v>7.7</v>
      </c>
      <c r="AA149" s="80"/>
      <c r="AB149" s="132"/>
      <c r="AC149" s="29">
        <v>1</v>
      </c>
      <c r="AD149" s="133">
        <v>0</v>
      </c>
      <c r="AE149" s="28">
        <v>1</v>
      </c>
      <c r="AF149" s="132">
        <v>4.5</v>
      </c>
      <c r="AG149" s="80">
        <v>1</v>
      </c>
      <c r="AH149" s="132">
        <v>0</v>
      </c>
      <c r="AI149" s="29">
        <v>2</v>
      </c>
      <c r="AJ149" s="134">
        <v>2</v>
      </c>
      <c r="AK149" s="28">
        <v>1</v>
      </c>
      <c r="AL149" s="132">
        <v>0</v>
      </c>
      <c r="AM149" s="80">
        <v>3</v>
      </c>
      <c r="AN149" s="132">
        <v>28.8</v>
      </c>
      <c r="AO149" s="29">
        <v>1</v>
      </c>
      <c r="AP149" s="133">
        <v>8.9</v>
      </c>
    </row>
    <row r="150" spans="1:42" x14ac:dyDescent="0.35">
      <c r="A150" s="23">
        <v>116</v>
      </c>
      <c r="B150" s="19" t="s">
        <v>444</v>
      </c>
      <c r="C150" s="19" t="s">
        <v>445</v>
      </c>
      <c r="D150" s="19" t="s">
        <v>361</v>
      </c>
      <c r="E150" s="19" t="s">
        <v>186</v>
      </c>
      <c r="F150" s="20">
        <v>10000000</v>
      </c>
      <c r="G150" s="26">
        <v>4.5</v>
      </c>
      <c r="H150" s="83">
        <v>460000</v>
      </c>
      <c r="I150" s="25">
        <v>2</v>
      </c>
      <c r="J150" s="26">
        <v>4.5</v>
      </c>
      <c r="K150" s="36">
        <v>4</v>
      </c>
      <c r="L150" s="130">
        <v>0.8</v>
      </c>
      <c r="M150" s="36">
        <v>1</v>
      </c>
      <c r="N150" s="131">
        <v>4.5</v>
      </c>
      <c r="O150" s="28">
        <v>4</v>
      </c>
      <c r="P150" s="132">
        <v>3.2</v>
      </c>
      <c r="Q150" s="80">
        <v>4</v>
      </c>
      <c r="R150" s="132">
        <v>-1.3</v>
      </c>
      <c r="S150" s="80">
        <v>1</v>
      </c>
      <c r="T150" s="132">
        <v>0</v>
      </c>
      <c r="U150" s="29">
        <v>3</v>
      </c>
      <c r="V150" s="133">
        <v>-0.6</v>
      </c>
      <c r="W150" s="28">
        <v>1</v>
      </c>
      <c r="X150" s="132">
        <v>0</v>
      </c>
      <c r="Y150" s="80"/>
      <c r="Z150" s="132"/>
      <c r="AA150" s="80"/>
      <c r="AB150" s="132"/>
      <c r="AC150" s="29">
        <v>2</v>
      </c>
      <c r="AD150" s="133">
        <v>0.3</v>
      </c>
      <c r="AE150" s="28">
        <v>1</v>
      </c>
      <c r="AF150" s="132">
        <v>3.2</v>
      </c>
      <c r="AG150" s="80">
        <v>1</v>
      </c>
      <c r="AH150" s="132">
        <v>0</v>
      </c>
      <c r="AI150" s="29">
        <v>4</v>
      </c>
      <c r="AJ150" s="134">
        <v>2.2999999999999998</v>
      </c>
      <c r="AK150" s="28">
        <v>1</v>
      </c>
      <c r="AL150" s="132">
        <v>0</v>
      </c>
      <c r="AM150" s="80">
        <v>3</v>
      </c>
      <c r="AN150" s="132">
        <v>21.2</v>
      </c>
      <c r="AO150" s="29">
        <v>4</v>
      </c>
      <c r="AP150" s="133">
        <v>14.6</v>
      </c>
    </row>
    <row r="151" spans="1:42" x14ac:dyDescent="0.35">
      <c r="A151" s="23">
        <v>172</v>
      </c>
      <c r="B151" s="19" t="s">
        <v>446</v>
      </c>
      <c r="C151" s="19" t="s">
        <v>447</v>
      </c>
      <c r="D151" s="19" t="s">
        <v>361</v>
      </c>
      <c r="E151" s="19" t="s">
        <v>151</v>
      </c>
      <c r="F151" s="20">
        <v>19000000</v>
      </c>
      <c r="G151" s="26">
        <v>4.5999999999999996</v>
      </c>
      <c r="H151" s="83">
        <v>890000</v>
      </c>
      <c r="I151" s="25">
        <v>1</v>
      </c>
      <c r="J151" s="26">
        <v>4.5999999999999996</v>
      </c>
      <c r="K151" s="36">
        <v>1</v>
      </c>
      <c r="L151" s="130">
        <v>0.6</v>
      </c>
      <c r="M151" s="36">
        <v>2</v>
      </c>
      <c r="N151" s="131">
        <v>4.3</v>
      </c>
      <c r="O151" s="28">
        <v>2</v>
      </c>
      <c r="P151" s="132">
        <v>1</v>
      </c>
      <c r="Q151" s="80">
        <v>3</v>
      </c>
      <c r="R151" s="132">
        <v>0.8</v>
      </c>
      <c r="S151" s="80">
        <v>1</v>
      </c>
      <c r="T151" s="132">
        <v>-1.6</v>
      </c>
      <c r="U151" s="29">
        <v>4</v>
      </c>
      <c r="V151" s="133">
        <v>1.3</v>
      </c>
      <c r="W151" s="28">
        <v>1</v>
      </c>
      <c r="X151" s="132">
        <v>-1.5</v>
      </c>
      <c r="Y151" s="80">
        <v>4</v>
      </c>
      <c r="Z151" s="132">
        <v>22.4</v>
      </c>
      <c r="AA151" s="80"/>
      <c r="AB151" s="132"/>
      <c r="AC151" s="29">
        <v>3</v>
      </c>
      <c r="AD151" s="133">
        <v>0.3</v>
      </c>
      <c r="AE151" s="28">
        <v>3</v>
      </c>
      <c r="AF151" s="132">
        <v>0.2</v>
      </c>
      <c r="AG151" s="80">
        <v>4</v>
      </c>
      <c r="AH151" s="132">
        <v>-4.3</v>
      </c>
      <c r="AI151" s="29">
        <v>1</v>
      </c>
      <c r="AJ151" s="134">
        <v>1.9</v>
      </c>
      <c r="AK151" s="28">
        <v>1</v>
      </c>
      <c r="AL151" s="132">
        <v>0</v>
      </c>
      <c r="AM151" s="80">
        <v>2</v>
      </c>
      <c r="AN151" s="132">
        <v>10.199999999999999</v>
      </c>
      <c r="AO151" s="29">
        <v>3</v>
      </c>
      <c r="AP151" s="133">
        <v>21.2</v>
      </c>
    </row>
    <row r="152" spans="1:42" x14ac:dyDescent="0.35">
      <c r="A152" s="23">
        <v>148</v>
      </c>
      <c r="B152" s="19" t="s">
        <v>448</v>
      </c>
      <c r="C152" s="19" t="s">
        <v>449</v>
      </c>
      <c r="D152" s="19" t="s">
        <v>361</v>
      </c>
      <c r="E152" s="19" t="s">
        <v>151</v>
      </c>
      <c r="F152" s="20">
        <v>9400000</v>
      </c>
      <c r="G152" s="26">
        <v>4.8</v>
      </c>
      <c r="H152" s="83">
        <v>450000</v>
      </c>
      <c r="I152" s="25">
        <v>2</v>
      </c>
      <c r="J152" s="26">
        <v>4.8</v>
      </c>
      <c r="K152" s="36">
        <v>3</v>
      </c>
      <c r="L152" s="130">
        <v>2.9</v>
      </c>
      <c r="M152" s="36">
        <v>1</v>
      </c>
      <c r="N152" s="131">
        <v>2.8</v>
      </c>
      <c r="O152" s="28">
        <v>2</v>
      </c>
      <c r="P152" s="132">
        <v>1.8</v>
      </c>
      <c r="Q152" s="80">
        <v>1</v>
      </c>
      <c r="R152" s="132">
        <v>0</v>
      </c>
      <c r="S152" s="80">
        <v>2</v>
      </c>
      <c r="T152" s="132">
        <v>0.5</v>
      </c>
      <c r="U152" s="29">
        <v>2</v>
      </c>
      <c r="V152" s="133">
        <v>0.8</v>
      </c>
      <c r="W152" s="28">
        <v>4</v>
      </c>
      <c r="X152" s="132">
        <v>0</v>
      </c>
      <c r="Y152" s="80">
        <v>3</v>
      </c>
      <c r="Z152" s="132">
        <v>28.6</v>
      </c>
      <c r="AA152" s="80"/>
      <c r="AB152" s="132"/>
      <c r="AC152" s="29">
        <v>3</v>
      </c>
      <c r="AD152" s="133">
        <v>0.9</v>
      </c>
      <c r="AE152" s="28">
        <v>3</v>
      </c>
      <c r="AF152" s="132">
        <v>4.0999999999999996</v>
      </c>
      <c r="AG152" s="80">
        <v>3</v>
      </c>
      <c r="AH152" s="132">
        <v>-4.7</v>
      </c>
      <c r="AI152" s="29">
        <v>2</v>
      </c>
      <c r="AJ152" s="134">
        <v>2.2999999999999998</v>
      </c>
      <c r="AK152" s="28">
        <v>1</v>
      </c>
      <c r="AL152" s="132">
        <v>0</v>
      </c>
      <c r="AM152" s="80">
        <v>1</v>
      </c>
      <c r="AN152" s="132">
        <v>0</v>
      </c>
      <c r="AO152" s="29">
        <v>1</v>
      </c>
      <c r="AP152" s="133">
        <v>0.5</v>
      </c>
    </row>
    <row r="153" spans="1:42" x14ac:dyDescent="0.35">
      <c r="A153" s="23">
        <v>118</v>
      </c>
      <c r="B153" s="19" t="s">
        <v>450</v>
      </c>
      <c r="C153" s="19" t="s">
        <v>451</v>
      </c>
      <c r="D153" s="19" t="s">
        <v>361</v>
      </c>
      <c r="E153" s="19" t="s">
        <v>154</v>
      </c>
      <c r="F153" s="20">
        <v>10000000</v>
      </c>
      <c r="G153" s="26">
        <v>4.8</v>
      </c>
      <c r="H153" s="83">
        <v>490000</v>
      </c>
      <c r="I153" s="25">
        <v>3</v>
      </c>
      <c r="J153" s="26">
        <v>4.8</v>
      </c>
      <c r="K153" s="36">
        <v>4</v>
      </c>
      <c r="L153" s="130">
        <v>1.2</v>
      </c>
      <c r="M153" s="36">
        <v>3</v>
      </c>
      <c r="N153" s="131">
        <v>4.8</v>
      </c>
      <c r="O153" s="28">
        <v>4</v>
      </c>
      <c r="P153" s="132">
        <v>3.3</v>
      </c>
      <c r="Q153" s="80">
        <v>4</v>
      </c>
      <c r="R153" s="132">
        <v>0</v>
      </c>
      <c r="S153" s="80">
        <v>2</v>
      </c>
      <c r="T153" s="132">
        <v>0.3</v>
      </c>
      <c r="U153" s="29">
        <v>4</v>
      </c>
      <c r="V153" s="133">
        <v>3.6</v>
      </c>
      <c r="W153" s="28">
        <v>4</v>
      </c>
      <c r="X153" s="132">
        <v>-0.7</v>
      </c>
      <c r="Y153" s="80">
        <v>4</v>
      </c>
      <c r="Z153" s="132">
        <v>20.5</v>
      </c>
      <c r="AA153" s="80"/>
      <c r="AB153" s="132"/>
      <c r="AC153" s="29">
        <v>3</v>
      </c>
      <c r="AD153" s="133">
        <v>1</v>
      </c>
      <c r="AE153" s="28">
        <v>3</v>
      </c>
      <c r="AF153" s="132">
        <v>-1.1000000000000001</v>
      </c>
      <c r="AG153" s="80">
        <v>4</v>
      </c>
      <c r="AH153" s="132">
        <v>-6.7</v>
      </c>
      <c r="AI153" s="29">
        <v>2</v>
      </c>
      <c r="AJ153" s="134">
        <v>1.9</v>
      </c>
      <c r="AK153" s="28">
        <v>1</v>
      </c>
      <c r="AL153" s="132">
        <v>0</v>
      </c>
      <c r="AM153" s="80">
        <v>4</v>
      </c>
      <c r="AN153" s="132">
        <v>19</v>
      </c>
      <c r="AO153" s="29">
        <v>4</v>
      </c>
      <c r="AP153" s="133">
        <v>18.399999999999999</v>
      </c>
    </row>
    <row r="154" spans="1:42" x14ac:dyDescent="0.35">
      <c r="A154" s="23">
        <v>17</v>
      </c>
      <c r="B154" s="19" t="s">
        <v>452</v>
      </c>
      <c r="C154" s="19" t="s">
        <v>453</v>
      </c>
      <c r="D154" s="19" t="s">
        <v>361</v>
      </c>
      <c r="E154" s="19" t="s">
        <v>151</v>
      </c>
      <c r="F154" s="20">
        <v>630000</v>
      </c>
      <c r="G154" s="26">
        <v>5.0999999999999996</v>
      </c>
      <c r="H154" s="83">
        <v>32000</v>
      </c>
      <c r="I154" s="25">
        <v>2</v>
      </c>
      <c r="J154" s="26">
        <v>5.0999999999999996</v>
      </c>
      <c r="K154" s="36">
        <v>3</v>
      </c>
      <c r="L154" s="130">
        <v>0.4</v>
      </c>
      <c r="M154" s="36">
        <v>2</v>
      </c>
      <c r="N154" s="131">
        <v>5.2</v>
      </c>
      <c r="O154" s="28">
        <v>4</v>
      </c>
      <c r="P154" s="132">
        <v>3.2</v>
      </c>
      <c r="Q154" s="80">
        <v>4</v>
      </c>
      <c r="R154" s="132">
        <v>-1.3</v>
      </c>
      <c r="S154" s="80">
        <v>4</v>
      </c>
      <c r="T154" s="132">
        <v>1</v>
      </c>
      <c r="U154" s="29">
        <v>2</v>
      </c>
      <c r="V154" s="133">
        <v>0.3</v>
      </c>
      <c r="W154" s="28">
        <v>1</v>
      </c>
      <c r="X154" s="132">
        <v>0</v>
      </c>
      <c r="Y154" s="80">
        <v>4</v>
      </c>
      <c r="Z154" s="132">
        <v>13.4</v>
      </c>
      <c r="AA154" s="80"/>
      <c r="AB154" s="132"/>
      <c r="AC154" s="29">
        <v>3</v>
      </c>
      <c r="AD154" s="133">
        <v>1</v>
      </c>
      <c r="AE154" s="28">
        <v>4</v>
      </c>
      <c r="AF154" s="132">
        <v>2.8</v>
      </c>
      <c r="AG154" s="80">
        <v>1</v>
      </c>
      <c r="AH154" s="132">
        <v>-0.4</v>
      </c>
      <c r="AI154" s="29">
        <v>3</v>
      </c>
      <c r="AJ154" s="134">
        <v>1.2</v>
      </c>
      <c r="AK154" s="28">
        <v>1</v>
      </c>
      <c r="AL154" s="132">
        <v>0</v>
      </c>
      <c r="AM154" s="80">
        <v>4</v>
      </c>
      <c r="AN154" s="132">
        <v>3.5</v>
      </c>
      <c r="AO154" s="29">
        <v>4</v>
      </c>
      <c r="AP154" s="133">
        <v>38.4</v>
      </c>
    </row>
    <row r="155" spans="1:42" x14ac:dyDescent="0.35">
      <c r="A155" s="23">
        <v>178</v>
      </c>
      <c r="B155" s="19" t="s">
        <v>454</v>
      </c>
      <c r="C155" s="19" t="s">
        <v>455</v>
      </c>
      <c r="D155" s="19" t="s">
        <v>361</v>
      </c>
      <c r="E155" s="19" t="s">
        <v>151</v>
      </c>
      <c r="F155" s="20">
        <v>6800000</v>
      </c>
      <c r="G155" s="26">
        <v>5.2</v>
      </c>
      <c r="H155" s="83">
        <v>360000</v>
      </c>
      <c r="I155" s="25">
        <v>2</v>
      </c>
      <c r="J155" s="26">
        <v>5.2</v>
      </c>
      <c r="K155" s="36">
        <v>3</v>
      </c>
      <c r="L155" s="130">
        <v>1.1000000000000001</v>
      </c>
      <c r="M155" s="36">
        <v>2</v>
      </c>
      <c r="N155" s="131">
        <v>4.9000000000000004</v>
      </c>
      <c r="O155" s="28">
        <v>4</v>
      </c>
      <c r="P155" s="132">
        <v>5.2</v>
      </c>
      <c r="Q155" s="80">
        <v>3</v>
      </c>
      <c r="R155" s="132">
        <v>0.2</v>
      </c>
      <c r="S155" s="80">
        <v>4</v>
      </c>
      <c r="T155" s="132">
        <v>0</v>
      </c>
      <c r="U155" s="29">
        <v>4</v>
      </c>
      <c r="V155" s="133">
        <v>-0.2</v>
      </c>
      <c r="W155" s="28">
        <v>4</v>
      </c>
      <c r="X155" s="132">
        <v>0</v>
      </c>
      <c r="Y155" s="80">
        <v>4</v>
      </c>
      <c r="Z155" s="132">
        <v>18.399999999999999</v>
      </c>
      <c r="AA155" s="80"/>
      <c r="AB155" s="132"/>
      <c r="AC155" s="29">
        <v>4</v>
      </c>
      <c r="AD155" s="133">
        <v>0.1</v>
      </c>
      <c r="AE155" s="28">
        <v>3</v>
      </c>
      <c r="AF155" s="132">
        <v>2.6</v>
      </c>
      <c r="AG155" s="80">
        <v>3</v>
      </c>
      <c r="AH155" s="132">
        <v>-3.6</v>
      </c>
      <c r="AI155" s="29">
        <v>4</v>
      </c>
      <c r="AJ155" s="134">
        <v>2.1</v>
      </c>
      <c r="AK155" s="28">
        <v>1</v>
      </c>
      <c r="AL155" s="132">
        <v>0</v>
      </c>
      <c r="AM155" s="80">
        <v>3</v>
      </c>
      <c r="AN155" s="132">
        <v>6.5</v>
      </c>
      <c r="AO155" s="29">
        <v>4</v>
      </c>
      <c r="AP155" s="133">
        <v>29</v>
      </c>
    </row>
    <row r="156" spans="1:42" x14ac:dyDescent="0.35">
      <c r="A156" s="23">
        <v>58</v>
      </c>
      <c r="B156" s="19" t="s">
        <v>456</v>
      </c>
      <c r="C156" s="19" t="s">
        <v>457</v>
      </c>
      <c r="D156" s="19" t="s">
        <v>361</v>
      </c>
      <c r="E156" s="19" t="s">
        <v>151</v>
      </c>
      <c r="F156" s="20">
        <v>86000000</v>
      </c>
      <c r="G156" s="26">
        <v>5.2</v>
      </c>
      <c r="H156" s="83">
        <v>4500000</v>
      </c>
      <c r="I156" s="25">
        <v>1</v>
      </c>
      <c r="J156" s="26">
        <v>5.2</v>
      </c>
      <c r="K156" s="36">
        <v>1</v>
      </c>
      <c r="L156" s="130">
        <v>0.1</v>
      </c>
      <c r="M156" s="36">
        <v>2</v>
      </c>
      <c r="N156" s="131">
        <v>5.3</v>
      </c>
      <c r="O156" s="28">
        <v>4</v>
      </c>
      <c r="P156" s="132">
        <v>1.5</v>
      </c>
      <c r="Q156" s="80">
        <v>3</v>
      </c>
      <c r="R156" s="132">
        <v>3.8</v>
      </c>
      <c r="S156" s="80">
        <v>1</v>
      </c>
      <c r="T156" s="132">
        <v>0</v>
      </c>
      <c r="U156" s="29">
        <v>4</v>
      </c>
      <c r="V156" s="133">
        <v>0.8</v>
      </c>
      <c r="W156" s="28">
        <v>1</v>
      </c>
      <c r="X156" s="132">
        <v>0</v>
      </c>
      <c r="Y156" s="80"/>
      <c r="Z156" s="132"/>
      <c r="AA156" s="80"/>
      <c r="AB156" s="132"/>
      <c r="AC156" s="29">
        <v>3</v>
      </c>
      <c r="AD156" s="133">
        <v>1.3</v>
      </c>
      <c r="AE156" s="28">
        <v>2</v>
      </c>
      <c r="AF156" s="132">
        <v>4.0999999999999996</v>
      </c>
      <c r="AG156" s="80">
        <v>3</v>
      </c>
      <c r="AH156" s="132">
        <v>-0.6</v>
      </c>
      <c r="AI156" s="29">
        <v>3</v>
      </c>
      <c r="AJ156" s="134">
        <v>1.3</v>
      </c>
      <c r="AK156" s="28">
        <v>1</v>
      </c>
      <c r="AL156" s="132">
        <v>0</v>
      </c>
      <c r="AM156" s="80">
        <v>4</v>
      </c>
      <c r="AN156" s="132">
        <v>16.399999999999999</v>
      </c>
      <c r="AO156" s="29">
        <v>3</v>
      </c>
      <c r="AP156" s="133">
        <v>24.7</v>
      </c>
    </row>
    <row r="157" spans="1:42" x14ac:dyDescent="0.35">
      <c r="A157" s="23">
        <v>3</v>
      </c>
      <c r="B157" s="19" t="s">
        <v>458</v>
      </c>
      <c r="C157" s="19" t="s">
        <v>459</v>
      </c>
      <c r="D157" s="19" t="s">
        <v>361</v>
      </c>
      <c r="E157" s="19" t="s">
        <v>151</v>
      </c>
      <c r="F157" s="20">
        <v>3000000</v>
      </c>
      <c r="G157" s="26">
        <v>5.6</v>
      </c>
      <c r="H157" s="83">
        <v>170000</v>
      </c>
      <c r="I157" s="25">
        <v>2</v>
      </c>
      <c r="J157" s="26">
        <v>5.6</v>
      </c>
      <c r="K157" s="36">
        <v>4</v>
      </c>
      <c r="L157" s="130">
        <v>2.1</v>
      </c>
      <c r="M157" s="36">
        <v>2</v>
      </c>
      <c r="N157" s="131">
        <v>4.5</v>
      </c>
      <c r="O157" s="28">
        <v>4</v>
      </c>
      <c r="P157" s="132">
        <v>3.4</v>
      </c>
      <c r="Q157" s="80">
        <v>3</v>
      </c>
      <c r="R157" s="132">
        <v>0.5</v>
      </c>
      <c r="S157" s="80">
        <v>4</v>
      </c>
      <c r="T157" s="132">
        <v>1</v>
      </c>
      <c r="U157" s="29">
        <v>3</v>
      </c>
      <c r="V157" s="133">
        <v>6.6</v>
      </c>
      <c r="W157" s="28">
        <v>4</v>
      </c>
      <c r="X157" s="132">
        <v>0</v>
      </c>
      <c r="Y157" s="80">
        <v>3</v>
      </c>
      <c r="Z157" s="132">
        <v>30.4</v>
      </c>
      <c r="AA157" s="80"/>
      <c r="AB157" s="132"/>
      <c r="AC157" s="29">
        <v>4</v>
      </c>
      <c r="AD157" s="133">
        <v>1.4</v>
      </c>
      <c r="AE157" s="28">
        <v>2</v>
      </c>
      <c r="AF157" s="132">
        <v>1</v>
      </c>
      <c r="AG157" s="80">
        <v>4</v>
      </c>
      <c r="AH157" s="132">
        <v>-3.5</v>
      </c>
      <c r="AI157" s="29">
        <v>2</v>
      </c>
      <c r="AJ157" s="134">
        <v>1.7</v>
      </c>
      <c r="AK157" s="28">
        <v>1</v>
      </c>
      <c r="AL157" s="132">
        <v>0</v>
      </c>
      <c r="AM157" s="80">
        <v>4</v>
      </c>
      <c r="AN157" s="132">
        <v>11.8</v>
      </c>
      <c r="AO157" s="29">
        <v>2</v>
      </c>
      <c r="AP157" s="133">
        <v>2.6</v>
      </c>
    </row>
    <row r="158" spans="1:42" x14ac:dyDescent="0.35">
      <c r="A158" s="23">
        <v>185</v>
      </c>
      <c r="B158" s="19" t="s">
        <v>460</v>
      </c>
      <c r="C158" s="19" t="s">
        <v>461</v>
      </c>
      <c r="D158" s="19" t="s">
        <v>361</v>
      </c>
      <c r="E158" s="19" t="s">
        <v>186</v>
      </c>
      <c r="F158" s="20">
        <v>5600000</v>
      </c>
      <c r="G158" s="26">
        <v>5.7</v>
      </c>
      <c r="H158" s="83">
        <v>320000</v>
      </c>
      <c r="I158" s="25">
        <v>1</v>
      </c>
      <c r="J158" s="26">
        <v>5.7</v>
      </c>
      <c r="K158" s="36">
        <v>2</v>
      </c>
      <c r="L158" s="130">
        <v>0.4</v>
      </c>
      <c r="M158" s="36">
        <v>1</v>
      </c>
      <c r="N158" s="131">
        <v>5.8</v>
      </c>
      <c r="O158" s="28">
        <v>1</v>
      </c>
      <c r="P158" s="132">
        <v>0.3</v>
      </c>
      <c r="Q158" s="80">
        <v>2</v>
      </c>
      <c r="R158" s="132">
        <v>-0.6</v>
      </c>
      <c r="S158" s="80">
        <v>4</v>
      </c>
      <c r="T158" s="132">
        <v>-0.2</v>
      </c>
      <c r="U158" s="29">
        <v>2</v>
      </c>
      <c r="V158" s="133">
        <v>0.1</v>
      </c>
      <c r="W158" s="28">
        <v>1</v>
      </c>
      <c r="X158" s="132">
        <v>0</v>
      </c>
      <c r="Y158" s="80"/>
      <c r="Z158" s="132"/>
      <c r="AA158" s="80"/>
      <c r="AB158" s="132"/>
      <c r="AC158" s="29">
        <v>1</v>
      </c>
      <c r="AD158" s="133">
        <v>0</v>
      </c>
      <c r="AE158" s="28">
        <v>1</v>
      </c>
      <c r="AF158" s="132">
        <v>4.0999999999999996</v>
      </c>
      <c r="AG158" s="80">
        <v>3</v>
      </c>
      <c r="AH158" s="132">
        <v>-1</v>
      </c>
      <c r="AI158" s="29">
        <v>1</v>
      </c>
      <c r="AJ158" s="134">
        <v>2.1</v>
      </c>
      <c r="AK158" s="28">
        <v>1</v>
      </c>
      <c r="AL158" s="132">
        <v>0</v>
      </c>
      <c r="AM158" s="80">
        <v>4</v>
      </c>
      <c r="AN158" s="132">
        <v>61.6</v>
      </c>
      <c r="AO158" s="29">
        <v>1</v>
      </c>
      <c r="AP158" s="133">
        <v>0</v>
      </c>
    </row>
    <row r="159" spans="1:42" x14ac:dyDescent="0.35">
      <c r="A159" s="23">
        <v>13</v>
      </c>
      <c r="B159" s="19" t="s">
        <v>462</v>
      </c>
      <c r="C159" s="19" t="s">
        <v>463</v>
      </c>
      <c r="D159" s="19" t="s">
        <v>361</v>
      </c>
      <c r="E159" s="19" t="s">
        <v>151</v>
      </c>
      <c r="F159" s="20">
        <v>2900000</v>
      </c>
      <c r="G159" s="26">
        <v>5.8</v>
      </c>
      <c r="H159" s="83">
        <v>170000</v>
      </c>
      <c r="I159" s="25">
        <v>3</v>
      </c>
      <c r="J159" s="26">
        <v>5.8</v>
      </c>
      <c r="K159" s="36">
        <v>4</v>
      </c>
      <c r="L159" s="130">
        <v>0.9</v>
      </c>
      <c r="M159" s="36">
        <v>2</v>
      </c>
      <c r="N159" s="131">
        <v>6.1</v>
      </c>
      <c r="O159" s="28">
        <v>4</v>
      </c>
      <c r="P159" s="132">
        <v>2.8</v>
      </c>
      <c r="Q159" s="80">
        <v>4</v>
      </c>
      <c r="R159" s="132">
        <v>0.1</v>
      </c>
      <c r="S159" s="80">
        <v>1</v>
      </c>
      <c r="T159" s="132">
        <v>-0.2</v>
      </c>
      <c r="U159" s="29">
        <v>4</v>
      </c>
      <c r="V159" s="133">
        <v>-4.0999999999999996</v>
      </c>
      <c r="W159" s="28">
        <v>1</v>
      </c>
      <c r="X159" s="132">
        <v>0</v>
      </c>
      <c r="Y159" s="80">
        <v>4</v>
      </c>
      <c r="Z159" s="132">
        <v>5.4</v>
      </c>
      <c r="AA159" s="80"/>
      <c r="AB159" s="132"/>
      <c r="AC159" s="29">
        <v>3</v>
      </c>
      <c r="AD159" s="133">
        <v>0.9</v>
      </c>
      <c r="AE159" s="28">
        <v>4</v>
      </c>
      <c r="AF159" s="132">
        <v>2.2000000000000002</v>
      </c>
      <c r="AG159" s="80">
        <v>1</v>
      </c>
      <c r="AH159" s="132">
        <v>-0.4</v>
      </c>
      <c r="AI159" s="29">
        <v>3</v>
      </c>
      <c r="AJ159" s="134">
        <v>1.2</v>
      </c>
      <c r="AK159" s="28">
        <v>1</v>
      </c>
      <c r="AL159" s="132">
        <v>0</v>
      </c>
      <c r="AM159" s="80">
        <v>3</v>
      </c>
      <c r="AN159" s="132">
        <v>21.6</v>
      </c>
      <c r="AO159" s="29">
        <v>4</v>
      </c>
      <c r="AP159" s="133">
        <v>43.8</v>
      </c>
    </row>
    <row r="160" spans="1:42" x14ac:dyDescent="0.35">
      <c r="A160" s="23">
        <v>7</v>
      </c>
      <c r="B160" s="19" t="s">
        <v>464</v>
      </c>
      <c r="C160" s="19" t="s">
        <v>465</v>
      </c>
      <c r="D160" s="19" t="s">
        <v>361</v>
      </c>
      <c r="E160" s="19" t="s">
        <v>157</v>
      </c>
      <c r="F160" s="20">
        <v>35000000</v>
      </c>
      <c r="G160" s="26">
        <v>5.9</v>
      </c>
      <c r="H160" s="83">
        <v>2100000</v>
      </c>
      <c r="I160" s="25">
        <v>2</v>
      </c>
      <c r="J160" s="26">
        <v>5.9</v>
      </c>
      <c r="K160" s="36">
        <v>2</v>
      </c>
      <c r="L160" s="130">
        <v>3</v>
      </c>
      <c r="M160" s="36">
        <v>2</v>
      </c>
      <c r="N160" s="131">
        <v>4</v>
      </c>
      <c r="O160" s="28">
        <v>1</v>
      </c>
      <c r="P160" s="132">
        <v>0.4</v>
      </c>
      <c r="Q160" s="80">
        <v>4</v>
      </c>
      <c r="R160" s="132">
        <v>0.9</v>
      </c>
      <c r="S160" s="80">
        <v>1</v>
      </c>
      <c r="T160" s="132">
        <v>0.3</v>
      </c>
      <c r="U160" s="29">
        <v>4</v>
      </c>
      <c r="V160" s="133">
        <v>1.2</v>
      </c>
      <c r="W160" s="28">
        <v>4</v>
      </c>
      <c r="X160" s="132">
        <v>1.2</v>
      </c>
      <c r="Y160" s="80">
        <v>3</v>
      </c>
      <c r="Z160" s="132">
        <v>14.4</v>
      </c>
      <c r="AA160" s="80"/>
      <c r="AB160" s="132"/>
      <c r="AC160" s="29">
        <v>1</v>
      </c>
      <c r="AD160" s="133">
        <v>0</v>
      </c>
      <c r="AE160" s="28">
        <v>3</v>
      </c>
      <c r="AF160" s="132">
        <v>-0.4</v>
      </c>
      <c r="AG160" s="80">
        <v>4</v>
      </c>
      <c r="AH160" s="132">
        <v>-10.1</v>
      </c>
      <c r="AI160" s="29">
        <v>1</v>
      </c>
      <c r="AJ160" s="134">
        <v>0.7</v>
      </c>
      <c r="AK160" s="28">
        <v>1</v>
      </c>
      <c r="AL160" s="132">
        <v>0</v>
      </c>
      <c r="AM160" s="80">
        <v>2</v>
      </c>
      <c r="AN160" s="132">
        <v>11.7</v>
      </c>
      <c r="AO160" s="29">
        <v>4</v>
      </c>
      <c r="AP160" s="133">
        <v>28.3</v>
      </c>
    </row>
    <row r="161" spans="1:42" x14ac:dyDescent="0.35">
      <c r="A161" s="23">
        <v>174</v>
      </c>
      <c r="B161" s="19" t="s">
        <v>466</v>
      </c>
      <c r="C161" s="19" t="s">
        <v>467</v>
      </c>
      <c r="D161" s="19" t="s">
        <v>468</v>
      </c>
      <c r="E161" s="19" t="s">
        <v>157</v>
      </c>
      <c r="F161" s="20">
        <v>1400000</v>
      </c>
      <c r="G161" s="26">
        <v>2.2999999999999998</v>
      </c>
      <c r="H161" s="83">
        <v>32000</v>
      </c>
      <c r="I161" s="25">
        <v>3</v>
      </c>
      <c r="J161" s="26">
        <v>2.2999999999999998</v>
      </c>
      <c r="K161" s="36">
        <v>1</v>
      </c>
      <c r="L161" s="130">
        <v>-1.6</v>
      </c>
      <c r="M161" s="36">
        <v>4</v>
      </c>
      <c r="N161" s="131">
        <v>3.4</v>
      </c>
      <c r="O161" s="28">
        <v>4</v>
      </c>
      <c r="P161" s="132">
        <v>6</v>
      </c>
      <c r="Q161" s="80">
        <v>4</v>
      </c>
      <c r="R161" s="132">
        <v>-0.7</v>
      </c>
      <c r="S161" s="80">
        <v>4</v>
      </c>
      <c r="T161" s="132">
        <v>-1</v>
      </c>
      <c r="U161" s="29">
        <v>2</v>
      </c>
      <c r="V161" s="133">
        <v>1.8</v>
      </c>
      <c r="W161" s="28">
        <v>4</v>
      </c>
      <c r="X161" s="132">
        <v>3</v>
      </c>
      <c r="Y161" s="80">
        <v>4</v>
      </c>
      <c r="Z161" s="132">
        <v>29.5</v>
      </c>
      <c r="AA161" s="80"/>
      <c r="AB161" s="132"/>
      <c r="AC161" s="29">
        <v>4</v>
      </c>
      <c r="AD161" s="133">
        <v>5.4</v>
      </c>
      <c r="AE161" s="28">
        <v>4</v>
      </c>
      <c r="AF161" s="132">
        <v>-0.2</v>
      </c>
      <c r="AG161" s="80">
        <v>1</v>
      </c>
      <c r="AH161" s="132">
        <v>0</v>
      </c>
      <c r="AI161" s="29">
        <v>4</v>
      </c>
      <c r="AJ161" s="134">
        <v>3.7</v>
      </c>
      <c r="AK161" s="28">
        <v>1</v>
      </c>
      <c r="AL161" s="132">
        <v>0</v>
      </c>
      <c r="AM161" s="80">
        <v>3</v>
      </c>
      <c r="AN161" s="132">
        <v>0.7</v>
      </c>
      <c r="AO161" s="29">
        <v>4</v>
      </c>
      <c r="AP161" s="133">
        <v>-6.1</v>
      </c>
    </row>
    <row r="162" spans="1:42" x14ac:dyDescent="0.35">
      <c r="A162" s="23">
        <v>111</v>
      </c>
      <c r="B162" s="19" t="s">
        <v>469</v>
      </c>
      <c r="C162" s="19" t="s">
        <v>470</v>
      </c>
      <c r="D162" s="19" t="s">
        <v>468</v>
      </c>
      <c r="E162" s="19" t="s">
        <v>151</v>
      </c>
      <c r="F162" s="20">
        <v>530000</v>
      </c>
      <c r="G162" s="26">
        <v>2.6</v>
      </c>
      <c r="H162" s="83">
        <v>14000</v>
      </c>
      <c r="I162" s="25">
        <v>2</v>
      </c>
      <c r="J162" s="26">
        <v>2.6</v>
      </c>
      <c r="K162" s="36">
        <v>4</v>
      </c>
      <c r="L162" s="130">
        <v>1.5</v>
      </c>
      <c r="M162" s="36">
        <v>2</v>
      </c>
      <c r="N162" s="131">
        <v>1.7</v>
      </c>
      <c r="O162" s="28">
        <v>4</v>
      </c>
      <c r="P162" s="132">
        <v>4.2</v>
      </c>
      <c r="Q162" s="80">
        <v>1</v>
      </c>
      <c r="R162" s="132">
        <v>0.4</v>
      </c>
      <c r="S162" s="80">
        <v>1</v>
      </c>
      <c r="T162" s="132">
        <v>0</v>
      </c>
      <c r="U162" s="29">
        <v>4</v>
      </c>
      <c r="V162" s="133">
        <v>1.4</v>
      </c>
      <c r="W162" s="28">
        <v>1</v>
      </c>
      <c r="X162" s="132">
        <v>0</v>
      </c>
      <c r="Y162" s="80"/>
      <c r="Z162" s="132"/>
      <c r="AA162" s="80"/>
      <c r="AB162" s="132"/>
      <c r="AC162" s="29">
        <v>1</v>
      </c>
      <c r="AD162" s="133">
        <v>0.4</v>
      </c>
      <c r="AE162" s="28">
        <v>2</v>
      </c>
      <c r="AF162" s="132">
        <v>0.4</v>
      </c>
      <c r="AG162" s="80">
        <v>1</v>
      </c>
      <c r="AH162" s="132">
        <v>0</v>
      </c>
      <c r="AI162" s="29">
        <v>2</v>
      </c>
      <c r="AJ162" s="134">
        <v>3.4</v>
      </c>
      <c r="AK162" s="28">
        <v>1</v>
      </c>
      <c r="AL162" s="132">
        <v>0</v>
      </c>
      <c r="AM162" s="80">
        <v>1</v>
      </c>
      <c r="AN162" s="132">
        <v>24.3</v>
      </c>
      <c r="AO162" s="29">
        <v>4</v>
      </c>
      <c r="AP162" s="133">
        <v>11.1</v>
      </c>
    </row>
    <row r="163" spans="1:42" x14ac:dyDescent="0.35">
      <c r="A163" s="23">
        <v>117</v>
      </c>
      <c r="B163" s="19" t="s">
        <v>471</v>
      </c>
      <c r="C163" s="19" t="s">
        <v>472</v>
      </c>
      <c r="D163" s="19" t="s">
        <v>468</v>
      </c>
      <c r="E163" s="19" t="s">
        <v>157</v>
      </c>
      <c r="F163" s="20">
        <v>56000000</v>
      </c>
      <c r="G163" s="26">
        <v>2.9</v>
      </c>
      <c r="H163" s="83">
        <v>1600000</v>
      </c>
      <c r="I163" s="25">
        <v>3</v>
      </c>
      <c r="J163" s="26">
        <v>2.9</v>
      </c>
      <c r="K163" s="36">
        <v>4</v>
      </c>
      <c r="L163" s="130">
        <v>1.9</v>
      </c>
      <c r="M163" s="36">
        <v>3</v>
      </c>
      <c r="N163" s="131">
        <v>1.8</v>
      </c>
      <c r="O163" s="28">
        <v>2</v>
      </c>
      <c r="P163" s="132">
        <v>2.8</v>
      </c>
      <c r="Q163" s="80">
        <v>3</v>
      </c>
      <c r="R163" s="132">
        <v>3.5</v>
      </c>
      <c r="S163" s="80">
        <v>3</v>
      </c>
      <c r="T163" s="132">
        <v>-1</v>
      </c>
      <c r="U163" s="29">
        <v>3</v>
      </c>
      <c r="V163" s="133">
        <v>2.1</v>
      </c>
      <c r="W163" s="28">
        <v>2</v>
      </c>
      <c r="X163" s="132">
        <v>1.3</v>
      </c>
      <c r="Y163" s="80">
        <v>1</v>
      </c>
      <c r="Z163" s="132">
        <v>22.7</v>
      </c>
      <c r="AA163" s="80"/>
      <c r="AB163" s="132"/>
      <c r="AC163" s="29">
        <v>3</v>
      </c>
      <c r="AD163" s="133">
        <v>-2</v>
      </c>
      <c r="AE163" s="28">
        <v>3</v>
      </c>
      <c r="AF163" s="132">
        <v>-0.2</v>
      </c>
      <c r="AG163" s="80">
        <v>1</v>
      </c>
      <c r="AH163" s="132">
        <v>0</v>
      </c>
      <c r="AI163" s="29">
        <v>4</v>
      </c>
      <c r="AJ163" s="134">
        <v>3.6</v>
      </c>
      <c r="AK163" s="28">
        <v>3</v>
      </c>
      <c r="AL163" s="132">
        <v>-3.3</v>
      </c>
      <c r="AM163" s="80">
        <v>4</v>
      </c>
      <c r="AN163" s="132">
        <v>1.9</v>
      </c>
      <c r="AO163" s="29">
        <v>1</v>
      </c>
      <c r="AP163" s="133">
        <v>-7.4</v>
      </c>
    </row>
    <row r="164" spans="1:42" x14ac:dyDescent="0.35">
      <c r="A164" s="23">
        <v>171</v>
      </c>
      <c r="B164" s="19" t="s">
        <v>473</v>
      </c>
      <c r="C164" s="19" t="s">
        <v>474</v>
      </c>
      <c r="D164" s="19" t="s">
        <v>468</v>
      </c>
      <c r="E164" s="19" t="s">
        <v>151</v>
      </c>
      <c r="F164" s="20">
        <v>70000000</v>
      </c>
      <c r="G164" s="26">
        <v>3.8</v>
      </c>
      <c r="H164" s="83">
        <v>2700000</v>
      </c>
      <c r="I164" s="25">
        <v>1</v>
      </c>
      <c r="J164" s="26">
        <v>3.8</v>
      </c>
      <c r="K164" s="36">
        <v>1</v>
      </c>
      <c r="L164" s="130">
        <v>0.2</v>
      </c>
      <c r="M164" s="36">
        <v>1</v>
      </c>
      <c r="N164" s="131">
        <v>3.7</v>
      </c>
      <c r="O164" s="28">
        <v>1</v>
      </c>
      <c r="P164" s="132">
        <v>0</v>
      </c>
      <c r="Q164" s="80">
        <v>2</v>
      </c>
      <c r="R164" s="132">
        <v>3.3</v>
      </c>
      <c r="S164" s="80">
        <v>2</v>
      </c>
      <c r="T164" s="132">
        <v>1.2</v>
      </c>
      <c r="U164" s="29">
        <v>1</v>
      </c>
      <c r="V164" s="133">
        <v>1.6</v>
      </c>
      <c r="W164" s="28">
        <v>1</v>
      </c>
      <c r="X164" s="132">
        <v>4.0999999999999996</v>
      </c>
      <c r="Y164" s="80">
        <v>1</v>
      </c>
      <c r="Z164" s="132">
        <v>17.2</v>
      </c>
      <c r="AA164" s="80"/>
      <c r="AB164" s="132"/>
      <c r="AC164" s="29">
        <v>1</v>
      </c>
      <c r="AD164" s="133">
        <v>0.6</v>
      </c>
      <c r="AE164" s="28">
        <v>1</v>
      </c>
      <c r="AF164" s="132">
        <v>0.4</v>
      </c>
      <c r="AG164" s="80">
        <v>1</v>
      </c>
      <c r="AH164" s="132">
        <v>0</v>
      </c>
      <c r="AI164" s="29">
        <v>1</v>
      </c>
      <c r="AJ164" s="134">
        <v>1.9</v>
      </c>
      <c r="AK164" s="28">
        <v>1</v>
      </c>
      <c r="AL164" s="132">
        <v>0</v>
      </c>
      <c r="AM164" s="80">
        <v>2</v>
      </c>
      <c r="AN164" s="132">
        <v>3.4</v>
      </c>
      <c r="AO164" s="29">
        <v>1</v>
      </c>
      <c r="AP164" s="133">
        <v>12.8</v>
      </c>
    </row>
    <row r="165" spans="1:42" x14ac:dyDescent="0.35">
      <c r="A165" s="23">
        <v>16</v>
      </c>
      <c r="B165" s="19" t="s">
        <v>475</v>
      </c>
      <c r="C165" s="19" t="s">
        <v>476</v>
      </c>
      <c r="D165" s="19" t="s">
        <v>468</v>
      </c>
      <c r="E165" s="19" t="s">
        <v>151</v>
      </c>
      <c r="F165" s="20">
        <v>280000000</v>
      </c>
      <c r="G165" s="26">
        <v>4.5999999999999996</v>
      </c>
      <c r="H165" s="83">
        <v>13000000</v>
      </c>
      <c r="I165" s="25">
        <v>3</v>
      </c>
      <c r="J165" s="26">
        <v>4.5999999999999996</v>
      </c>
      <c r="K165" s="36">
        <v>1</v>
      </c>
      <c r="L165" s="130">
        <v>0.3</v>
      </c>
      <c r="M165" s="36">
        <v>3</v>
      </c>
      <c r="N165" s="131">
        <v>4.5</v>
      </c>
      <c r="O165" s="28">
        <v>1</v>
      </c>
      <c r="P165" s="132">
        <v>0.8</v>
      </c>
      <c r="Q165" s="80">
        <v>2</v>
      </c>
      <c r="R165" s="132">
        <v>2.2000000000000002</v>
      </c>
      <c r="S165" s="80">
        <v>4</v>
      </c>
      <c r="T165" s="132">
        <v>-0.2</v>
      </c>
      <c r="U165" s="29">
        <v>2</v>
      </c>
      <c r="V165" s="133">
        <v>3.7</v>
      </c>
      <c r="W165" s="28">
        <v>3</v>
      </c>
      <c r="X165" s="132">
        <v>-0.8</v>
      </c>
      <c r="Y165" s="80"/>
      <c r="Z165" s="132"/>
      <c r="AA165" s="80"/>
      <c r="AB165" s="132"/>
      <c r="AC165" s="29">
        <v>2</v>
      </c>
      <c r="AD165" s="133">
        <v>7</v>
      </c>
      <c r="AE165" s="28">
        <v>2</v>
      </c>
      <c r="AF165" s="132">
        <v>1.6</v>
      </c>
      <c r="AG165" s="80">
        <v>1</v>
      </c>
      <c r="AH165" s="132">
        <v>-2.5</v>
      </c>
      <c r="AI165" s="29">
        <v>3</v>
      </c>
      <c r="AJ165" s="134">
        <v>0</v>
      </c>
      <c r="AK165" s="28">
        <v>3</v>
      </c>
      <c r="AL165" s="132">
        <v>-5</v>
      </c>
      <c r="AM165" s="80">
        <v>1</v>
      </c>
      <c r="AN165" s="132">
        <v>19.2</v>
      </c>
      <c r="AO165" s="29">
        <v>2</v>
      </c>
      <c r="AP165" s="133">
        <v>15.7</v>
      </c>
    </row>
    <row r="166" spans="1:42" x14ac:dyDescent="0.35">
      <c r="A166" s="23">
        <v>27</v>
      </c>
      <c r="B166" s="19" t="s">
        <v>477</v>
      </c>
      <c r="C166" s="19" t="s">
        <v>478</v>
      </c>
      <c r="D166" s="19" t="s">
        <v>468</v>
      </c>
      <c r="E166" s="19" t="s">
        <v>157</v>
      </c>
      <c r="F166" s="20">
        <v>170000000</v>
      </c>
      <c r="G166" s="26">
        <v>4.9000000000000004</v>
      </c>
      <c r="H166" s="83">
        <v>8300000</v>
      </c>
      <c r="I166" s="25">
        <v>4</v>
      </c>
      <c r="J166" s="26">
        <v>4.9000000000000004</v>
      </c>
      <c r="K166" s="36">
        <v>4</v>
      </c>
      <c r="L166" s="130">
        <v>0.8</v>
      </c>
      <c r="M166" s="36">
        <v>4</v>
      </c>
      <c r="N166" s="131">
        <v>5.3</v>
      </c>
      <c r="O166" s="28">
        <v>3</v>
      </c>
      <c r="P166" s="132">
        <v>1.7</v>
      </c>
      <c r="Q166" s="80">
        <v>4</v>
      </c>
      <c r="R166" s="132">
        <v>14.3</v>
      </c>
      <c r="S166" s="80">
        <v>1</v>
      </c>
      <c r="T166" s="132">
        <v>0</v>
      </c>
      <c r="U166" s="29">
        <v>4</v>
      </c>
      <c r="V166" s="133">
        <v>9.6</v>
      </c>
      <c r="W166" s="28">
        <v>2</v>
      </c>
      <c r="X166" s="132">
        <v>6</v>
      </c>
      <c r="Y166" s="80"/>
      <c r="Z166" s="132"/>
      <c r="AA166" s="80"/>
      <c r="AB166" s="132"/>
      <c r="AC166" s="29">
        <v>4</v>
      </c>
      <c r="AD166" s="133">
        <v>6.6</v>
      </c>
      <c r="AE166" s="28">
        <v>2</v>
      </c>
      <c r="AF166" s="132">
        <v>1.2</v>
      </c>
      <c r="AG166" s="80">
        <v>4</v>
      </c>
      <c r="AH166" s="132">
        <v>-7.3</v>
      </c>
      <c r="AI166" s="29">
        <v>4</v>
      </c>
      <c r="AJ166" s="134">
        <v>2.2000000000000002</v>
      </c>
      <c r="AK166" s="28">
        <v>4</v>
      </c>
      <c r="AL166" s="132">
        <v>-8.1999999999999993</v>
      </c>
      <c r="AM166" s="80">
        <v>4</v>
      </c>
      <c r="AN166" s="132">
        <v>1.2</v>
      </c>
      <c r="AO166" s="29">
        <v>2</v>
      </c>
      <c r="AP166" s="133">
        <v>26.1</v>
      </c>
    </row>
    <row r="167" spans="1:42" x14ac:dyDescent="0.35">
      <c r="A167" s="23">
        <v>102</v>
      </c>
      <c r="B167" s="19" t="s">
        <v>479</v>
      </c>
      <c r="C167" s="19" t="s">
        <v>480</v>
      </c>
      <c r="D167" s="19" t="s">
        <v>468</v>
      </c>
      <c r="E167" s="19" t="s">
        <v>157</v>
      </c>
      <c r="F167" s="20">
        <v>800000</v>
      </c>
      <c r="G167" s="26">
        <v>5.3</v>
      </c>
      <c r="H167" s="83">
        <v>42000</v>
      </c>
      <c r="I167" s="25">
        <v>3</v>
      </c>
      <c r="J167" s="26">
        <v>5.3</v>
      </c>
      <c r="K167" s="36">
        <v>1</v>
      </c>
      <c r="L167" s="130">
        <v>0.5</v>
      </c>
      <c r="M167" s="36">
        <v>3</v>
      </c>
      <c r="N167" s="131">
        <v>5.2</v>
      </c>
      <c r="O167" s="28">
        <v>2</v>
      </c>
      <c r="P167" s="132">
        <v>2.2000000000000002</v>
      </c>
      <c r="Q167" s="80">
        <v>2</v>
      </c>
      <c r="R167" s="132">
        <v>1.1000000000000001</v>
      </c>
      <c r="S167" s="80">
        <v>2</v>
      </c>
      <c r="T167" s="132">
        <v>0.5</v>
      </c>
      <c r="U167" s="29">
        <v>1</v>
      </c>
      <c r="V167" s="133">
        <v>0.9</v>
      </c>
      <c r="W167" s="28">
        <v>1</v>
      </c>
      <c r="X167" s="132">
        <v>0</v>
      </c>
      <c r="Y167" s="80"/>
      <c r="Z167" s="132"/>
      <c r="AA167" s="80"/>
      <c r="AB167" s="132"/>
      <c r="AC167" s="29">
        <v>2</v>
      </c>
      <c r="AD167" s="133">
        <v>4.7</v>
      </c>
      <c r="AE167" s="28">
        <v>4</v>
      </c>
      <c r="AF167" s="132">
        <v>0.1</v>
      </c>
      <c r="AG167" s="80">
        <v>4</v>
      </c>
      <c r="AH167" s="132">
        <v>-5.7</v>
      </c>
      <c r="AI167" s="29">
        <v>2</v>
      </c>
      <c r="AJ167" s="134">
        <v>3.4</v>
      </c>
      <c r="AK167" s="28">
        <v>2</v>
      </c>
      <c r="AL167" s="132">
        <v>3.1</v>
      </c>
      <c r="AM167" s="80">
        <v>4</v>
      </c>
      <c r="AN167" s="132">
        <v>3</v>
      </c>
      <c r="AO167" s="29">
        <v>3</v>
      </c>
      <c r="AP167" s="133">
        <v>36.9</v>
      </c>
    </row>
    <row r="168" spans="1:42" x14ac:dyDescent="0.35">
      <c r="A168" s="23">
        <v>143</v>
      </c>
      <c r="B168" s="19" t="s">
        <v>481</v>
      </c>
      <c r="C168" s="19" t="s">
        <v>482</v>
      </c>
      <c r="D168" s="19" t="s">
        <v>468</v>
      </c>
      <c r="E168" s="19" t="s">
        <v>157</v>
      </c>
      <c r="F168" s="20">
        <v>22000000</v>
      </c>
      <c r="G168" s="26">
        <v>5.7</v>
      </c>
      <c r="H168" s="83">
        <v>1200000</v>
      </c>
      <c r="I168" s="25">
        <v>2</v>
      </c>
      <c r="J168" s="26">
        <v>5.7</v>
      </c>
      <c r="K168" s="36">
        <v>2</v>
      </c>
      <c r="L168" s="130">
        <v>0.6</v>
      </c>
      <c r="M168" s="36">
        <v>3</v>
      </c>
      <c r="N168" s="131">
        <v>5.6</v>
      </c>
      <c r="O168" s="28">
        <v>2</v>
      </c>
      <c r="P168" s="132">
        <v>1</v>
      </c>
      <c r="Q168" s="80">
        <v>1</v>
      </c>
      <c r="R168" s="132">
        <v>0.4</v>
      </c>
      <c r="S168" s="80">
        <v>1</v>
      </c>
      <c r="T168" s="132">
        <v>0</v>
      </c>
      <c r="U168" s="29">
        <v>4</v>
      </c>
      <c r="V168" s="133">
        <v>1</v>
      </c>
      <c r="W168" s="28">
        <v>4</v>
      </c>
      <c r="X168" s="132">
        <v>-3</v>
      </c>
      <c r="Y168" s="80">
        <v>2</v>
      </c>
      <c r="Z168" s="132">
        <v>33.200000000000003</v>
      </c>
      <c r="AA168" s="80"/>
      <c r="AB168" s="132"/>
      <c r="AC168" s="29">
        <v>1</v>
      </c>
      <c r="AD168" s="133">
        <v>1.5</v>
      </c>
      <c r="AE168" s="28">
        <v>1</v>
      </c>
      <c r="AF168" s="132">
        <v>-1.1000000000000001</v>
      </c>
      <c r="AG168" s="80">
        <v>4</v>
      </c>
      <c r="AH168" s="132">
        <v>-6</v>
      </c>
      <c r="AI168" s="29">
        <v>1</v>
      </c>
      <c r="AJ168" s="134">
        <v>0.8</v>
      </c>
      <c r="AK168" s="28">
        <v>1</v>
      </c>
      <c r="AL168" s="132">
        <v>0</v>
      </c>
      <c r="AM168" s="80">
        <v>2</v>
      </c>
      <c r="AN168" s="132">
        <v>3.9</v>
      </c>
      <c r="AO168" s="29">
        <v>3</v>
      </c>
      <c r="AP168" s="133">
        <v>36</v>
      </c>
    </row>
    <row r="169" spans="1:42" x14ac:dyDescent="0.35">
      <c r="A169" s="23">
        <v>79</v>
      </c>
      <c r="B169" s="19" t="s">
        <v>483</v>
      </c>
      <c r="C169" s="19" t="s">
        <v>484</v>
      </c>
      <c r="D169" s="19" t="s">
        <v>468</v>
      </c>
      <c r="E169" s="19" t="s">
        <v>154</v>
      </c>
      <c r="F169" s="20">
        <v>26000000</v>
      </c>
      <c r="G169" s="26">
        <v>5.8</v>
      </c>
      <c r="H169" s="83">
        <v>1500000</v>
      </c>
      <c r="I169" s="25">
        <v>1</v>
      </c>
      <c r="J169" s="26">
        <v>5.8</v>
      </c>
      <c r="K169" s="36"/>
      <c r="L169" s="130"/>
      <c r="M169" s="36">
        <v>1</v>
      </c>
      <c r="N169" s="131">
        <v>5.3</v>
      </c>
      <c r="O169" s="28">
        <v>1</v>
      </c>
      <c r="P169" s="132">
        <v>0.2</v>
      </c>
      <c r="Q169" s="80">
        <v>1</v>
      </c>
      <c r="R169" s="132">
        <v>0.1</v>
      </c>
      <c r="S169" s="80">
        <v>2</v>
      </c>
      <c r="T169" s="132">
        <v>-0.2</v>
      </c>
      <c r="U169" s="29">
        <v>1</v>
      </c>
      <c r="V169" s="133">
        <v>0.7</v>
      </c>
      <c r="W169" s="28">
        <v>3</v>
      </c>
      <c r="X169" s="132">
        <v>4.0999999999999996</v>
      </c>
      <c r="Y169" s="80">
        <v>2</v>
      </c>
      <c r="Z169" s="132">
        <v>19.399999999999999</v>
      </c>
      <c r="AA169" s="80"/>
      <c r="AB169" s="132"/>
      <c r="AC169" s="29">
        <v>2</v>
      </c>
      <c r="AD169" s="133">
        <v>2.9</v>
      </c>
      <c r="AE169" s="28">
        <v>1</v>
      </c>
      <c r="AF169" s="132">
        <v>0.9</v>
      </c>
      <c r="AG169" s="80">
        <v>1</v>
      </c>
      <c r="AH169" s="132">
        <v>0</v>
      </c>
      <c r="AI169" s="29">
        <v>1</v>
      </c>
      <c r="AJ169" s="134">
        <v>0.4</v>
      </c>
      <c r="AK169" s="28">
        <v>1</v>
      </c>
      <c r="AL169" s="132">
        <v>0</v>
      </c>
      <c r="AM169" s="80">
        <v>1</v>
      </c>
      <c r="AN169" s="132">
        <v>20.2</v>
      </c>
      <c r="AO169" s="29">
        <v>2</v>
      </c>
      <c r="AP169" s="133">
        <v>15.8</v>
      </c>
    </row>
    <row r="170" spans="1:42" x14ac:dyDescent="0.35">
      <c r="A170" s="23">
        <v>78</v>
      </c>
      <c r="B170" s="19" t="s">
        <v>485</v>
      </c>
      <c r="C170" s="19" t="s">
        <v>486</v>
      </c>
      <c r="D170" s="19" t="s">
        <v>468</v>
      </c>
      <c r="E170" s="19" t="s">
        <v>157</v>
      </c>
      <c r="F170" s="20">
        <v>1400000000</v>
      </c>
      <c r="G170" s="26">
        <v>5.8</v>
      </c>
      <c r="H170" s="83">
        <v>82000000</v>
      </c>
      <c r="I170" s="25">
        <v>4</v>
      </c>
      <c r="J170" s="26">
        <v>5.8</v>
      </c>
      <c r="K170" s="36">
        <v>4</v>
      </c>
      <c r="L170" s="130">
        <v>1.2</v>
      </c>
      <c r="M170" s="36">
        <v>3</v>
      </c>
      <c r="N170" s="131">
        <v>5.7</v>
      </c>
      <c r="O170" s="28">
        <v>3</v>
      </c>
      <c r="P170" s="132">
        <v>1.6</v>
      </c>
      <c r="Q170" s="80">
        <v>4</v>
      </c>
      <c r="R170" s="132">
        <v>7.6</v>
      </c>
      <c r="S170" s="80">
        <v>4</v>
      </c>
      <c r="T170" s="132">
        <v>-0.2</v>
      </c>
      <c r="U170" s="29">
        <v>2</v>
      </c>
      <c r="V170" s="133">
        <v>1.5</v>
      </c>
      <c r="W170" s="28">
        <v>2</v>
      </c>
      <c r="X170" s="132">
        <v>11</v>
      </c>
      <c r="Y170" s="80"/>
      <c r="Z170" s="132"/>
      <c r="AA170" s="80"/>
      <c r="AB170" s="132"/>
      <c r="AC170" s="29">
        <v>4</v>
      </c>
      <c r="AD170" s="133">
        <v>11.3</v>
      </c>
      <c r="AE170" s="28">
        <v>3</v>
      </c>
      <c r="AF170" s="132">
        <v>-0.3</v>
      </c>
      <c r="AG170" s="80">
        <v>3</v>
      </c>
      <c r="AH170" s="132">
        <v>-0.3</v>
      </c>
      <c r="AI170" s="29">
        <v>2</v>
      </c>
      <c r="AJ170" s="134">
        <v>3.5</v>
      </c>
      <c r="AK170" s="28">
        <v>4</v>
      </c>
      <c r="AL170" s="132">
        <v>-0.4</v>
      </c>
      <c r="AM170" s="80">
        <v>3</v>
      </c>
      <c r="AN170" s="132">
        <v>5.4</v>
      </c>
      <c r="AO170" s="29">
        <v>1</v>
      </c>
      <c r="AP170" s="133">
        <v>11.1</v>
      </c>
    </row>
    <row r="171" spans="1:42" x14ac:dyDescent="0.35">
      <c r="A171" s="23">
        <v>132</v>
      </c>
      <c r="B171" s="19" t="s">
        <v>487</v>
      </c>
      <c r="C171" s="19" t="s">
        <v>488</v>
      </c>
      <c r="D171" s="19" t="s">
        <v>468</v>
      </c>
      <c r="E171" s="19" t="s">
        <v>157</v>
      </c>
      <c r="F171" s="20">
        <v>31000000</v>
      </c>
      <c r="G171" s="26">
        <v>7.9</v>
      </c>
      <c r="H171" s="83">
        <v>2400000</v>
      </c>
      <c r="I171" s="25">
        <v>4</v>
      </c>
      <c r="J171" s="26">
        <v>7.9</v>
      </c>
      <c r="K171" s="36">
        <v>3</v>
      </c>
      <c r="L171" s="130">
        <v>1.6</v>
      </c>
      <c r="M171" s="36">
        <v>4</v>
      </c>
      <c r="N171" s="131">
        <v>8.3000000000000007</v>
      </c>
      <c r="O171" s="28">
        <v>4</v>
      </c>
      <c r="P171" s="132">
        <v>3.9</v>
      </c>
      <c r="Q171" s="80">
        <v>3</v>
      </c>
      <c r="R171" s="132">
        <v>9.6999999999999993</v>
      </c>
      <c r="S171" s="80">
        <v>3</v>
      </c>
      <c r="T171" s="132">
        <v>-0.3</v>
      </c>
      <c r="U171" s="29">
        <v>3</v>
      </c>
      <c r="V171" s="133">
        <v>10.199999999999999</v>
      </c>
      <c r="W171" s="28">
        <v>4</v>
      </c>
      <c r="X171" s="132">
        <v>0</v>
      </c>
      <c r="Y171" s="80">
        <v>2</v>
      </c>
      <c r="Z171" s="132">
        <v>19.8</v>
      </c>
      <c r="AA171" s="80"/>
      <c r="AB171" s="132"/>
      <c r="AC171" s="29">
        <v>3</v>
      </c>
      <c r="AD171" s="133">
        <v>12.3</v>
      </c>
      <c r="AE171" s="28">
        <v>4</v>
      </c>
      <c r="AF171" s="132">
        <v>-1.1000000000000001</v>
      </c>
      <c r="AG171" s="80">
        <v>3</v>
      </c>
      <c r="AH171" s="132">
        <v>-0.4</v>
      </c>
      <c r="AI171" s="29">
        <v>3</v>
      </c>
      <c r="AJ171" s="134">
        <v>5</v>
      </c>
      <c r="AK171" s="28">
        <v>4</v>
      </c>
      <c r="AL171" s="132">
        <v>-2</v>
      </c>
      <c r="AM171" s="80">
        <v>2</v>
      </c>
      <c r="AN171" s="132">
        <v>5.0999999999999996</v>
      </c>
      <c r="AO171" s="29">
        <v>4</v>
      </c>
      <c r="AP171" s="133">
        <v>42.9</v>
      </c>
    </row>
    <row r="172" spans="1:42" x14ac:dyDescent="0.35">
      <c r="A172" s="23">
        <v>141</v>
      </c>
      <c r="B172" s="19" t="s">
        <v>489</v>
      </c>
      <c r="C172" s="19" t="s">
        <v>490</v>
      </c>
      <c r="D172" s="19" t="s">
        <v>491</v>
      </c>
      <c r="E172" s="19" t="s">
        <v>157</v>
      </c>
      <c r="F172" s="20">
        <v>9500000</v>
      </c>
      <c r="G172" s="26">
        <v>-1.4</v>
      </c>
      <c r="H172" s="83">
        <v>-130000</v>
      </c>
      <c r="I172" s="25">
        <v>4</v>
      </c>
      <c r="J172" s="26">
        <v>-1.4</v>
      </c>
      <c r="K172" s="36"/>
      <c r="L172" s="130"/>
      <c r="M172" s="36">
        <v>4</v>
      </c>
      <c r="N172" s="131">
        <v>-1.7</v>
      </c>
      <c r="O172" s="28">
        <v>4</v>
      </c>
      <c r="P172" s="132">
        <v>2.4</v>
      </c>
      <c r="Q172" s="80">
        <v>4</v>
      </c>
      <c r="R172" s="132">
        <v>-0.3</v>
      </c>
      <c r="S172" s="80">
        <v>4</v>
      </c>
      <c r="T172" s="132">
        <v>3</v>
      </c>
      <c r="U172" s="29">
        <v>4</v>
      </c>
      <c r="V172" s="133">
        <v>6.2</v>
      </c>
      <c r="W172" s="28">
        <v>4</v>
      </c>
      <c r="X172" s="132">
        <v>4.3</v>
      </c>
      <c r="Y172" s="80">
        <v>2</v>
      </c>
      <c r="Z172" s="132">
        <v>14.2</v>
      </c>
      <c r="AA172" s="80"/>
      <c r="AB172" s="132"/>
      <c r="AC172" s="29">
        <v>4</v>
      </c>
      <c r="AD172" s="133">
        <v>-2.2999999999999998</v>
      </c>
      <c r="AE172" s="28">
        <v>4</v>
      </c>
      <c r="AF172" s="132">
        <v>-2.2000000000000002</v>
      </c>
      <c r="AG172" s="80">
        <v>3</v>
      </c>
      <c r="AH172" s="132">
        <v>-3.7</v>
      </c>
      <c r="AI172" s="29">
        <v>4</v>
      </c>
      <c r="AJ172" s="134">
        <v>1.6</v>
      </c>
      <c r="AK172" s="28">
        <v>4</v>
      </c>
      <c r="AL172" s="132">
        <v>-5.4</v>
      </c>
      <c r="AM172" s="80">
        <v>4</v>
      </c>
      <c r="AN172" s="132">
        <v>0.7</v>
      </c>
      <c r="AO172" s="29">
        <v>4</v>
      </c>
      <c r="AP172" s="133">
        <v>-35.5</v>
      </c>
    </row>
    <row r="173" spans="1:42" x14ac:dyDescent="0.35">
      <c r="A173" s="23">
        <v>124</v>
      </c>
      <c r="B173" s="19" t="s">
        <v>492</v>
      </c>
      <c r="C173" s="19" t="s">
        <v>493</v>
      </c>
      <c r="D173" s="19" t="s">
        <v>491</v>
      </c>
      <c r="E173" s="19" t="s">
        <v>151</v>
      </c>
      <c r="F173" s="20">
        <v>34000000</v>
      </c>
      <c r="G173" s="26">
        <v>-0.6</v>
      </c>
      <c r="H173" s="83">
        <v>-200000</v>
      </c>
      <c r="I173" s="25">
        <v>1</v>
      </c>
      <c r="J173" s="26">
        <v>-0.6</v>
      </c>
      <c r="K173" s="36">
        <v>1</v>
      </c>
      <c r="L173" s="130">
        <v>0.6</v>
      </c>
      <c r="M173" s="36">
        <v>2</v>
      </c>
      <c r="N173" s="131">
        <v>-1.1000000000000001</v>
      </c>
      <c r="O173" s="28">
        <v>3</v>
      </c>
      <c r="P173" s="132">
        <v>3.9</v>
      </c>
      <c r="Q173" s="80">
        <v>1</v>
      </c>
      <c r="R173" s="132">
        <v>-0.1</v>
      </c>
      <c r="S173" s="80">
        <v>1</v>
      </c>
      <c r="T173" s="132">
        <v>-0.8</v>
      </c>
      <c r="U173" s="29">
        <v>1</v>
      </c>
      <c r="V173" s="133">
        <v>0.6</v>
      </c>
      <c r="W173" s="28">
        <v>1</v>
      </c>
      <c r="X173" s="132">
        <v>0</v>
      </c>
      <c r="Y173" s="80">
        <v>4</v>
      </c>
      <c r="Z173" s="132">
        <v>12</v>
      </c>
      <c r="AA173" s="80"/>
      <c r="AB173" s="132"/>
      <c r="AC173" s="29">
        <v>1</v>
      </c>
      <c r="AD173" s="133">
        <v>0.2</v>
      </c>
      <c r="AE173" s="28">
        <v>2</v>
      </c>
      <c r="AF173" s="132">
        <v>2.7</v>
      </c>
      <c r="AG173" s="80">
        <v>2</v>
      </c>
      <c r="AH173" s="132">
        <v>-1.9</v>
      </c>
      <c r="AI173" s="29">
        <v>1</v>
      </c>
      <c r="AJ173" s="134">
        <v>1.3</v>
      </c>
      <c r="AK173" s="28">
        <v>1</v>
      </c>
      <c r="AL173" s="132">
        <v>0</v>
      </c>
      <c r="AM173" s="80">
        <v>2</v>
      </c>
      <c r="AN173" s="132">
        <v>5.2</v>
      </c>
      <c r="AO173" s="29">
        <v>1</v>
      </c>
      <c r="AP173" s="133">
        <v>-35.799999999999997</v>
      </c>
    </row>
    <row r="174" spans="1:42" x14ac:dyDescent="0.35">
      <c r="A174" s="23">
        <v>129</v>
      </c>
      <c r="B174" s="19" t="s">
        <v>494</v>
      </c>
      <c r="C174" s="19" t="s">
        <v>495</v>
      </c>
      <c r="D174" s="19" t="s">
        <v>491</v>
      </c>
      <c r="E174" s="19"/>
      <c r="F174" s="20">
        <v>1600</v>
      </c>
      <c r="G174" s="26">
        <v>-0.5</v>
      </c>
      <c r="H174" s="83">
        <v>-8.6999999999999993</v>
      </c>
      <c r="I174" s="25">
        <v>2</v>
      </c>
      <c r="J174" s="26">
        <v>-0.5</v>
      </c>
      <c r="K174" s="36"/>
      <c r="L174" s="130"/>
      <c r="M174" s="36">
        <v>3</v>
      </c>
      <c r="N174" s="131">
        <v>-0.9</v>
      </c>
      <c r="O174" s="28">
        <v>4</v>
      </c>
      <c r="P174" s="132">
        <v>0.7</v>
      </c>
      <c r="Q174" s="80">
        <v>2</v>
      </c>
      <c r="R174" s="132">
        <v>-0.2</v>
      </c>
      <c r="S174" s="80">
        <v>1</v>
      </c>
      <c r="T174" s="132">
        <v>0</v>
      </c>
      <c r="U174" s="29">
        <v>2</v>
      </c>
      <c r="V174" s="133">
        <v>1.5</v>
      </c>
      <c r="W174" s="28">
        <v>1</v>
      </c>
      <c r="X174" s="132">
        <v>0</v>
      </c>
      <c r="Y174" s="80">
        <v>2</v>
      </c>
      <c r="Z174" s="132">
        <v>13.3</v>
      </c>
      <c r="AA174" s="80"/>
      <c r="AB174" s="132"/>
      <c r="AC174" s="29">
        <v>2</v>
      </c>
      <c r="AD174" s="133">
        <v>-2.5</v>
      </c>
      <c r="AE174" s="28">
        <v>3</v>
      </c>
      <c r="AF174" s="132">
        <v>-0.1</v>
      </c>
      <c r="AG174" s="80">
        <v>3</v>
      </c>
      <c r="AH174" s="132">
        <v>-6.7</v>
      </c>
      <c r="AI174" s="29">
        <v>4</v>
      </c>
      <c r="AJ174" s="134">
        <v>1.6</v>
      </c>
      <c r="AK174" s="28">
        <v>4</v>
      </c>
      <c r="AL174" s="132">
        <v>-3.6</v>
      </c>
      <c r="AM174" s="80">
        <v>1</v>
      </c>
      <c r="AN174" s="132">
        <v>7.3</v>
      </c>
      <c r="AO174" s="29">
        <v>2</v>
      </c>
      <c r="AP174" s="133">
        <v>-21.6</v>
      </c>
    </row>
    <row r="175" spans="1:42" x14ac:dyDescent="0.35">
      <c r="A175" s="23">
        <v>134</v>
      </c>
      <c r="B175" s="19" t="s">
        <v>496</v>
      </c>
      <c r="C175" s="19" t="s">
        <v>497</v>
      </c>
      <c r="D175" s="19" t="s">
        <v>491</v>
      </c>
      <c r="E175" s="19"/>
      <c r="F175" s="20">
        <v>18000</v>
      </c>
      <c r="G175" s="26">
        <v>0.8</v>
      </c>
      <c r="H175" s="83">
        <v>140</v>
      </c>
      <c r="I175" s="25">
        <v>2</v>
      </c>
      <c r="J175" s="26">
        <v>0.8</v>
      </c>
      <c r="K175" s="36"/>
      <c r="L175" s="130"/>
      <c r="M175" s="36">
        <v>2</v>
      </c>
      <c r="N175" s="131">
        <v>0.5</v>
      </c>
      <c r="O175" s="28">
        <v>2</v>
      </c>
      <c r="P175" s="132">
        <v>1</v>
      </c>
      <c r="Q175" s="80">
        <v>2</v>
      </c>
      <c r="R175" s="132">
        <v>0</v>
      </c>
      <c r="S175" s="80">
        <v>1</v>
      </c>
      <c r="T175" s="132">
        <v>-0.2</v>
      </c>
      <c r="U175" s="29">
        <v>2</v>
      </c>
      <c r="V175" s="133">
        <v>1.5</v>
      </c>
      <c r="W175" s="28">
        <v>1</v>
      </c>
      <c r="X175" s="132">
        <v>0</v>
      </c>
      <c r="Y175" s="80">
        <v>2</v>
      </c>
      <c r="Z175" s="132">
        <v>13.3</v>
      </c>
      <c r="AA175" s="80"/>
      <c r="AB175" s="132"/>
      <c r="AC175" s="29">
        <v>2</v>
      </c>
      <c r="AD175" s="133">
        <v>0.7</v>
      </c>
      <c r="AE175" s="28">
        <v>2</v>
      </c>
      <c r="AF175" s="132">
        <v>2</v>
      </c>
      <c r="AG175" s="80">
        <v>4</v>
      </c>
      <c r="AH175" s="132">
        <v>-7.4</v>
      </c>
      <c r="AI175" s="29">
        <v>2</v>
      </c>
      <c r="AJ175" s="134">
        <v>3.2</v>
      </c>
      <c r="AK175" s="28">
        <v>1</v>
      </c>
      <c r="AL175" s="132">
        <v>0</v>
      </c>
      <c r="AM175" s="80">
        <v>2</v>
      </c>
      <c r="AN175" s="132">
        <v>7.8</v>
      </c>
      <c r="AO175" s="29">
        <v>2</v>
      </c>
      <c r="AP175" s="133">
        <v>-15.4</v>
      </c>
    </row>
    <row r="176" spans="1:42" x14ac:dyDescent="0.35">
      <c r="A176" s="23">
        <v>38</v>
      </c>
      <c r="B176" s="19" t="s">
        <v>498</v>
      </c>
      <c r="C176" s="19" t="s">
        <v>499</v>
      </c>
      <c r="D176" s="19" t="s">
        <v>491</v>
      </c>
      <c r="E176" s="19" t="s">
        <v>151</v>
      </c>
      <c r="F176" s="20">
        <v>12000</v>
      </c>
      <c r="G176" s="26">
        <v>1.2</v>
      </c>
      <c r="H176" s="83">
        <v>150</v>
      </c>
      <c r="I176" s="25">
        <v>3</v>
      </c>
      <c r="J176" s="26">
        <v>1.2</v>
      </c>
      <c r="K176" s="36"/>
      <c r="L176" s="130"/>
      <c r="M176" s="36">
        <v>3</v>
      </c>
      <c r="N176" s="131">
        <v>1</v>
      </c>
      <c r="O176" s="28">
        <v>4</v>
      </c>
      <c r="P176" s="132">
        <v>2.2000000000000002</v>
      </c>
      <c r="Q176" s="80">
        <v>3</v>
      </c>
      <c r="R176" s="132">
        <v>0.6</v>
      </c>
      <c r="S176" s="80">
        <v>3</v>
      </c>
      <c r="T176" s="132">
        <v>4.0999999999999996</v>
      </c>
      <c r="U176" s="29">
        <v>3</v>
      </c>
      <c r="V176" s="133">
        <v>2.5</v>
      </c>
      <c r="W176" s="28">
        <v>1</v>
      </c>
      <c r="X176" s="132">
        <v>0</v>
      </c>
      <c r="Y176" s="80">
        <v>2</v>
      </c>
      <c r="Z176" s="132">
        <v>13.3</v>
      </c>
      <c r="AA176" s="80"/>
      <c r="AB176" s="132"/>
      <c r="AC176" s="29">
        <v>3</v>
      </c>
      <c r="AD176" s="133">
        <v>1</v>
      </c>
      <c r="AE176" s="28">
        <v>3</v>
      </c>
      <c r="AF176" s="132">
        <v>0.9</v>
      </c>
      <c r="AG176" s="80">
        <v>3</v>
      </c>
      <c r="AH176" s="132">
        <v>-5.5</v>
      </c>
      <c r="AI176" s="29">
        <v>4</v>
      </c>
      <c r="AJ176" s="134">
        <v>3.3</v>
      </c>
      <c r="AK176" s="28">
        <v>1</v>
      </c>
      <c r="AL176" s="132">
        <v>0</v>
      </c>
      <c r="AM176" s="80">
        <v>2</v>
      </c>
      <c r="AN176" s="132">
        <v>6.5</v>
      </c>
      <c r="AO176" s="29">
        <v>3</v>
      </c>
      <c r="AP176" s="133">
        <v>-14.9</v>
      </c>
    </row>
    <row r="177" spans="1:42" x14ac:dyDescent="0.35">
      <c r="A177" s="23">
        <v>154</v>
      </c>
      <c r="B177" s="19" t="s">
        <v>500</v>
      </c>
      <c r="C177" s="19" t="s">
        <v>501</v>
      </c>
      <c r="D177" s="19" t="s">
        <v>491</v>
      </c>
      <c r="E177" s="19" t="s">
        <v>186</v>
      </c>
      <c r="F177" s="20">
        <v>4900000</v>
      </c>
      <c r="G177" s="26">
        <v>1.4</v>
      </c>
      <c r="H177" s="83">
        <v>69000</v>
      </c>
      <c r="I177" s="25">
        <v>1</v>
      </c>
      <c r="J177" s="26">
        <v>1.4</v>
      </c>
      <c r="K177" s="36"/>
      <c r="L177" s="130"/>
      <c r="M177" s="36">
        <v>1</v>
      </c>
      <c r="N177" s="131">
        <v>1</v>
      </c>
      <c r="O177" s="28">
        <v>1</v>
      </c>
      <c r="P177" s="132">
        <v>0.1</v>
      </c>
      <c r="Q177" s="80">
        <v>1</v>
      </c>
      <c r="R177" s="132">
        <v>0</v>
      </c>
      <c r="S177" s="80">
        <v>3</v>
      </c>
      <c r="T177" s="132">
        <v>-0.2</v>
      </c>
      <c r="U177" s="29">
        <v>1</v>
      </c>
      <c r="V177" s="133">
        <v>2.4</v>
      </c>
      <c r="W177" s="28">
        <v>1</v>
      </c>
      <c r="X177" s="132">
        <v>0</v>
      </c>
      <c r="Y177" s="80">
        <v>1</v>
      </c>
      <c r="Z177" s="132">
        <v>11.6</v>
      </c>
      <c r="AA177" s="80"/>
      <c r="AB177" s="132"/>
      <c r="AC177" s="29">
        <v>1</v>
      </c>
      <c r="AD177" s="133">
        <v>0</v>
      </c>
      <c r="AE177" s="28">
        <v>1</v>
      </c>
      <c r="AF177" s="132">
        <v>3.1</v>
      </c>
      <c r="AG177" s="80">
        <v>2</v>
      </c>
      <c r="AH177" s="132">
        <v>-1.7</v>
      </c>
      <c r="AI177" s="29">
        <v>1</v>
      </c>
      <c r="AJ177" s="134">
        <v>2.5</v>
      </c>
      <c r="AK177" s="28">
        <v>1</v>
      </c>
      <c r="AL177" s="132">
        <v>0</v>
      </c>
      <c r="AM177" s="80">
        <v>1</v>
      </c>
      <c r="AN177" s="132">
        <v>5.9</v>
      </c>
      <c r="AO177" s="29">
        <v>1</v>
      </c>
      <c r="AP177" s="133">
        <v>-10.7</v>
      </c>
    </row>
    <row r="178" spans="1:42" x14ac:dyDescent="0.35">
      <c r="A178" s="23">
        <v>179</v>
      </c>
      <c r="B178" s="19" t="s">
        <v>502</v>
      </c>
      <c r="C178" s="19" t="s">
        <v>503</v>
      </c>
      <c r="D178" s="19" t="s">
        <v>491</v>
      </c>
      <c r="E178" s="19" t="s">
        <v>186</v>
      </c>
      <c r="F178" s="20">
        <v>130000000</v>
      </c>
      <c r="G178" s="26">
        <v>1.8</v>
      </c>
      <c r="H178" s="83">
        <v>2200000</v>
      </c>
      <c r="I178" s="25">
        <v>1</v>
      </c>
      <c r="J178" s="26">
        <v>1.8</v>
      </c>
      <c r="K178" s="36">
        <v>2</v>
      </c>
      <c r="L178" s="130">
        <v>0.2</v>
      </c>
      <c r="M178" s="36">
        <v>1</v>
      </c>
      <c r="N178" s="131">
        <v>1.7</v>
      </c>
      <c r="O178" s="28">
        <v>3</v>
      </c>
      <c r="P178" s="132">
        <v>4.2</v>
      </c>
      <c r="Q178" s="80">
        <v>1</v>
      </c>
      <c r="R178" s="132">
        <v>-0.1</v>
      </c>
      <c r="S178" s="80">
        <v>2</v>
      </c>
      <c r="T178" s="132">
        <v>0.5</v>
      </c>
      <c r="U178" s="29">
        <v>1</v>
      </c>
      <c r="V178" s="133">
        <v>0.9</v>
      </c>
      <c r="W178" s="28">
        <v>1</v>
      </c>
      <c r="X178" s="132">
        <v>0</v>
      </c>
      <c r="Y178" s="80"/>
      <c r="Z178" s="132"/>
      <c r="AA178" s="80"/>
      <c r="AB178" s="132"/>
      <c r="AC178" s="29">
        <v>1</v>
      </c>
      <c r="AD178" s="133">
        <v>0</v>
      </c>
      <c r="AE178" s="28">
        <v>1</v>
      </c>
      <c r="AF178" s="132">
        <v>2.8</v>
      </c>
      <c r="AG178" s="80">
        <v>1</v>
      </c>
      <c r="AH178" s="132">
        <v>1.1000000000000001</v>
      </c>
      <c r="AI178" s="29">
        <v>1</v>
      </c>
      <c r="AJ178" s="134">
        <v>2.4</v>
      </c>
      <c r="AK178" s="28">
        <v>1</v>
      </c>
      <c r="AL178" s="132">
        <v>0</v>
      </c>
      <c r="AM178" s="80">
        <v>1</v>
      </c>
      <c r="AN178" s="132">
        <v>1.9</v>
      </c>
      <c r="AO178" s="29">
        <v>1</v>
      </c>
      <c r="AP178" s="133">
        <v>0</v>
      </c>
    </row>
    <row r="179" spans="1:42" x14ac:dyDescent="0.35">
      <c r="A179" s="23">
        <v>88</v>
      </c>
      <c r="B179" s="19" t="s">
        <v>504</v>
      </c>
      <c r="C179" s="19" t="s">
        <v>505</v>
      </c>
      <c r="D179" s="19" t="s">
        <v>491</v>
      </c>
      <c r="E179" s="19" t="s">
        <v>157</v>
      </c>
      <c r="F179" s="20">
        <v>740000</v>
      </c>
      <c r="G179" s="26">
        <v>1.9</v>
      </c>
      <c r="H179" s="83">
        <v>14000</v>
      </c>
      <c r="I179" s="25">
        <v>4</v>
      </c>
      <c r="J179" s="26">
        <v>1.9</v>
      </c>
      <c r="K179" s="36"/>
      <c r="L179" s="130"/>
      <c r="M179" s="36">
        <v>4</v>
      </c>
      <c r="N179" s="131">
        <v>1.7</v>
      </c>
      <c r="O179" s="28">
        <v>3</v>
      </c>
      <c r="P179" s="132">
        <v>1.5</v>
      </c>
      <c r="Q179" s="80">
        <v>3</v>
      </c>
      <c r="R179" s="132">
        <v>0.1</v>
      </c>
      <c r="S179" s="80">
        <v>3</v>
      </c>
      <c r="T179" s="132">
        <v>4.9000000000000004</v>
      </c>
      <c r="U179" s="29">
        <v>2</v>
      </c>
      <c r="V179" s="133">
        <v>1.2</v>
      </c>
      <c r="W179" s="28">
        <v>3</v>
      </c>
      <c r="X179" s="132">
        <v>0</v>
      </c>
      <c r="Y179" s="80">
        <v>4</v>
      </c>
      <c r="Z179" s="132">
        <v>18.2</v>
      </c>
      <c r="AA179" s="80"/>
      <c r="AB179" s="132"/>
      <c r="AC179" s="29">
        <v>4</v>
      </c>
      <c r="AD179" s="133">
        <v>5.5</v>
      </c>
      <c r="AE179" s="28">
        <v>3</v>
      </c>
      <c r="AF179" s="132">
        <v>-1</v>
      </c>
      <c r="AG179" s="80">
        <v>3</v>
      </c>
      <c r="AH179" s="132">
        <v>-7.6</v>
      </c>
      <c r="AI179" s="29">
        <v>4</v>
      </c>
      <c r="AJ179" s="134">
        <v>0.9</v>
      </c>
      <c r="AK179" s="28">
        <v>4</v>
      </c>
      <c r="AL179" s="132">
        <v>-6.1</v>
      </c>
      <c r="AM179" s="80">
        <v>4</v>
      </c>
      <c r="AN179" s="132">
        <v>2.6</v>
      </c>
      <c r="AO179" s="29">
        <v>4</v>
      </c>
      <c r="AP179" s="133">
        <v>1.9</v>
      </c>
    </row>
    <row r="180" spans="1:42" x14ac:dyDescent="0.35">
      <c r="A180" s="23">
        <v>9</v>
      </c>
      <c r="B180" s="19" t="s">
        <v>506</v>
      </c>
      <c r="C180" s="19" t="s">
        <v>507</v>
      </c>
      <c r="D180" s="19" t="s">
        <v>491</v>
      </c>
      <c r="E180" s="19" t="s">
        <v>186</v>
      </c>
      <c r="F180" s="20">
        <v>450000</v>
      </c>
      <c r="G180" s="26">
        <v>2</v>
      </c>
      <c r="H180" s="83">
        <v>9000</v>
      </c>
      <c r="I180" s="25">
        <v>1</v>
      </c>
      <c r="J180" s="26">
        <v>2</v>
      </c>
      <c r="K180" s="36"/>
      <c r="L180" s="130"/>
      <c r="M180" s="36">
        <v>2</v>
      </c>
      <c r="N180" s="131">
        <v>1.7</v>
      </c>
      <c r="O180" s="28">
        <v>2</v>
      </c>
      <c r="P180" s="132">
        <v>1.4</v>
      </c>
      <c r="Q180" s="80">
        <v>1</v>
      </c>
      <c r="R180" s="132">
        <v>0</v>
      </c>
      <c r="S180" s="80">
        <v>1</v>
      </c>
      <c r="T180" s="132">
        <v>0</v>
      </c>
      <c r="U180" s="29">
        <v>1</v>
      </c>
      <c r="V180" s="133">
        <v>2.2000000000000002</v>
      </c>
      <c r="W180" s="28">
        <v>1</v>
      </c>
      <c r="X180" s="132">
        <v>0</v>
      </c>
      <c r="Y180" s="80"/>
      <c r="Z180" s="132"/>
      <c r="AA180" s="80"/>
      <c r="AB180" s="132"/>
      <c r="AC180" s="29">
        <v>2</v>
      </c>
      <c r="AD180" s="133">
        <v>0</v>
      </c>
      <c r="AE180" s="28">
        <v>1</v>
      </c>
      <c r="AF180" s="132">
        <v>2.1</v>
      </c>
      <c r="AG180" s="80">
        <v>2</v>
      </c>
      <c r="AH180" s="132">
        <v>2.5</v>
      </c>
      <c r="AI180" s="29">
        <v>1</v>
      </c>
      <c r="AJ180" s="134">
        <v>0.3</v>
      </c>
      <c r="AK180" s="28">
        <v>1</v>
      </c>
      <c r="AL180" s="132">
        <v>0</v>
      </c>
      <c r="AM180" s="80">
        <v>2</v>
      </c>
      <c r="AN180" s="132">
        <v>4.3</v>
      </c>
      <c r="AO180" s="29">
        <v>2</v>
      </c>
      <c r="AP180" s="133">
        <v>0.9</v>
      </c>
    </row>
    <row r="181" spans="1:42" x14ac:dyDescent="0.35">
      <c r="A181" s="23">
        <v>33</v>
      </c>
      <c r="B181" s="19" t="s">
        <v>508</v>
      </c>
      <c r="C181" s="19" t="s">
        <v>509</v>
      </c>
      <c r="D181" s="19" t="s">
        <v>491</v>
      </c>
      <c r="E181" s="19" t="s">
        <v>157</v>
      </c>
      <c r="F181" s="20">
        <v>3400000</v>
      </c>
      <c r="G181" s="26">
        <v>2</v>
      </c>
      <c r="H181" s="83">
        <v>70000</v>
      </c>
      <c r="I181" s="25">
        <v>2</v>
      </c>
      <c r="J181" s="26">
        <v>2</v>
      </c>
      <c r="K181" s="36">
        <v>1</v>
      </c>
      <c r="L181" s="130">
        <v>0.8</v>
      </c>
      <c r="M181" s="36">
        <v>3</v>
      </c>
      <c r="N181" s="131">
        <v>1.6</v>
      </c>
      <c r="O181" s="28">
        <v>2</v>
      </c>
      <c r="P181" s="132">
        <v>2.5</v>
      </c>
      <c r="Q181" s="80">
        <v>2</v>
      </c>
      <c r="R181" s="132">
        <v>1.6</v>
      </c>
      <c r="S181" s="80">
        <v>1</v>
      </c>
      <c r="T181" s="132">
        <v>-0.2</v>
      </c>
      <c r="U181" s="29">
        <v>3</v>
      </c>
      <c r="V181" s="133">
        <v>1</v>
      </c>
      <c r="W181" s="28">
        <v>4</v>
      </c>
      <c r="X181" s="132">
        <v>2.4</v>
      </c>
      <c r="Y181" s="80">
        <v>4</v>
      </c>
      <c r="Z181" s="132">
        <v>7.8</v>
      </c>
      <c r="AA181" s="80"/>
      <c r="AB181" s="132"/>
      <c r="AC181" s="29">
        <v>4</v>
      </c>
      <c r="AD181" s="133">
        <v>2.4</v>
      </c>
      <c r="AE181" s="28">
        <v>4</v>
      </c>
      <c r="AF181" s="132">
        <v>3.1</v>
      </c>
      <c r="AG181" s="80">
        <v>2</v>
      </c>
      <c r="AH181" s="132">
        <v>-4.4000000000000004</v>
      </c>
      <c r="AI181" s="29">
        <v>3</v>
      </c>
      <c r="AJ181" s="134">
        <v>2.1</v>
      </c>
      <c r="AK181" s="28">
        <v>1</v>
      </c>
      <c r="AL181" s="132">
        <v>0</v>
      </c>
      <c r="AM181" s="80">
        <v>2</v>
      </c>
      <c r="AN181" s="132">
        <v>4.0999999999999996</v>
      </c>
      <c r="AO181" s="29">
        <v>2</v>
      </c>
      <c r="AP181" s="133">
        <v>-2.2000000000000002</v>
      </c>
    </row>
    <row r="182" spans="1:42" x14ac:dyDescent="0.35">
      <c r="A182" s="23">
        <v>119</v>
      </c>
      <c r="B182" s="19" t="s">
        <v>510</v>
      </c>
      <c r="C182" s="19" t="s">
        <v>511</v>
      </c>
      <c r="D182" s="19" t="s">
        <v>491</v>
      </c>
      <c r="E182" s="19" t="s">
        <v>151</v>
      </c>
      <c r="F182" s="20">
        <v>1500000000</v>
      </c>
      <c r="G182" s="26">
        <v>2</v>
      </c>
      <c r="H182" s="83">
        <v>30000000</v>
      </c>
      <c r="I182" s="25">
        <v>2</v>
      </c>
      <c r="J182" s="26">
        <v>2</v>
      </c>
      <c r="K182" s="36">
        <v>4</v>
      </c>
      <c r="L182" s="130">
        <v>0.8</v>
      </c>
      <c r="M182" s="36">
        <v>2</v>
      </c>
      <c r="N182" s="131">
        <v>1.6</v>
      </c>
      <c r="O182" s="28">
        <v>1</v>
      </c>
      <c r="P182" s="132">
        <v>0.2</v>
      </c>
      <c r="Q182" s="80">
        <v>2</v>
      </c>
      <c r="R182" s="132">
        <v>0.4</v>
      </c>
      <c r="S182" s="80">
        <v>1</v>
      </c>
      <c r="T182" s="132">
        <v>0</v>
      </c>
      <c r="U182" s="29">
        <v>2</v>
      </c>
      <c r="V182" s="133">
        <v>0.6</v>
      </c>
      <c r="W182" s="28">
        <v>1</v>
      </c>
      <c r="X182" s="132">
        <v>-4.4000000000000004</v>
      </c>
      <c r="Y182" s="80"/>
      <c r="Z182" s="132"/>
      <c r="AA182" s="80"/>
      <c r="AB182" s="132"/>
      <c r="AC182" s="29">
        <v>3</v>
      </c>
      <c r="AD182" s="133">
        <v>4.9000000000000004</v>
      </c>
      <c r="AE182" s="28">
        <v>1</v>
      </c>
      <c r="AF182" s="132">
        <v>1.9</v>
      </c>
      <c r="AG182" s="80">
        <v>2</v>
      </c>
      <c r="AH182" s="132">
        <v>-15</v>
      </c>
      <c r="AI182" s="29">
        <v>2</v>
      </c>
      <c r="AJ182" s="134">
        <v>0.9</v>
      </c>
      <c r="AK182" s="28">
        <v>1</v>
      </c>
      <c r="AL182" s="132">
        <v>0</v>
      </c>
      <c r="AM182" s="80">
        <v>3</v>
      </c>
      <c r="AN182" s="132">
        <v>5.0999999999999996</v>
      </c>
      <c r="AO182" s="29">
        <v>1</v>
      </c>
      <c r="AP182" s="133">
        <v>0.1</v>
      </c>
    </row>
    <row r="183" spans="1:42" x14ac:dyDescent="0.35">
      <c r="A183" s="23">
        <v>153</v>
      </c>
      <c r="B183" s="19" t="s">
        <v>512</v>
      </c>
      <c r="C183" s="19" t="s">
        <v>513</v>
      </c>
      <c r="D183" s="19" t="s">
        <v>491</v>
      </c>
      <c r="E183" s="19" t="s">
        <v>186</v>
      </c>
      <c r="F183" s="20">
        <v>26000000</v>
      </c>
      <c r="G183" s="26">
        <v>2.1</v>
      </c>
      <c r="H183" s="83">
        <v>550000</v>
      </c>
      <c r="I183" s="25">
        <v>1</v>
      </c>
      <c r="J183" s="26">
        <v>2.1</v>
      </c>
      <c r="K183" s="36">
        <v>2</v>
      </c>
      <c r="L183" s="130">
        <v>0.3</v>
      </c>
      <c r="M183" s="36">
        <v>1</v>
      </c>
      <c r="N183" s="131">
        <v>2</v>
      </c>
      <c r="O183" s="28">
        <v>1</v>
      </c>
      <c r="P183" s="132">
        <v>0.3</v>
      </c>
      <c r="Q183" s="80">
        <v>1</v>
      </c>
      <c r="R183" s="132">
        <v>2</v>
      </c>
      <c r="S183" s="80">
        <v>2</v>
      </c>
      <c r="T183" s="132">
        <v>-0.2</v>
      </c>
      <c r="U183" s="29">
        <v>1</v>
      </c>
      <c r="V183" s="133">
        <v>0.6</v>
      </c>
      <c r="W183" s="28">
        <v>1</v>
      </c>
      <c r="X183" s="132">
        <v>0</v>
      </c>
      <c r="Y183" s="80">
        <v>1</v>
      </c>
      <c r="Z183" s="132">
        <v>10.3</v>
      </c>
      <c r="AA183" s="80"/>
      <c r="AB183" s="132"/>
      <c r="AC183" s="29">
        <v>1</v>
      </c>
      <c r="AD183" s="133">
        <v>0</v>
      </c>
      <c r="AE183" s="28">
        <v>1</v>
      </c>
      <c r="AF183" s="132">
        <v>3.9</v>
      </c>
      <c r="AG183" s="80">
        <v>1</v>
      </c>
      <c r="AH183" s="132">
        <v>0.8</v>
      </c>
      <c r="AI183" s="29">
        <v>1</v>
      </c>
      <c r="AJ183" s="134">
        <v>2.2999999999999998</v>
      </c>
      <c r="AK183" s="28">
        <v>1</v>
      </c>
      <c r="AL183" s="132">
        <v>0</v>
      </c>
      <c r="AM183" s="80">
        <v>1</v>
      </c>
      <c r="AN183" s="132">
        <v>0</v>
      </c>
      <c r="AO183" s="29">
        <v>1</v>
      </c>
      <c r="AP183" s="133">
        <v>4.2</v>
      </c>
    </row>
    <row r="184" spans="1:42" x14ac:dyDescent="0.35">
      <c r="A184" s="23">
        <v>113</v>
      </c>
      <c r="B184" s="19" t="s">
        <v>514</v>
      </c>
      <c r="C184" s="19" t="s">
        <v>515</v>
      </c>
      <c r="D184" s="19" t="s">
        <v>491</v>
      </c>
      <c r="E184" s="19" t="s">
        <v>151</v>
      </c>
      <c r="F184" s="20">
        <v>61000</v>
      </c>
      <c r="G184" s="26">
        <v>2.4</v>
      </c>
      <c r="H184" s="83">
        <v>1500</v>
      </c>
      <c r="I184" s="25">
        <v>3</v>
      </c>
      <c r="J184" s="26">
        <v>2.4</v>
      </c>
      <c r="K184" s="36"/>
      <c r="L184" s="130"/>
      <c r="M184" s="36">
        <v>3</v>
      </c>
      <c r="N184" s="131">
        <v>2.2000000000000002</v>
      </c>
      <c r="O184" s="28">
        <v>1</v>
      </c>
      <c r="P184" s="132">
        <v>0.5</v>
      </c>
      <c r="Q184" s="80">
        <v>3</v>
      </c>
      <c r="R184" s="132">
        <v>-0.1</v>
      </c>
      <c r="S184" s="80">
        <v>4</v>
      </c>
      <c r="T184" s="132">
        <v>-3.1</v>
      </c>
      <c r="U184" s="29">
        <v>4</v>
      </c>
      <c r="V184" s="133">
        <v>2.2000000000000002</v>
      </c>
      <c r="W184" s="28">
        <v>3</v>
      </c>
      <c r="X184" s="132">
        <v>0</v>
      </c>
      <c r="Y184" s="80">
        <v>2</v>
      </c>
      <c r="Z184" s="132">
        <v>13.3</v>
      </c>
      <c r="AA184" s="80"/>
      <c r="AB184" s="132"/>
      <c r="AC184" s="29">
        <v>3</v>
      </c>
      <c r="AD184" s="133">
        <v>1.2</v>
      </c>
      <c r="AE184" s="28">
        <v>2</v>
      </c>
      <c r="AF184" s="132">
        <v>1.3</v>
      </c>
      <c r="AG184" s="80">
        <v>3</v>
      </c>
      <c r="AH184" s="132">
        <v>5</v>
      </c>
      <c r="AI184" s="29">
        <v>4</v>
      </c>
      <c r="AJ184" s="134">
        <v>1.6</v>
      </c>
      <c r="AK184" s="28">
        <v>1</v>
      </c>
      <c r="AL184" s="132">
        <v>0</v>
      </c>
      <c r="AM184" s="80">
        <v>3</v>
      </c>
      <c r="AN184" s="132">
        <v>4.5999999999999996</v>
      </c>
      <c r="AO184" s="29">
        <v>3</v>
      </c>
      <c r="AP184" s="133">
        <v>0</v>
      </c>
    </row>
    <row r="185" spans="1:42" x14ac:dyDescent="0.35">
      <c r="A185" s="23">
        <v>26</v>
      </c>
      <c r="B185" s="19" t="s">
        <v>516</v>
      </c>
      <c r="C185" s="19" t="s">
        <v>517</v>
      </c>
      <c r="D185" s="19" t="s">
        <v>491</v>
      </c>
      <c r="E185" s="19" t="s">
        <v>186</v>
      </c>
      <c r="F185" s="20">
        <v>6000000</v>
      </c>
      <c r="G185" s="26">
        <v>2.4</v>
      </c>
      <c r="H185" s="83">
        <v>140000</v>
      </c>
      <c r="I185" s="25">
        <v>1</v>
      </c>
      <c r="J185" s="26">
        <v>2.4</v>
      </c>
      <c r="K185" s="36">
        <v>3</v>
      </c>
      <c r="L185" s="130">
        <v>0.4</v>
      </c>
      <c r="M185" s="36">
        <v>1</v>
      </c>
      <c r="N185" s="131">
        <v>2.2000000000000002</v>
      </c>
      <c r="O185" s="28">
        <v>1</v>
      </c>
      <c r="P185" s="132">
        <v>1</v>
      </c>
      <c r="Q185" s="80">
        <v>1</v>
      </c>
      <c r="R185" s="132">
        <v>-0.2</v>
      </c>
      <c r="S185" s="80">
        <v>2</v>
      </c>
      <c r="T185" s="132">
        <v>0.3</v>
      </c>
      <c r="U185" s="29">
        <v>1</v>
      </c>
      <c r="V185" s="133">
        <v>1.1000000000000001</v>
      </c>
      <c r="W185" s="28">
        <v>1</v>
      </c>
      <c r="X185" s="132">
        <v>0</v>
      </c>
      <c r="Y185" s="80">
        <v>1</v>
      </c>
      <c r="Z185" s="132">
        <v>13.4</v>
      </c>
      <c r="AA185" s="80"/>
      <c r="AB185" s="132"/>
      <c r="AC185" s="29">
        <v>1</v>
      </c>
      <c r="AD185" s="133">
        <v>0</v>
      </c>
      <c r="AE185" s="28">
        <v>1</v>
      </c>
      <c r="AF185" s="132">
        <v>4</v>
      </c>
      <c r="AG185" s="80">
        <v>1</v>
      </c>
      <c r="AH185" s="132">
        <v>0</v>
      </c>
      <c r="AI185" s="29">
        <v>1</v>
      </c>
      <c r="AJ185" s="134">
        <v>-0.1</v>
      </c>
      <c r="AK185" s="28">
        <v>1</v>
      </c>
      <c r="AL185" s="132">
        <v>0</v>
      </c>
      <c r="AM185" s="80">
        <v>2</v>
      </c>
      <c r="AN185" s="132">
        <v>5.0999999999999996</v>
      </c>
      <c r="AO185" s="29">
        <v>1</v>
      </c>
      <c r="AP185" s="133">
        <v>2.1</v>
      </c>
    </row>
    <row r="186" spans="1:42" x14ac:dyDescent="0.35">
      <c r="A186" s="23">
        <v>59</v>
      </c>
      <c r="B186" s="19" t="s">
        <v>518</v>
      </c>
      <c r="C186" s="19" t="s">
        <v>519</v>
      </c>
      <c r="D186" s="19" t="s">
        <v>491</v>
      </c>
      <c r="E186" s="19" t="s">
        <v>151</v>
      </c>
      <c r="F186" s="20">
        <v>920000</v>
      </c>
      <c r="G186" s="26">
        <v>2.7</v>
      </c>
      <c r="H186" s="83">
        <v>24000</v>
      </c>
      <c r="I186" s="25">
        <v>2</v>
      </c>
      <c r="J186" s="26">
        <v>2.7</v>
      </c>
      <c r="K186" s="36">
        <v>1</v>
      </c>
      <c r="L186" s="130">
        <v>0.2</v>
      </c>
      <c r="M186" s="36">
        <v>3</v>
      </c>
      <c r="N186" s="131">
        <v>2.6</v>
      </c>
      <c r="O186" s="28">
        <v>2</v>
      </c>
      <c r="P186" s="132">
        <v>1.1000000000000001</v>
      </c>
      <c r="Q186" s="80">
        <v>2</v>
      </c>
      <c r="R186" s="132">
        <v>0.2</v>
      </c>
      <c r="S186" s="80">
        <v>1</v>
      </c>
      <c r="T186" s="132">
        <v>0</v>
      </c>
      <c r="U186" s="29">
        <v>4</v>
      </c>
      <c r="V186" s="133">
        <v>7</v>
      </c>
      <c r="W186" s="28">
        <v>3</v>
      </c>
      <c r="X186" s="132">
        <v>0</v>
      </c>
      <c r="Y186" s="80">
        <v>4</v>
      </c>
      <c r="Z186" s="132">
        <v>24.1</v>
      </c>
      <c r="AA186" s="80"/>
      <c r="AB186" s="132"/>
      <c r="AC186" s="29">
        <v>2</v>
      </c>
      <c r="AD186" s="133">
        <v>2</v>
      </c>
      <c r="AE186" s="28">
        <v>2</v>
      </c>
      <c r="AF186" s="132">
        <v>1</v>
      </c>
      <c r="AG186" s="80">
        <v>4</v>
      </c>
      <c r="AH186" s="132">
        <v>-9.9</v>
      </c>
      <c r="AI186" s="29">
        <v>2</v>
      </c>
      <c r="AJ186" s="134">
        <v>1.3</v>
      </c>
      <c r="AK186" s="28">
        <v>1</v>
      </c>
      <c r="AL186" s="132">
        <v>0</v>
      </c>
      <c r="AM186" s="80">
        <v>3</v>
      </c>
      <c r="AN186" s="132">
        <v>4.3</v>
      </c>
      <c r="AO186" s="29">
        <v>2</v>
      </c>
      <c r="AP186" s="133">
        <v>2.1</v>
      </c>
    </row>
    <row r="187" spans="1:42" x14ac:dyDescent="0.35">
      <c r="A187" s="23">
        <v>175</v>
      </c>
      <c r="B187" s="19" t="s">
        <v>520</v>
      </c>
      <c r="C187" s="19" t="s">
        <v>521</v>
      </c>
      <c r="D187" s="19" t="s">
        <v>491</v>
      </c>
      <c r="E187" s="19" t="s">
        <v>186</v>
      </c>
      <c r="F187" s="20">
        <v>18000</v>
      </c>
      <c r="G187" s="26">
        <v>2.8</v>
      </c>
      <c r="H187" s="83">
        <v>510</v>
      </c>
      <c r="I187" s="25">
        <v>2</v>
      </c>
      <c r="J187" s="26">
        <v>2.8</v>
      </c>
      <c r="K187" s="36"/>
      <c r="L187" s="130"/>
      <c r="M187" s="36">
        <v>2</v>
      </c>
      <c r="N187" s="131">
        <v>2.6</v>
      </c>
      <c r="O187" s="28">
        <v>3</v>
      </c>
      <c r="P187" s="132">
        <v>1.5</v>
      </c>
      <c r="Q187" s="80">
        <v>3</v>
      </c>
      <c r="R187" s="132">
        <v>-0.7</v>
      </c>
      <c r="S187" s="80">
        <v>2</v>
      </c>
      <c r="T187" s="132">
        <v>1.9</v>
      </c>
      <c r="U187" s="29">
        <v>2</v>
      </c>
      <c r="V187" s="133">
        <v>1.2</v>
      </c>
      <c r="W187" s="28">
        <v>1</v>
      </c>
      <c r="X187" s="132">
        <v>0</v>
      </c>
      <c r="Y187" s="80">
        <v>1</v>
      </c>
      <c r="Z187" s="132">
        <v>11.5</v>
      </c>
      <c r="AA187" s="80"/>
      <c r="AB187" s="132"/>
      <c r="AC187" s="29">
        <v>1</v>
      </c>
      <c r="AD187" s="133">
        <v>0</v>
      </c>
      <c r="AE187" s="28">
        <v>2</v>
      </c>
      <c r="AF187" s="132">
        <v>2.1</v>
      </c>
      <c r="AG187" s="80">
        <v>4</v>
      </c>
      <c r="AH187" s="132">
        <v>-8.8000000000000007</v>
      </c>
      <c r="AI187" s="29">
        <v>2</v>
      </c>
      <c r="AJ187" s="134">
        <v>2</v>
      </c>
      <c r="AK187" s="28">
        <v>1</v>
      </c>
      <c r="AL187" s="132">
        <v>0</v>
      </c>
      <c r="AM187" s="80">
        <v>1</v>
      </c>
      <c r="AN187" s="132">
        <v>11.7</v>
      </c>
      <c r="AO187" s="29">
        <v>3</v>
      </c>
      <c r="AP187" s="133">
        <v>9.3000000000000007</v>
      </c>
    </row>
    <row r="188" spans="1:42" x14ac:dyDescent="0.35">
      <c r="A188" s="23">
        <v>190</v>
      </c>
      <c r="B188" s="19" t="s">
        <v>522</v>
      </c>
      <c r="C188" s="19" t="s">
        <v>523</v>
      </c>
      <c r="D188" s="19" t="s">
        <v>491</v>
      </c>
      <c r="E188" s="19" t="s">
        <v>151</v>
      </c>
      <c r="F188" s="20">
        <v>110000</v>
      </c>
      <c r="G188" s="26">
        <v>3</v>
      </c>
      <c r="H188" s="83">
        <v>3300</v>
      </c>
      <c r="I188" s="25">
        <v>3</v>
      </c>
      <c r="J188" s="26">
        <v>3</v>
      </c>
      <c r="K188" s="36"/>
      <c r="L188" s="130"/>
      <c r="M188" s="36">
        <v>3</v>
      </c>
      <c r="N188" s="131">
        <v>2.9</v>
      </c>
      <c r="O188" s="28">
        <v>4</v>
      </c>
      <c r="P188" s="132">
        <v>1.1000000000000001</v>
      </c>
      <c r="Q188" s="80">
        <v>2</v>
      </c>
      <c r="R188" s="132">
        <v>-7.2</v>
      </c>
      <c r="S188" s="80">
        <v>1</v>
      </c>
      <c r="T188" s="132">
        <v>-0.5</v>
      </c>
      <c r="U188" s="29">
        <v>3</v>
      </c>
      <c r="V188" s="133">
        <v>4.3</v>
      </c>
      <c r="W188" s="28">
        <v>1</v>
      </c>
      <c r="X188" s="132">
        <v>0</v>
      </c>
      <c r="Y188" s="80">
        <v>2</v>
      </c>
      <c r="Z188" s="132">
        <v>13.3</v>
      </c>
      <c r="AA188" s="80"/>
      <c r="AB188" s="132"/>
      <c r="AC188" s="29">
        <v>2</v>
      </c>
      <c r="AD188" s="133">
        <v>1.3</v>
      </c>
      <c r="AE188" s="28">
        <v>3</v>
      </c>
      <c r="AF188" s="132">
        <v>-2.1</v>
      </c>
      <c r="AG188" s="80">
        <v>4</v>
      </c>
      <c r="AH188" s="132">
        <v>0</v>
      </c>
      <c r="AI188" s="29">
        <v>3</v>
      </c>
      <c r="AJ188" s="134">
        <v>0.6</v>
      </c>
      <c r="AK188" s="28">
        <v>1</v>
      </c>
      <c r="AL188" s="132">
        <v>0</v>
      </c>
      <c r="AM188" s="80">
        <v>3</v>
      </c>
      <c r="AN188" s="132">
        <v>4.4000000000000004</v>
      </c>
      <c r="AO188" s="29">
        <v>3</v>
      </c>
      <c r="AP188" s="133">
        <v>18.7</v>
      </c>
    </row>
    <row r="189" spans="1:42" x14ac:dyDescent="0.35">
      <c r="A189" s="23">
        <v>140</v>
      </c>
      <c r="B189" s="19" t="s">
        <v>524</v>
      </c>
      <c r="C189" s="19" t="s">
        <v>525</v>
      </c>
      <c r="D189" s="19" t="s">
        <v>491</v>
      </c>
      <c r="E189" s="19" t="s">
        <v>151</v>
      </c>
      <c r="F189" s="20">
        <v>200000</v>
      </c>
      <c r="G189" s="26">
        <v>3.1</v>
      </c>
      <c r="H189" s="83">
        <v>6400</v>
      </c>
      <c r="I189" s="25">
        <v>3</v>
      </c>
      <c r="J189" s="26">
        <v>3.1</v>
      </c>
      <c r="K189" s="36"/>
      <c r="L189" s="130"/>
      <c r="M189" s="36">
        <v>3</v>
      </c>
      <c r="N189" s="131">
        <v>3</v>
      </c>
      <c r="O189" s="28">
        <v>4</v>
      </c>
      <c r="P189" s="132">
        <v>-0.3</v>
      </c>
      <c r="Q189" s="80">
        <v>3</v>
      </c>
      <c r="R189" s="132">
        <v>-0.2</v>
      </c>
      <c r="S189" s="80">
        <v>4</v>
      </c>
      <c r="T189" s="132">
        <v>28.5</v>
      </c>
      <c r="U189" s="29">
        <v>4</v>
      </c>
      <c r="V189" s="133">
        <v>2.8</v>
      </c>
      <c r="W189" s="28">
        <v>1</v>
      </c>
      <c r="X189" s="132">
        <v>0</v>
      </c>
      <c r="Y189" s="80">
        <v>2</v>
      </c>
      <c r="Z189" s="132">
        <v>13.3</v>
      </c>
      <c r="AA189" s="80"/>
      <c r="AB189" s="132"/>
      <c r="AC189" s="29">
        <v>2</v>
      </c>
      <c r="AD189" s="133">
        <v>0.2</v>
      </c>
      <c r="AE189" s="28">
        <v>4</v>
      </c>
      <c r="AF189" s="132">
        <v>-1.5</v>
      </c>
      <c r="AG189" s="80">
        <v>4</v>
      </c>
      <c r="AH189" s="132">
        <v>-7.3</v>
      </c>
      <c r="AI189" s="29">
        <v>3</v>
      </c>
      <c r="AJ189" s="134">
        <v>2.6</v>
      </c>
      <c r="AK189" s="28">
        <v>4</v>
      </c>
      <c r="AL189" s="132">
        <v>-6.4</v>
      </c>
      <c r="AM189" s="80">
        <v>3</v>
      </c>
      <c r="AN189" s="132">
        <v>10.6</v>
      </c>
      <c r="AO189" s="29">
        <v>2</v>
      </c>
      <c r="AP189" s="133">
        <v>1.4</v>
      </c>
    </row>
    <row r="190" spans="1:42" x14ac:dyDescent="0.35">
      <c r="A190" s="23">
        <v>95</v>
      </c>
      <c r="B190" s="19" t="s">
        <v>526</v>
      </c>
      <c r="C190" s="19" t="s">
        <v>527</v>
      </c>
      <c r="D190" s="19" t="s">
        <v>491</v>
      </c>
      <c r="E190" s="19" t="s">
        <v>186</v>
      </c>
      <c r="F190" s="20">
        <v>51000000</v>
      </c>
      <c r="G190" s="26">
        <v>3.6</v>
      </c>
      <c r="H190" s="83">
        <v>1900000</v>
      </c>
      <c r="I190" s="25">
        <v>1</v>
      </c>
      <c r="J190" s="26">
        <v>3.6</v>
      </c>
      <c r="K190" s="36">
        <v>4</v>
      </c>
      <c r="L190" s="130">
        <v>0.7</v>
      </c>
      <c r="M190" s="36">
        <v>1</v>
      </c>
      <c r="N190" s="131">
        <v>3.7</v>
      </c>
      <c r="O190" s="28">
        <v>1</v>
      </c>
      <c r="P190" s="132">
        <v>0.6</v>
      </c>
      <c r="Q190" s="80">
        <v>1</v>
      </c>
      <c r="R190" s="132">
        <v>-0.2</v>
      </c>
      <c r="S190" s="80">
        <v>2</v>
      </c>
      <c r="T190" s="132">
        <v>-0.2</v>
      </c>
      <c r="U190" s="29">
        <v>1</v>
      </c>
      <c r="V190" s="133">
        <v>-0.3</v>
      </c>
      <c r="W190" s="28">
        <v>1</v>
      </c>
      <c r="X190" s="132">
        <v>0</v>
      </c>
      <c r="Y190" s="80"/>
      <c r="Z190" s="132"/>
      <c r="AA190" s="80"/>
      <c r="AB190" s="132"/>
      <c r="AC190" s="29">
        <v>1</v>
      </c>
      <c r="AD190" s="133">
        <v>0</v>
      </c>
      <c r="AE190" s="28">
        <v>1</v>
      </c>
      <c r="AF190" s="132">
        <v>3.8</v>
      </c>
      <c r="AG190" s="80">
        <v>2</v>
      </c>
      <c r="AH190" s="132">
        <v>-4.2</v>
      </c>
      <c r="AI190" s="29">
        <v>2</v>
      </c>
      <c r="AJ190" s="134">
        <v>2.5</v>
      </c>
      <c r="AK190" s="28">
        <v>1</v>
      </c>
      <c r="AL190" s="132">
        <v>0</v>
      </c>
      <c r="AM190" s="80">
        <v>1</v>
      </c>
      <c r="AN190" s="132">
        <v>21.5</v>
      </c>
      <c r="AO190" s="29">
        <v>1</v>
      </c>
      <c r="AP190" s="133">
        <v>5.7</v>
      </c>
    </row>
    <row r="191" spans="1:42" x14ac:dyDescent="0.35">
      <c r="A191" s="23">
        <v>92</v>
      </c>
      <c r="B191" s="19" t="s">
        <v>528</v>
      </c>
      <c r="C191" s="19" t="s">
        <v>529</v>
      </c>
      <c r="D191" s="19" t="s">
        <v>491</v>
      </c>
      <c r="E191" s="19" t="s">
        <v>186</v>
      </c>
      <c r="F191" s="20">
        <v>11000</v>
      </c>
      <c r="G191" s="26">
        <v>3.7</v>
      </c>
      <c r="H191" s="83">
        <v>400</v>
      </c>
      <c r="I191" s="25">
        <v>2</v>
      </c>
      <c r="J191" s="26">
        <v>3.7</v>
      </c>
      <c r="K191" s="36"/>
      <c r="L191" s="130"/>
      <c r="M191" s="36">
        <v>3</v>
      </c>
      <c r="N191" s="131">
        <v>3.5</v>
      </c>
      <c r="O191" s="28">
        <v>4</v>
      </c>
      <c r="P191" s="132">
        <v>2.5</v>
      </c>
      <c r="Q191" s="80">
        <v>4</v>
      </c>
      <c r="R191" s="132">
        <v>2.1</v>
      </c>
      <c r="S191" s="80">
        <v>3</v>
      </c>
      <c r="T191" s="132">
        <v>3.4</v>
      </c>
      <c r="U191" s="29">
        <v>3</v>
      </c>
      <c r="V191" s="133">
        <v>2.1</v>
      </c>
      <c r="W191" s="28">
        <v>1</v>
      </c>
      <c r="X191" s="132">
        <v>0</v>
      </c>
      <c r="Y191" s="80">
        <v>1</v>
      </c>
      <c r="Z191" s="132">
        <v>11.5</v>
      </c>
      <c r="AA191" s="80"/>
      <c r="AB191" s="132"/>
      <c r="AC191" s="29">
        <v>4</v>
      </c>
      <c r="AD191" s="133">
        <v>0</v>
      </c>
      <c r="AE191" s="28">
        <v>2</v>
      </c>
      <c r="AF191" s="132">
        <v>2.9</v>
      </c>
      <c r="AG191" s="80">
        <v>1</v>
      </c>
      <c r="AH191" s="132">
        <v>0.8</v>
      </c>
      <c r="AI191" s="29">
        <v>4</v>
      </c>
      <c r="AJ191" s="134">
        <v>4</v>
      </c>
      <c r="AK191" s="28">
        <v>1</v>
      </c>
      <c r="AL191" s="132">
        <v>0</v>
      </c>
      <c r="AM191" s="80">
        <v>1</v>
      </c>
      <c r="AN191" s="132">
        <v>12.6</v>
      </c>
      <c r="AO191" s="29">
        <v>4</v>
      </c>
      <c r="AP191" s="133">
        <v>2.9</v>
      </c>
    </row>
    <row r="192" spans="1:42" x14ac:dyDescent="0.35">
      <c r="A192" s="23">
        <v>97</v>
      </c>
      <c r="B192" s="19" t="s">
        <v>530</v>
      </c>
      <c r="C192" s="19" t="s">
        <v>531</v>
      </c>
      <c r="D192" s="19" t="s">
        <v>491</v>
      </c>
      <c r="E192" s="19" t="s">
        <v>157</v>
      </c>
      <c r="F192" s="20">
        <v>17000000</v>
      </c>
      <c r="G192" s="26">
        <v>4.0999999999999996</v>
      </c>
      <c r="H192" s="83">
        <v>710000</v>
      </c>
      <c r="I192" s="25">
        <v>4</v>
      </c>
      <c r="J192" s="26">
        <v>4.0999999999999996</v>
      </c>
      <c r="K192" s="36">
        <v>4</v>
      </c>
      <c r="L192" s="130">
        <v>1</v>
      </c>
      <c r="M192" s="36">
        <v>3</v>
      </c>
      <c r="N192" s="131">
        <v>4</v>
      </c>
      <c r="O192" s="28">
        <v>2</v>
      </c>
      <c r="P192" s="132">
        <v>3.4</v>
      </c>
      <c r="Q192" s="80">
        <v>4</v>
      </c>
      <c r="R192" s="132">
        <v>1</v>
      </c>
      <c r="S192" s="80">
        <v>3</v>
      </c>
      <c r="T192" s="132">
        <v>0.5</v>
      </c>
      <c r="U192" s="29">
        <v>3</v>
      </c>
      <c r="V192" s="133">
        <v>7.7</v>
      </c>
      <c r="W192" s="28">
        <v>4</v>
      </c>
      <c r="X192" s="132">
        <v>6</v>
      </c>
      <c r="Y192" s="80">
        <v>1</v>
      </c>
      <c r="Z192" s="132">
        <v>12</v>
      </c>
      <c r="AA192" s="80"/>
      <c r="AB192" s="132"/>
      <c r="AC192" s="29">
        <v>4</v>
      </c>
      <c r="AD192" s="133">
        <v>13.1</v>
      </c>
      <c r="AE192" s="28">
        <v>4</v>
      </c>
      <c r="AF192" s="132">
        <v>-1.1000000000000001</v>
      </c>
      <c r="AG192" s="80">
        <v>1</v>
      </c>
      <c r="AH192" s="132">
        <v>0</v>
      </c>
      <c r="AI192" s="29">
        <v>1</v>
      </c>
      <c r="AJ192" s="134">
        <v>4</v>
      </c>
      <c r="AK192" s="28">
        <v>4</v>
      </c>
      <c r="AL192" s="132">
        <v>-1</v>
      </c>
      <c r="AM192" s="80">
        <v>4</v>
      </c>
      <c r="AN192" s="132">
        <v>1.2</v>
      </c>
      <c r="AO192" s="29">
        <v>3</v>
      </c>
      <c r="AP192" s="133">
        <v>4.5999999999999996</v>
      </c>
    </row>
    <row r="193" spans="1:42" x14ac:dyDescent="0.35">
      <c r="A193" s="23">
        <v>133</v>
      </c>
      <c r="B193" s="19" t="s">
        <v>532</v>
      </c>
      <c r="C193" s="19" t="s">
        <v>533</v>
      </c>
      <c r="D193" s="19" t="s">
        <v>491</v>
      </c>
      <c r="E193" s="19" t="s">
        <v>157</v>
      </c>
      <c r="F193" s="20">
        <v>7600000</v>
      </c>
      <c r="G193" s="26">
        <v>4.3</v>
      </c>
      <c r="H193" s="83">
        <v>330000</v>
      </c>
      <c r="I193" s="25">
        <v>3</v>
      </c>
      <c r="J193" s="26">
        <v>4.3</v>
      </c>
      <c r="K193" s="36">
        <v>1</v>
      </c>
      <c r="L193" s="130">
        <v>0.4</v>
      </c>
      <c r="M193" s="36">
        <v>4</v>
      </c>
      <c r="N193" s="131">
        <v>4.2</v>
      </c>
      <c r="O193" s="28">
        <v>2</v>
      </c>
      <c r="P193" s="132">
        <v>2.7</v>
      </c>
      <c r="Q193" s="80">
        <v>4</v>
      </c>
      <c r="R193" s="132">
        <v>3.7</v>
      </c>
      <c r="S193" s="80">
        <v>4</v>
      </c>
      <c r="T193" s="132">
        <v>-0.2</v>
      </c>
      <c r="U193" s="29">
        <v>4</v>
      </c>
      <c r="V193" s="133">
        <v>3.6</v>
      </c>
      <c r="W193" s="28">
        <v>4</v>
      </c>
      <c r="X193" s="132">
        <v>3.8</v>
      </c>
      <c r="Y193" s="80">
        <v>4</v>
      </c>
      <c r="Z193" s="132">
        <v>21.7</v>
      </c>
      <c r="AA193" s="80"/>
      <c r="AB193" s="132"/>
      <c r="AC193" s="29">
        <v>3</v>
      </c>
      <c r="AD193" s="133">
        <v>8.6</v>
      </c>
      <c r="AE193" s="28">
        <v>4</v>
      </c>
      <c r="AF193" s="132">
        <v>0.9</v>
      </c>
      <c r="AG193" s="80">
        <v>1</v>
      </c>
      <c r="AH193" s="132">
        <v>-5.2</v>
      </c>
      <c r="AI193" s="29">
        <v>4</v>
      </c>
      <c r="AJ193" s="134">
        <v>4.5999999999999996</v>
      </c>
      <c r="AK193" s="28">
        <v>4</v>
      </c>
      <c r="AL193" s="132">
        <v>-13.7</v>
      </c>
      <c r="AM193" s="80">
        <v>4</v>
      </c>
      <c r="AN193" s="132">
        <v>1.7</v>
      </c>
      <c r="AO193" s="29">
        <v>4</v>
      </c>
      <c r="AP193" s="133">
        <v>20.3</v>
      </c>
    </row>
    <row r="194" spans="1:42" x14ac:dyDescent="0.35">
      <c r="A194" s="23">
        <v>93</v>
      </c>
      <c r="B194" s="19" t="s">
        <v>534</v>
      </c>
      <c r="C194" s="19" t="s">
        <v>535</v>
      </c>
      <c r="D194" s="19" t="s">
        <v>491</v>
      </c>
      <c r="E194" s="19" t="s">
        <v>157</v>
      </c>
      <c r="F194" s="20">
        <v>330000</v>
      </c>
      <c r="G194" s="26">
        <v>5.3</v>
      </c>
      <c r="H194" s="83">
        <v>17000</v>
      </c>
      <c r="I194" s="25">
        <v>4</v>
      </c>
      <c r="J194" s="26">
        <v>5.3</v>
      </c>
      <c r="K194" s="36"/>
      <c r="L194" s="130"/>
      <c r="M194" s="36">
        <v>4</v>
      </c>
      <c r="N194" s="131">
        <v>5.3</v>
      </c>
      <c r="O194" s="28">
        <v>3</v>
      </c>
      <c r="P194" s="132">
        <v>1.6</v>
      </c>
      <c r="Q194" s="80">
        <v>4</v>
      </c>
      <c r="R194" s="132">
        <v>-0.2</v>
      </c>
      <c r="S194" s="80">
        <v>3</v>
      </c>
      <c r="T194" s="132">
        <v>0.9</v>
      </c>
      <c r="U194" s="29">
        <v>3</v>
      </c>
      <c r="V194" s="133">
        <v>3</v>
      </c>
      <c r="W194" s="28">
        <v>4</v>
      </c>
      <c r="X194" s="132">
        <v>7.9</v>
      </c>
      <c r="Y194" s="80">
        <v>4</v>
      </c>
      <c r="Z194" s="132">
        <v>18.2</v>
      </c>
      <c r="AA194" s="80"/>
      <c r="AB194" s="132"/>
      <c r="AC194" s="29">
        <v>4</v>
      </c>
      <c r="AD194" s="133">
        <v>-8.6</v>
      </c>
      <c r="AE194" s="28">
        <v>4</v>
      </c>
      <c r="AF194" s="132">
        <v>-0.9</v>
      </c>
      <c r="AG194" s="80">
        <v>4</v>
      </c>
      <c r="AH194" s="132">
        <v>-8</v>
      </c>
      <c r="AI194" s="29">
        <v>2</v>
      </c>
      <c r="AJ194" s="134">
        <v>1.5</v>
      </c>
      <c r="AK194" s="28">
        <v>1</v>
      </c>
      <c r="AL194" s="132">
        <v>0</v>
      </c>
      <c r="AM194" s="80">
        <v>4</v>
      </c>
      <c r="AN194" s="132">
        <v>1.1000000000000001</v>
      </c>
      <c r="AO194" s="29">
        <v>4</v>
      </c>
      <c r="AP194" s="133">
        <v>48.4</v>
      </c>
    </row>
    <row r="195" spans="1:42" x14ac:dyDescent="0.35">
      <c r="A195" s="23">
        <v>61</v>
      </c>
      <c r="B195" s="19" t="s">
        <v>536</v>
      </c>
      <c r="C195" s="19" t="s">
        <v>537</v>
      </c>
      <c r="D195" s="19" t="s">
        <v>491</v>
      </c>
      <c r="E195" s="19" t="s">
        <v>157</v>
      </c>
      <c r="F195" s="20">
        <v>130000</v>
      </c>
      <c r="G195" s="26">
        <v>5.5</v>
      </c>
      <c r="H195" s="83">
        <v>6800</v>
      </c>
      <c r="I195" s="25">
        <v>4</v>
      </c>
      <c r="J195" s="26">
        <v>5.5</v>
      </c>
      <c r="K195" s="36"/>
      <c r="L195" s="130"/>
      <c r="M195" s="36">
        <v>4</v>
      </c>
      <c r="N195" s="131">
        <v>5.4</v>
      </c>
      <c r="O195" s="28">
        <v>4</v>
      </c>
      <c r="P195" s="132">
        <v>2.7</v>
      </c>
      <c r="Q195" s="80">
        <v>4</v>
      </c>
      <c r="R195" s="132">
        <v>3.2</v>
      </c>
      <c r="S195" s="80">
        <v>2</v>
      </c>
      <c r="T195" s="132">
        <v>-2.8</v>
      </c>
      <c r="U195" s="29">
        <v>2</v>
      </c>
      <c r="V195" s="133">
        <v>1</v>
      </c>
      <c r="W195" s="28">
        <v>3</v>
      </c>
      <c r="X195" s="132">
        <v>0</v>
      </c>
      <c r="Y195" s="80">
        <v>4</v>
      </c>
      <c r="Z195" s="132">
        <v>18.2</v>
      </c>
      <c r="AA195" s="80"/>
      <c r="AB195" s="132"/>
      <c r="AC195" s="29">
        <v>4</v>
      </c>
      <c r="AD195" s="133">
        <v>6.6</v>
      </c>
      <c r="AE195" s="28">
        <v>2</v>
      </c>
      <c r="AF195" s="132">
        <v>-0.1</v>
      </c>
      <c r="AG195" s="80">
        <v>3</v>
      </c>
      <c r="AH195" s="132">
        <v>-3.8</v>
      </c>
      <c r="AI195" s="29">
        <v>4</v>
      </c>
      <c r="AJ195" s="134">
        <v>3.5</v>
      </c>
      <c r="AK195" s="28">
        <v>3</v>
      </c>
      <c r="AL195" s="132">
        <v>-4.4000000000000004</v>
      </c>
      <c r="AM195" s="80">
        <v>3</v>
      </c>
      <c r="AN195" s="132">
        <v>3.3</v>
      </c>
      <c r="AO195" s="29">
        <v>3</v>
      </c>
      <c r="AP195" s="133">
        <v>38.799999999999997</v>
      </c>
    </row>
    <row r="196" spans="1:42" x14ac:dyDescent="0.35">
      <c r="A196" s="23">
        <v>189</v>
      </c>
      <c r="B196" s="19" t="s">
        <v>538</v>
      </c>
      <c r="C196" s="19" t="s">
        <v>539</v>
      </c>
      <c r="D196" s="19" t="s">
        <v>491</v>
      </c>
      <c r="E196" s="19" t="s">
        <v>157</v>
      </c>
      <c r="F196" s="20">
        <v>120000</v>
      </c>
      <c r="G196" s="26">
        <v>6.5</v>
      </c>
      <c r="H196" s="83">
        <v>7700</v>
      </c>
      <c r="I196" s="25">
        <v>4</v>
      </c>
      <c r="J196" s="26">
        <v>6.5</v>
      </c>
      <c r="K196" s="36"/>
      <c r="L196" s="130"/>
      <c r="M196" s="36">
        <v>4</v>
      </c>
      <c r="N196" s="131">
        <v>6.5</v>
      </c>
      <c r="O196" s="28">
        <v>2</v>
      </c>
      <c r="P196" s="132">
        <v>1.2</v>
      </c>
      <c r="Q196" s="80">
        <v>3</v>
      </c>
      <c r="R196" s="132">
        <v>-0.6</v>
      </c>
      <c r="S196" s="80">
        <v>4</v>
      </c>
      <c r="T196" s="132">
        <v>-0.6</v>
      </c>
      <c r="U196" s="29">
        <v>4</v>
      </c>
      <c r="V196" s="133">
        <v>1.2</v>
      </c>
      <c r="W196" s="28">
        <v>3</v>
      </c>
      <c r="X196" s="132">
        <v>0</v>
      </c>
      <c r="Y196" s="80">
        <v>4</v>
      </c>
      <c r="Z196" s="132">
        <v>18.2</v>
      </c>
      <c r="AA196" s="80"/>
      <c r="AB196" s="132"/>
      <c r="AC196" s="29">
        <v>2</v>
      </c>
      <c r="AD196" s="133">
        <v>5.6</v>
      </c>
      <c r="AE196" s="28">
        <v>4</v>
      </c>
      <c r="AF196" s="132">
        <v>-1.8</v>
      </c>
      <c r="AG196" s="80">
        <v>4</v>
      </c>
      <c r="AH196" s="132">
        <v>0</v>
      </c>
      <c r="AI196" s="29">
        <v>4</v>
      </c>
      <c r="AJ196" s="134">
        <v>1.6</v>
      </c>
      <c r="AK196" s="28">
        <v>1</v>
      </c>
      <c r="AL196" s="132">
        <v>0</v>
      </c>
      <c r="AM196" s="80">
        <v>4</v>
      </c>
      <c r="AN196" s="132">
        <v>2.2000000000000002</v>
      </c>
      <c r="AO196" s="29">
        <v>4</v>
      </c>
      <c r="AP196" s="133">
        <v>51.4</v>
      </c>
    </row>
    <row r="197" spans="1:42" x14ac:dyDescent="0.35">
      <c r="A197" s="23">
        <v>188</v>
      </c>
      <c r="B197" s="19" t="s">
        <v>540</v>
      </c>
      <c r="C197" s="19" t="s">
        <v>541</v>
      </c>
      <c r="D197" s="19" t="s">
        <v>491</v>
      </c>
      <c r="E197" s="19" t="s">
        <v>157</v>
      </c>
      <c r="F197" s="20">
        <v>100000000</v>
      </c>
      <c r="G197" s="26">
        <v>6.6</v>
      </c>
      <c r="H197" s="83">
        <v>6600000</v>
      </c>
      <c r="I197" s="25">
        <v>3</v>
      </c>
      <c r="J197" s="26">
        <v>6.6</v>
      </c>
      <c r="K197" s="36">
        <v>3</v>
      </c>
      <c r="L197" s="130">
        <v>1.4</v>
      </c>
      <c r="M197" s="36">
        <v>3</v>
      </c>
      <c r="N197" s="131">
        <v>6.4</v>
      </c>
      <c r="O197" s="28">
        <v>1</v>
      </c>
      <c r="P197" s="132">
        <v>1.1000000000000001</v>
      </c>
      <c r="Q197" s="80">
        <v>4</v>
      </c>
      <c r="R197" s="132">
        <v>1.8</v>
      </c>
      <c r="S197" s="80">
        <v>4</v>
      </c>
      <c r="T197" s="132">
        <v>15.4</v>
      </c>
      <c r="U197" s="29">
        <v>2</v>
      </c>
      <c r="V197" s="133">
        <v>3.4</v>
      </c>
      <c r="W197" s="28">
        <v>4</v>
      </c>
      <c r="X197" s="132">
        <v>2.9</v>
      </c>
      <c r="Y197" s="80">
        <v>2</v>
      </c>
      <c r="Z197" s="132">
        <v>17.100000000000001</v>
      </c>
      <c r="AA197" s="80"/>
      <c r="AB197" s="132"/>
      <c r="AC197" s="29">
        <v>3</v>
      </c>
      <c r="AD197" s="133">
        <v>5.4</v>
      </c>
      <c r="AE197" s="28">
        <v>3</v>
      </c>
      <c r="AF197" s="132">
        <v>-0.7</v>
      </c>
      <c r="AG197" s="80">
        <v>1</v>
      </c>
      <c r="AH197" s="132">
        <v>0</v>
      </c>
      <c r="AI197" s="29">
        <v>4</v>
      </c>
      <c r="AJ197" s="134">
        <v>7.4</v>
      </c>
      <c r="AK197" s="28">
        <v>1</v>
      </c>
      <c r="AL197" s="132">
        <v>0</v>
      </c>
      <c r="AM197" s="80">
        <v>4</v>
      </c>
      <c r="AN197" s="132">
        <v>3.8</v>
      </c>
      <c r="AO197" s="29">
        <v>2</v>
      </c>
      <c r="AP197" s="133">
        <v>24.2</v>
      </c>
    </row>
    <row r="198" spans="1:42" x14ac:dyDescent="0.35">
      <c r="A198" s="23">
        <v>139</v>
      </c>
      <c r="B198" s="21" t="s">
        <v>542</v>
      </c>
      <c r="C198" s="21" t="s">
        <v>543</v>
      </c>
      <c r="D198" s="21" t="s">
        <v>491</v>
      </c>
      <c r="E198" s="21" t="s">
        <v>157</v>
      </c>
      <c r="F198" s="22">
        <v>110000000</v>
      </c>
      <c r="G198" s="26">
        <v>9.1</v>
      </c>
      <c r="H198" s="84">
        <v>10000000</v>
      </c>
      <c r="I198" s="25">
        <v>3</v>
      </c>
      <c r="J198" s="26">
        <v>9.1</v>
      </c>
      <c r="K198" s="36">
        <v>2</v>
      </c>
      <c r="L198" s="130">
        <v>0.8</v>
      </c>
      <c r="M198" s="36">
        <v>3</v>
      </c>
      <c r="N198" s="131">
        <v>9</v>
      </c>
      <c r="O198" s="28">
        <v>3</v>
      </c>
      <c r="P198" s="132">
        <v>2.9</v>
      </c>
      <c r="Q198" s="80">
        <v>2</v>
      </c>
      <c r="R198" s="132">
        <v>3.3</v>
      </c>
      <c r="S198" s="80">
        <v>4</v>
      </c>
      <c r="T198" s="132">
        <v>7.9</v>
      </c>
      <c r="U198" s="29">
        <v>4</v>
      </c>
      <c r="V198" s="133">
        <v>4.7</v>
      </c>
      <c r="W198" s="28">
        <v>4</v>
      </c>
      <c r="X198" s="132">
        <v>5.4</v>
      </c>
      <c r="Y198" s="80">
        <v>4</v>
      </c>
      <c r="Z198" s="132">
        <v>23.6</v>
      </c>
      <c r="AA198" s="80"/>
      <c r="AB198" s="132"/>
      <c r="AC198" s="29">
        <v>3</v>
      </c>
      <c r="AD198" s="133">
        <v>4.4000000000000004</v>
      </c>
      <c r="AE198" s="28">
        <v>3</v>
      </c>
      <c r="AF198" s="132">
        <v>0.1</v>
      </c>
      <c r="AG198" s="80">
        <v>1</v>
      </c>
      <c r="AH198" s="132">
        <v>-2.2999999999999998</v>
      </c>
      <c r="AI198" s="29">
        <v>2</v>
      </c>
      <c r="AJ198" s="134">
        <v>2.4</v>
      </c>
      <c r="AK198" s="28">
        <v>4</v>
      </c>
      <c r="AL198" s="132">
        <v>0.1</v>
      </c>
      <c r="AM198" s="80">
        <v>2</v>
      </c>
      <c r="AN198" s="132">
        <v>0.1</v>
      </c>
      <c r="AO198" s="29">
        <v>4</v>
      </c>
      <c r="AP198" s="133">
        <v>59.6</v>
      </c>
    </row>
  </sheetData>
  <sheetProtection autoFilter="0"/>
  <autoFilter ref="B3:AP198" xr:uid="{00000000-0001-0000-0100-000000000000}">
    <filterColumn colId="13" showButton="0"/>
    <filterColumn colId="15" showButton="0"/>
    <filterColumn colId="17" showButton="0"/>
    <filterColumn colId="19" showButton="0"/>
    <filterColumn colId="21" showButton="0"/>
    <filterColumn colId="23" showButton="0"/>
    <filterColumn colId="25" showButton="0"/>
    <filterColumn colId="27" showButton="0"/>
    <filterColumn colId="29" showButton="0"/>
    <filterColumn colId="31" showButton="0"/>
    <filterColumn colId="33" showButton="0"/>
    <filterColumn colId="35" showButton="0"/>
    <filterColumn colId="37" showButton="0"/>
    <filterColumn colId="39" showButton="0"/>
  </autoFilter>
  <sortState xmlns:xlrd2="http://schemas.microsoft.com/office/spreadsheetml/2017/richdata2" ref="B5:AP198">
    <sortCondition ref="D5:D198"/>
    <sortCondition ref="J5:J198"/>
  </sortState>
  <mergeCells count="34">
    <mergeCell ref="Y3:Z3"/>
    <mergeCell ref="G1:H1"/>
    <mergeCell ref="AA3:AB3"/>
    <mergeCell ref="AC3:AD3"/>
    <mergeCell ref="O2:V2"/>
    <mergeCell ref="W2:AD2"/>
    <mergeCell ref="H3:H4"/>
    <mergeCell ref="I3:I4"/>
    <mergeCell ref="J3:J4"/>
    <mergeCell ref="K3:K4"/>
    <mergeCell ref="L3:L4"/>
    <mergeCell ref="M3:M4"/>
    <mergeCell ref="N3:N4"/>
    <mergeCell ref="I2:J2"/>
    <mergeCell ref="K2:L2"/>
    <mergeCell ref="M2:N2"/>
    <mergeCell ref="O3:P3"/>
    <mergeCell ref="Q3:R3"/>
    <mergeCell ref="S3:T3"/>
    <mergeCell ref="U3:V3"/>
    <mergeCell ref="W3:X3"/>
    <mergeCell ref="AK2:AP2"/>
    <mergeCell ref="AE3:AF3"/>
    <mergeCell ref="AG3:AH3"/>
    <mergeCell ref="AI3:AJ3"/>
    <mergeCell ref="AK3:AL3"/>
    <mergeCell ref="AM3:AN3"/>
    <mergeCell ref="AO3:AP3"/>
    <mergeCell ref="AE2:AJ2"/>
    <mergeCell ref="B3:B4"/>
    <mergeCell ref="C3:C4"/>
    <mergeCell ref="D3:D4"/>
    <mergeCell ref="E3:E4"/>
    <mergeCell ref="F3:F4"/>
  </mergeCells>
  <conditionalFormatting sqref="J5:J198">
    <cfRule type="dataBar" priority="35">
      <dataBar>
        <cfvo type="min"/>
        <cfvo type="max"/>
        <color theme="9" tint="0.59999389629810485"/>
      </dataBar>
      <extLst>
        <ext xmlns:x14="http://schemas.microsoft.com/office/spreadsheetml/2009/9/main" uri="{B025F937-C7B1-47D3-B67F-A62EFF666E3E}">
          <x14:id>{5D810FC1-3704-4C98-9736-D45104AAD59B}</x14:id>
        </ext>
      </extLst>
    </cfRule>
  </conditionalFormatting>
  <conditionalFormatting sqref="Z54:Z198">
    <cfRule type="dataBar" priority="27">
      <dataBar showValue="0">
        <cfvo type="min"/>
        <cfvo type="max"/>
        <color theme="9" tint="0.59999389629810485"/>
      </dataBar>
      <extLst>
        <ext xmlns:x14="http://schemas.microsoft.com/office/spreadsheetml/2009/9/main" uri="{B025F937-C7B1-47D3-B67F-A62EFF666E3E}">
          <x14:id>{E446CC73-D1F5-4D47-B17E-3310A24DEE29}</x14:id>
        </ext>
      </extLst>
    </cfRule>
  </conditionalFormatting>
  <conditionalFormatting sqref="AF5:AF198">
    <cfRule type="dataBar" priority="24">
      <dataBar showValue="0">
        <cfvo type="min"/>
        <cfvo type="max"/>
        <color theme="9" tint="0.59999389629810485"/>
      </dataBar>
      <extLst>
        <ext xmlns:x14="http://schemas.microsoft.com/office/spreadsheetml/2009/9/main" uri="{B025F937-C7B1-47D3-B67F-A62EFF666E3E}">
          <x14:id>{56AAE433-C48D-4F18-A7D2-CF4EBC75AFED}</x14:id>
        </ext>
      </extLst>
    </cfRule>
  </conditionalFormatting>
  <conditionalFormatting sqref="AH5:AH198">
    <cfRule type="dataBar" priority="14">
      <dataBar showValue="0">
        <cfvo type="min"/>
        <cfvo type="max"/>
        <color theme="9" tint="0.59999389629810485"/>
      </dataBar>
      <extLst>
        <ext xmlns:x14="http://schemas.microsoft.com/office/spreadsheetml/2009/9/main" uri="{B025F937-C7B1-47D3-B67F-A62EFF666E3E}">
          <x14:id>{EF20CE7A-A612-493C-9033-3717CED39FD6}</x14:id>
        </ext>
      </extLst>
    </cfRule>
  </conditionalFormatting>
  <conditionalFormatting sqref="AJ5:AJ198">
    <cfRule type="dataBar" priority="13">
      <dataBar showValue="0">
        <cfvo type="min"/>
        <cfvo type="max"/>
        <color theme="9" tint="0.59999389629810485"/>
      </dataBar>
      <extLst>
        <ext xmlns:x14="http://schemas.microsoft.com/office/spreadsheetml/2009/9/main" uri="{B025F937-C7B1-47D3-B67F-A62EFF666E3E}">
          <x14:id>{7635DEE3-4000-47D1-B894-F3AF91BE4E6D}</x14:id>
        </ext>
      </extLst>
    </cfRule>
  </conditionalFormatting>
  <conditionalFormatting sqref="AL5:AL198">
    <cfRule type="dataBar" priority="12">
      <dataBar showValue="0">
        <cfvo type="min"/>
        <cfvo type="max"/>
        <color theme="9" tint="0.59999389629810485"/>
      </dataBar>
      <extLst>
        <ext xmlns:x14="http://schemas.microsoft.com/office/spreadsheetml/2009/9/main" uri="{B025F937-C7B1-47D3-B67F-A62EFF666E3E}">
          <x14:id>{F0D4827C-DC64-4D61-A0C1-5986E8EF1336}</x14:id>
        </ext>
      </extLst>
    </cfRule>
  </conditionalFormatting>
  <conditionalFormatting sqref="AN5:AN198">
    <cfRule type="dataBar" priority="11">
      <dataBar showValue="0">
        <cfvo type="min"/>
        <cfvo type="max"/>
        <color theme="9" tint="0.59999389629810485"/>
      </dataBar>
      <extLst>
        <ext xmlns:x14="http://schemas.microsoft.com/office/spreadsheetml/2009/9/main" uri="{B025F937-C7B1-47D3-B67F-A62EFF666E3E}">
          <x14:id>{A12A5BD5-7EEC-4B9E-8033-86436BC26145}</x14:id>
        </ext>
      </extLst>
    </cfRule>
  </conditionalFormatting>
  <conditionalFormatting sqref="AP5:AP198">
    <cfRule type="dataBar" priority="10">
      <dataBar showValue="0">
        <cfvo type="min"/>
        <cfvo type="max"/>
        <color theme="9" tint="0.59999389629810485"/>
      </dataBar>
      <extLst>
        <ext xmlns:x14="http://schemas.microsoft.com/office/spreadsheetml/2009/9/main" uri="{B025F937-C7B1-47D3-B67F-A62EFF666E3E}">
          <x14:id>{FA2C01E3-24AB-48DB-BB80-6E6009721846}</x14:id>
        </ext>
      </extLst>
    </cfRule>
  </conditionalFormatting>
  <conditionalFormatting sqref="AD5:AD198">
    <cfRule type="dataBar" priority="9">
      <dataBar showValue="0">
        <cfvo type="min"/>
        <cfvo type="max"/>
        <color theme="9" tint="0.59999389629810485"/>
      </dataBar>
      <extLst>
        <ext xmlns:x14="http://schemas.microsoft.com/office/spreadsheetml/2009/9/main" uri="{B025F937-C7B1-47D3-B67F-A62EFF666E3E}">
          <x14:id>{96C31D48-FFAA-4E12-AA1A-28E2F5E5A2E5}</x14:id>
        </ext>
      </extLst>
    </cfRule>
  </conditionalFormatting>
  <conditionalFormatting sqref="AB5:AB198">
    <cfRule type="dataBar" priority="8">
      <dataBar showValue="0">
        <cfvo type="min"/>
        <cfvo type="max"/>
        <color theme="9" tint="0.59999389629810485"/>
      </dataBar>
      <extLst>
        <ext xmlns:x14="http://schemas.microsoft.com/office/spreadsheetml/2009/9/main" uri="{B025F937-C7B1-47D3-B67F-A62EFF666E3E}">
          <x14:id>{1D5A2599-A8E8-4C62-9EB1-9CE63F36624C}</x14:id>
        </ext>
      </extLst>
    </cfRule>
  </conditionalFormatting>
  <conditionalFormatting sqref="Z5:Z53">
    <cfRule type="dataBar" priority="7">
      <dataBar showValue="0">
        <cfvo type="min"/>
        <cfvo type="max"/>
        <color theme="9" tint="0.59999389629810485"/>
      </dataBar>
      <extLst>
        <ext xmlns:x14="http://schemas.microsoft.com/office/spreadsheetml/2009/9/main" uri="{B025F937-C7B1-47D3-B67F-A62EFF666E3E}">
          <x14:id>{2FC3AD6A-0555-486B-AF8C-BEB9C1348092}</x14:id>
        </ext>
      </extLst>
    </cfRule>
  </conditionalFormatting>
  <conditionalFormatting sqref="X5:X198">
    <cfRule type="dataBar" priority="6">
      <dataBar showValue="0">
        <cfvo type="min"/>
        <cfvo type="max"/>
        <color theme="9" tint="0.59999389629810485"/>
      </dataBar>
      <extLst>
        <ext xmlns:x14="http://schemas.microsoft.com/office/spreadsheetml/2009/9/main" uri="{B025F937-C7B1-47D3-B67F-A62EFF666E3E}">
          <x14:id>{6E1C6A4B-A52E-41DB-83CF-0F80FBA43F47}</x14:id>
        </ext>
      </extLst>
    </cfRule>
  </conditionalFormatting>
  <conditionalFormatting sqref="V5:V198">
    <cfRule type="dataBar" priority="5">
      <dataBar showValue="0">
        <cfvo type="min"/>
        <cfvo type="max"/>
        <color theme="9" tint="0.59999389629810485"/>
      </dataBar>
      <extLst>
        <ext xmlns:x14="http://schemas.microsoft.com/office/spreadsheetml/2009/9/main" uri="{B025F937-C7B1-47D3-B67F-A62EFF666E3E}">
          <x14:id>{3C3C2CDB-CD40-470C-9C19-7505703BCD6E}</x14:id>
        </ext>
      </extLst>
    </cfRule>
  </conditionalFormatting>
  <conditionalFormatting sqref="T5:T198">
    <cfRule type="dataBar" priority="4">
      <dataBar showValue="0">
        <cfvo type="min"/>
        <cfvo type="max"/>
        <color theme="9" tint="0.59999389629810485"/>
      </dataBar>
      <extLst>
        <ext xmlns:x14="http://schemas.microsoft.com/office/spreadsheetml/2009/9/main" uri="{B025F937-C7B1-47D3-B67F-A62EFF666E3E}">
          <x14:id>{D1EBFC6F-4681-4738-9461-FE3695C2FE8C}</x14:id>
        </ext>
      </extLst>
    </cfRule>
  </conditionalFormatting>
  <conditionalFormatting sqref="R5:R198">
    <cfRule type="dataBar" priority="3">
      <dataBar showValue="0">
        <cfvo type="min"/>
        <cfvo type="max"/>
        <color theme="9" tint="0.59999389629810485"/>
      </dataBar>
      <extLst>
        <ext xmlns:x14="http://schemas.microsoft.com/office/spreadsheetml/2009/9/main" uri="{B025F937-C7B1-47D3-B67F-A62EFF666E3E}">
          <x14:id>{5EE827C1-EBEF-42B1-919B-1E024EB55B3F}</x14:id>
        </ext>
      </extLst>
    </cfRule>
  </conditionalFormatting>
  <conditionalFormatting sqref="P5:P198">
    <cfRule type="dataBar" priority="2">
      <dataBar showValue="0">
        <cfvo type="min"/>
        <cfvo type="max"/>
        <color theme="9" tint="0.59999389629810485"/>
      </dataBar>
      <extLst>
        <ext xmlns:x14="http://schemas.microsoft.com/office/spreadsheetml/2009/9/main" uri="{B025F937-C7B1-47D3-B67F-A62EFF666E3E}">
          <x14:id>{7EB402CF-CED0-4FB7-94A1-D48539FA4429}</x14:id>
        </ext>
      </extLst>
    </cfRule>
  </conditionalFormatting>
  <conditionalFormatting sqref="G5:G198">
    <cfRule type="dataBar" priority="1">
      <dataBar>
        <cfvo type="min"/>
        <cfvo type="max"/>
        <color theme="9" tint="0.59999389629810485"/>
      </dataBar>
      <extLst>
        <ext xmlns:x14="http://schemas.microsoft.com/office/spreadsheetml/2009/9/main" uri="{B025F937-C7B1-47D3-B67F-A62EFF666E3E}">
          <x14:id>{697F0B0B-9A81-4AC6-84DB-A5DB11196E10}</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5D810FC1-3704-4C98-9736-D45104AAD59B}">
            <x14:dataBar minLength="0" maxLength="100" gradient="0">
              <x14:cfvo type="autoMin"/>
              <x14:cfvo type="autoMax"/>
              <x14:negativeFillColor rgb="FFFF6D6D"/>
              <x14:axisColor theme="0" tint="-0.249977111117893"/>
            </x14:dataBar>
          </x14:cfRule>
          <xm:sqref>J5:J198</xm:sqref>
        </x14:conditionalFormatting>
        <x14:conditionalFormatting xmlns:xm="http://schemas.microsoft.com/office/excel/2006/main">
          <x14:cfRule type="dataBar" id="{E446CC73-D1F5-4D47-B17E-3310A24DEE29}">
            <x14:dataBar minLength="0" maxLength="100" border="1" gradient="0" direction="leftToRight">
              <x14:cfvo type="autoMin"/>
              <x14:cfvo type="autoMax"/>
              <x14:borderColor theme="0"/>
              <x14:negativeFillColor rgb="FFFF6D6D"/>
              <x14:axisColor theme="0" tint="-0.14999847407452621"/>
            </x14:dataBar>
          </x14:cfRule>
          <xm:sqref>Z54:Z198</xm:sqref>
        </x14:conditionalFormatting>
        <x14:conditionalFormatting xmlns:xm="http://schemas.microsoft.com/office/excel/2006/main">
          <x14:cfRule type="dataBar" id="{56AAE433-C48D-4F18-A7D2-CF4EBC75AFED}">
            <x14:dataBar minLength="0" maxLength="100" border="1" gradient="0" direction="leftToRight">
              <x14:cfvo type="autoMin"/>
              <x14:cfvo type="autoMax"/>
              <x14:borderColor theme="0"/>
              <x14:negativeFillColor rgb="FFFF6D6D"/>
              <x14:axisColor theme="0" tint="-4.9989318521683403E-2"/>
            </x14:dataBar>
          </x14:cfRule>
          <xm:sqref>AF5:AF198</xm:sqref>
        </x14:conditionalFormatting>
        <x14:conditionalFormatting xmlns:xm="http://schemas.microsoft.com/office/excel/2006/main">
          <x14:cfRule type="dataBar" id="{EF20CE7A-A612-493C-9033-3717CED39FD6}">
            <x14:dataBar minLength="0" maxLength="100" border="1" gradient="0" direction="leftToRight">
              <x14:cfvo type="autoMin"/>
              <x14:cfvo type="autoMax"/>
              <x14:borderColor theme="0"/>
              <x14:negativeFillColor rgb="FFFF6D6D"/>
              <x14:axisColor theme="0" tint="-4.9989318521683403E-2"/>
            </x14:dataBar>
          </x14:cfRule>
          <xm:sqref>AH5:AH198</xm:sqref>
        </x14:conditionalFormatting>
        <x14:conditionalFormatting xmlns:xm="http://schemas.microsoft.com/office/excel/2006/main">
          <x14:cfRule type="dataBar" id="{7635DEE3-4000-47D1-B894-F3AF91BE4E6D}">
            <x14:dataBar minLength="0" maxLength="100" border="1" gradient="0" direction="leftToRight">
              <x14:cfvo type="autoMin"/>
              <x14:cfvo type="autoMax"/>
              <x14:borderColor theme="0"/>
              <x14:negativeFillColor rgb="FFFF6D6D"/>
              <x14:axisColor theme="0" tint="-4.9989318521683403E-2"/>
            </x14:dataBar>
          </x14:cfRule>
          <xm:sqref>AJ5:AJ198</xm:sqref>
        </x14:conditionalFormatting>
        <x14:conditionalFormatting xmlns:xm="http://schemas.microsoft.com/office/excel/2006/main">
          <x14:cfRule type="dataBar" id="{F0D4827C-DC64-4D61-A0C1-5986E8EF1336}">
            <x14:dataBar minLength="0" maxLength="100" border="1" gradient="0" direction="leftToRight">
              <x14:cfvo type="autoMin"/>
              <x14:cfvo type="autoMax"/>
              <x14:borderColor theme="0"/>
              <x14:negativeFillColor rgb="FFFF6D6D"/>
              <x14:axisColor theme="0" tint="-4.9989318521683403E-2"/>
            </x14:dataBar>
          </x14:cfRule>
          <xm:sqref>AL5:AL198</xm:sqref>
        </x14:conditionalFormatting>
        <x14:conditionalFormatting xmlns:xm="http://schemas.microsoft.com/office/excel/2006/main">
          <x14:cfRule type="dataBar" id="{A12A5BD5-7EEC-4B9E-8033-86436BC26145}">
            <x14:dataBar minLength="0" maxLength="100" border="1" gradient="0" direction="leftToRight">
              <x14:cfvo type="autoMin"/>
              <x14:cfvo type="autoMax"/>
              <x14:borderColor theme="0"/>
              <x14:negativeFillColor rgb="FFFF6D6D"/>
              <x14:axisColor theme="0" tint="-4.9989318521683403E-2"/>
            </x14:dataBar>
          </x14:cfRule>
          <xm:sqref>AN5:AN198</xm:sqref>
        </x14:conditionalFormatting>
        <x14:conditionalFormatting xmlns:xm="http://schemas.microsoft.com/office/excel/2006/main">
          <x14:cfRule type="dataBar" id="{FA2C01E3-24AB-48DB-BB80-6E6009721846}">
            <x14:dataBar minLength="0" maxLength="100" border="1" gradient="0" direction="leftToRight">
              <x14:cfvo type="autoMin"/>
              <x14:cfvo type="autoMax"/>
              <x14:borderColor theme="0"/>
              <x14:negativeFillColor rgb="FFFF6D6D"/>
              <x14:axisColor theme="0" tint="-4.9989318521683403E-2"/>
            </x14:dataBar>
          </x14:cfRule>
          <xm:sqref>AP5:AP198</xm:sqref>
        </x14:conditionalFormatting>
        <x14:conditionalFormatting xmlns:xm="http://schemas.microsoft.com/office/excel/2006/main">
          <x14:cfRule type="dataBar" id="{96C31D48-FFAA-4E12-AA1A-28E2F5E5A2E5}">
            <x14:dataBar minLength="0" maxLength="100" border="1" gradient="0" direction="leftToRight">
              <x14:cfvo type="autoMin"/>
              <x14:cfvo type="autoMax"/>
              <x14:borderColor theme="0"/>
              <x14:negativeFillColor rgb="FFFF6D6D"/>
              <x14:axisColor theme="0" tint="-4.9989318521683403E-2"/>
            </x14:dataBar>
          </x14:cfRule>
          <xm:sqref>AD5:AD198</xm:sqref>
        </x14:conditionalFormatting>
        <x14:conditionalFormatting xmlns:xm="http://schemas.microsoft.com/office/excel/2006/main">
          <x14:cfRule type="dataBar" id="{1D5A2599-A8E8-4C62-9EB1-9CE63F36624C}">
            <x14:dataBar minLength="0" maxLength="100" border="1" gradient="0" direction="leftToRight">
              <x14:cfvo type="autoMin"/>
              <x14:cfvo type="autoMax"/>
              <x14:borderColor theme="0"/>
              <x14:negativeFillColor rgb="FFFF6D6D"/>
              <x14:axisColor theme="0" tint="-4.9989318521683403E-2"/>
            </x14:dataBar>
          </x14:cfRule>
          <xm:sqref>AB5:AB198</xm:sqref>
        </x14:conditionalFormatting>
        <x14:conditionalFormatting xmlns:xm="http://schemas.microsoft.com/office/excel/2006/main">
          <x14:cfRule type="dataBar" id="{2FC3AD6A-0555-486B-AF8C-BEB9C1348092}">
            <x14:dataBar minLength="0" maxLength="100" border="1" gradient="0" direction="leftToRight">
              <x14:cfvo type="autoMin"/>
              <x14:cfvo type="autoMax"/>
              <x14:borderColor theme="0"/>
              <x14:negativeFillColor rgb="FFFF6D6D"/>
              <x14:axisColor theme="0" tint="-4.9989318521683403E-2"/>
            </x14:dataBar>
          </x14:cfRule>
          <xm:sqref>Z5:Z53</xm:sqref>
        </x14:conditionalFormatting>
        <x14:conditionalFormatting xmlns:xm="http://schemas.microsoft.com/office/excel/2006/main">
          <x14:cfRule type="dataBar" id="{6E1C6A4B-A52E-41DB-83CF-0F80FBA43F47}">
            <x14:dataBar minLength="0" maxLength="100" border="1" gradient="0" direction="leftToRight">
              <x14:cfvo type="autoMin"/>
              <x14:cfvo type="autoMax"/>
              <x14:borderColor theme="0"/>
              <x14:negativeFillColor rgb="FFFF6D6D"/>
              <x14:axisColor theme="0" tint="-4.9989318521683403E-2"/>
            </x14:dataBar>
          </x14:cfRule>
          <xm:sqref>X5:X198</xm:sqref>
        </x14:conditionalFormatting>
        <x14:conditionalFormatting xmlns:xm="http://schemas.microsoft.com/office/excel/2006/main">
          <x14:cfRule type="dataBar" id="{3C3C2CDB-CD40-470C-9C19-7505703BCD6E}">
            <x14:dataBar minLength="0" maxLength="100" border="1" gradient="0" direction="leftToRight">
              <x14:cfvo type="autoMin"/>
              <x14:cfvo type="autoMax"/>
              <x14:borderColor theme="0"/>
              <x14:negativeFillColor rgb="FFFF6D6D"/>
              <x14:axisColor theme="0" tint="-4.9989318521683403E-2"/>
            </x14:dataBar>
          </x14:cfRule>
          <xm:sqref>V5:V198</xm:sqref>
        </x14:conditionalFormatting>
        <x14:conditionalFormatting xmlns:xm="http://schemas.microsoft.com/office/excel/2006/main">
          <x14:cfRule type="dataBar" id="{D1EBFC6F-4681-4738-9461-FE3695C2FE8C}">
            <x14:dataBar minLength="0" maxLength="100" border="1" gradient="0" direction="leftToRight">
              <x14:cfvo type="autoMin"/>
              <x14:cfvo type="autoMax"/>
              <x14:borderColor theme="0"/>
              <x14:negativeFillColor rgb="FFFF6D6D"/>
              <x14:axisColor theme="0" tint="-4.9989318521683403E-2"/>
            </x14:dataBar>
          </x14:cfRule>
          <xm:sqref>T5:T198</xm:sqref>
        </x14:conditionalFormatting>
        <x14:conditionalFormatting xmlns:xm="http://schemas.microsoft.com/office/excel/2006/main">
          <x14:cfRule type="dataBar" id="{5EE827C1-EBEF-42B1-919B-1E024EB55B3F}">
            <x14:dataBar minLength="0" maxLength="100" border="1" gradient="0" direction="leftToRight">
              <x14:cfvo type="autoMin"/>
              <x14:cfvo type="autoMax"/>
              <x14:borderColor theme="0"/>
              <x14:negativeFillColor rgb="FFFF6D6D"/>
              <x14:axisColor theme="0" tint="-4.9989318521683403E-2"/>
            </x14:dataBar>
          </x14:cfRule>
          <xm:sqref>R5:R198</xm:sqref>
        </x14:conditionalFormatting>
        <x14:conditionalFormatting xmlns:xm="http://schemas.microsoft.com/office/excel/2006/main">
          <x14:cfRule type="dataBar" id="{7EB402CF-CED0-4FB7-94A1-D48539FA4429}">
            <x14:dataBar minLength="0" maxLength="100" border="1" gradient="0" direction="leftToRight">
              <x14:cfvo type="autoMin"/>
              <x14:cfvo type="autoMax"/>
              <x14:borderColor theme="0"/>
              <x14:negativeFillColor rgb="FFFF6D6D"/>
              <x14:axisColor theme="0" tint="-4.9989318521683403E-2"/>
            </x14:dataBar>
          </x14:cfRule>
          <xm:sqref>P5:P198</xm:sqref>
        </x14:conditionalFormatting>
        <x14:conditionalFormatting xmlns:xm="http://schemas.microsoft.com/office/excel/2006/main">
          <x14:cfRule type="dataBar" id="{697F0B0B-9A81-4AC6-84DB-A5DB11196E10}">
            <x14:dataBar minLength="0" maxLength="100" gradient="0">
              <x14:cfvo type="autoMin"/>
              <x14:cfvo type="autoMax"/>
              <x14:negativeFillColor rgb="FFFF6D6D"/>
              <x14:axisColor theme="0" tint="-0.249977111117893"/>
            </x14:dataBar>
          </x14:cfRule>
          <xm:sqref>G5:G198</xm:sqref>
        </x14:conditionalFormatting>
        <x14:conditionalFormatting xmlns:xm="http://schemas.microsoft.com/office/excel/2006/main">
          <x14:cfRule type="iconSet" priority="51" id="{B03281B2-2A94-4C5D-95EF-A250A2A65FE0}">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O5:O198</xm:sqref>
        </x14:conditionalFormatting>
        <x14:conditionalFormatting xmlns:xm="http://schemas.microsoft.com/office/excel/2006/main">
          <x14:cfRule type="iconSet" priority="49" id="{23489784-13F2-4CC2-BEFC-B544813C0512}">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Q5:Q198</xm:sqref>
        </x14:conditionalFormatting>
        <x14:conditionalFormatting xmlns:xm="http://schemas.microsoft.com/office/excel/2006/main">
          <x14:cfRule type="iconSet" priority="47" id="{22B26A71-D0D5-4204-9FB2-28569A7CE6EB}">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S5:S198 U5:U198 W5:W198 Y5:Y198 AA5:AA198 AC5:AC198 AE5:AE198 AG5:AG198 AI5:AI198 AK5:AK198 AM5:AM198 AO5:AO198</xm:sqref>
        </x14:conditionalFormatting>
        <x14:conditionalFormatting xmlns:xm="http://schemas.microsoft.com/office/excel/2006/main">
          <x14:cfRule type="iconSet" priority="44" id="{8C7B56B8-3CC0-4D0B-BF53-E30C4134E3CE}">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L5:L198</xm:sqref>
        </x14:conditionalFormatting>
        <x14:conditionalFormatting xmlns:xm="http://schemas.microsoft.com/office/excel/2006/main">
          <x14:cfRule type="iconSet" priority="42" id="{BF0316BB-CE8F-47B1-9F9F-894130D4D595}">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M5:M198</xm:sqref>
        </x14:conditionalFormatting>
        <x14:conditionalFormatting xmlns:xm="http://schemas.microsoft.com/office/excel/2006/main">
          <x14:cfRule type="iconSet" priority="41" id="{A48BEAF3-197C-4392-B2E7-8BC9297E1CD1}">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K5:K198</xm:sqref>
        </x14:conditionalFormatting>
        <x14:conditionalFormatting xmlns:xm="http://schemas.microsoft.com/office/excel/2006/main">
          <x14:cfRule type="iconSet" priority="40" id="{37F81CD9-5FF6-41CC-A7C3-AF2A389FAD97}">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I5:I198</xm:sqref>
        </x14:conditionalFormatting>
        <x14:conditionalFormatting xmlns:xm="http://schemas.microsoft.com/office/excel/2006/main">
          <x14:cfRule type="iconSet" priority="29" id="{CE738FEA-9C11-4C3C-906A-B38A374F39E8}">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N5:N198</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9B1D1-AF6A-4B4C-A6E8-A3ACB8EC1CA0}">
  <sheetPr>
    <tabColor rgb="FF002D5F"/>
  </sheetPr>
  <dimension ref="A1:AQ198"/>
  <sheetViews>
    <sheetView showGridLines="0" zoomScaleNormal="100" workbookViewId="0">
      <pane xSplit="3" ySplit="4" topLeftCell="D5" activePane="bottomRight" state="frozen"/>
      <selection pane="topRight" activeCell="D1" sqref="D1"/>
      <selection pane="bottomLeft" activeCell="A5" sqref="A5"/>
      <selection pane="bottomRight" activeCell="I1" sqref="I1:P1"/>
    </sheetView>
  </sheetViews>
  <sheetFormatPr defaultColWidth="10.90625" defaultRowHeight="14.5" x14ac:dyDescent="0.35"/>
  <cols>
    <col min="1" max="1" width="1.6328125" customWidth="1"/>
    <col min="2" max="2" width="5.36328125" customWidth="1"/>
    <col min="3" max="3" width="20.90625" customWidth="1"/>
    <col min="4" max="4" width="6" customWidth="1"/>
    <col min="5" max="5" width="8" customWidth="1"/>
    <col min="6" max="6" width="12.453125" bestFit="1" customWidth="1"/>
    <col min="7" max="8" width="11.08984375" customWidth="1"/>
    <col min="9" max="9" width="9.81640625" style="69" customWidth="1"/>
    <col min="10" max="10" width="11" customWidth="1"/>
    <col min="11" max="11" width="6.90625" customWidth="1"/>
    <col min="12" max="12" width="7.54296875" customWidth="1"/>
    <col min="13" max="13" width="6.90625" customWidth="1"/>
    <col min="14" max="14" width="7.54296875" customWidth="1"/>
    <col min="15" max="15" width="6.90625" customWidth="1"/>
    <col min="16" max="16" width="7.54296875" customWidth="1"/>
    <col min="17" max="17" width="7.36328125" customWidth="1"/>
    <col min="18" max="29" width="6.36328125" customWidth="1"/>
    <col min="30" max="31" width="3.90625" bestFit="1" customWidth="1"/>
    <col min="32" max="39" width="3.90625" customWidth="1"/>
    <col min="40" max="43" width="3" hidden="1" customWidth="1"/>
  </cols>
  <sheetData>
    <row r="1" spans="1:43" ht="27.75" customHeight="1" x14ac:dyDescent="0.35">
      <c r="A1" s="139"/>
      <c r="B1" s="140" t="s">
        <v>116</v>
      </c>
      <c r="C1" s="140"/>
      <c r="D1" s="140"/>
      <c r="E1" s="140"/>
      <c r="F1" s="141"/>
      <c r="G1" s="278" t="s">
        <v>603</v>
      </c>
      <c r="H1" s="279"/>
      <c r="I1" s="260" t="s">
        <v>590</v>
      </c>
      <c r="J1" s="261"/>
      <c r="K1" s="261"/>
      <c r="L1" s="261"/>
      <c r="M1" s="261"/>
      <c r="N1" s="261"/>
      <c r="O1" s="261"/>
      <c r="P1" s="262"/>
      <c r="Q1" s="260" t="s">
        <v>601</v>
      </c>
      <c r="R1" s="261"/>
      <c r="S1" s="261"/>
      <c r="T1" s="261"/>
      <c r="U1" s="261"/>
      <c r="V1" s="261"/>
      <c r="W1" s="261"/>
      <c r="X1" s="261"/>
      <c r="Y1" s="261"/>
      <c r="Z1" s="261"/>
      <c r="AA1" s="261"/>
      <c r="AB1" s="261"/>
      <c r="AC1" s="261"/>
      <c r="AD1" s="260" t="s">
        <v>602</v>
      </c>
      <c r="AE1" s="261"/>
      <c r="AF1" s="261"/>
      <c r="AG1" s="261"/>
      <c r="AH1" s="261"/>
      <c r="AI1" s="261"/>
      <c r="AJ1" s="261"/>
      <c r="AK1" s="261"/>
      <c r="AL1" s="261"/>
      <c r="AM1" s="261"/>
      <c r="AN1" s="261"/>
      <c r="AO1" s="261"/>
      <c r="AP1" s="261"/>
      <c r="AQ1" s="277"/>
    </row>
    <row r="2" spans="1:43" ht="19.5" customHeight="1" x14ac:dyDescent="0.35">
      <c r="A2" s="142"/>
      <c r="B2" s="144"/>
      <c r="C2" s="144"/>
      <c r="D2" s="144"/>
      <c r="E2" s="145"/>
      <c r="F2" s="165"/>
      <c r="G2" s="166"/>
      <c r="H2" s="165"/>
      <c r="I2" s="269" t="s">
        <v>545</v>
      </c>
      <c r="J2" s="270"/>
      <c r="K2" s="269" t="s">
        <v>546</v>
      </c>
      <c r="L2" s="270"/>
      <c r="M2" s="269" t="s">
        <v>547</v>
      </c>
      <c r="N2" s="270"/>
      <c r="O2" s="287" t="s">
        <v>548</v>
      </c>
      <c r="P2" s="288"/>
      <c r="Q2" s="147"/>
      <c r="R2" s="146"/>
      <c r="S2" s="146"/>
      <c r="T2" s="146"/>
      <c r="U2" s="146"/>
      <c r="V2" s="146"/>
      <c r="W2" s="146"/>
      <c r="X2" s="146"/>
      <c r="Y2" s="146"/>
      <c r="Z2" s="146"/>
      <c r="AA2" s="146"/>
      <c r="AB2" s="146"/>
      <c r="AC2" s="167"/>
      <c r="AD2" s="169"/>
      <c r="AE2" s="170"/>
      <c r="AF2" s="171"/>
      <c r="AG2" s="170"/>
      <c r="AH2" s="171"/>
      <c r="AI2" s="170"/>
      <c r="AJ2" s="171"/>
      <c r="AK2" s="170"/>
      <c r="AL2" s="171"/>
      <c r="AM2" s="172"/>
      <c r="AN2" s="91"/>
      <c r="AO2" s="91"/>
      <c r="AP2" s="91"/>
      <c r="AQ2" s="92"/>
    </row>
    <row r="3" spans="1:43" ht="48" customHeight="1" x14ac:dyDescent="0.35">
      <c r="A3" s="142"/>
      <c r="B3" s="271" t="s">
        <v>125</v>
      </c>
      <c r="C3" s="271" t="s">
        <v>126</v>
      </c>
      <c r="D3" s="271" t="s">
        <v>127</v>
      </c>
      <c r="E3" s="273" t="s">
        <v>128</v>
      </c>
      <c r="F3" s="275" t="s">
        <v>129</v>
      </c>
      <c r="G3" s="285" t="s">
        <v>544</v>
      </c>
      <c r="H3" s="275" t="s">
        <v>130</v>
      </c>
      <c r="I3" s="263">
        <v>2018</v>
      </c>
      <c r="J3" s="265">
        <v>2023</v>
      </c>
      <c r="K3" s="263">
        <v>2018</v>
      </c>
      <c r="L3" s="265" t="s">
        <v>133</v>
      </c>
      <c r="M3" s="267">
        <v>2018</v>
      </c>
      <c r="N3" s="265" t="s">
        <v>133</v>
      </c>
      <c r="O3" s="267">
        <v>2018</v>
      </c>
      <c r="P3" s="258" t="s">
        <v>133</v>
      </c>
      <c r="Q3" s="256" t="s">
        <v>85</v>
      </c>
      <c r="R3" s="252" t="s">
        <v>86</v>
      </c>
      <c r="S3" s="252" t="s">
        <v>87</v>
      </c>
      <c r="T3" s="252" t="s">
        <v>88</v>
      </c>
      <c r="U3" s="252" t="s">
        <v>89</v>
      </c>
      <c r="V3" s="252" t="s">
        <v>90</v>
      </c>
      <c r="W3" s="252" t="s">
        <v>91</v>
      </c>
      <c r="X3" s="252" t="s">
        <v>92</v>
      </c>
      <c r="Y3" s="252" t="s">
        <v>93</v>
      </c>
      <c r="Z3" s="252" t="s">
        <v>94</v>
      </c>
      <c r="AA3" s="252" t="s">
        <v>95</v>
      </c>
      <c r="AB3" s="252" t="s">
        <v>96</v>
      </c>
      <c r="AC3" s="254" t="s">
        <v>97</v>
      </c>
      <c r="AD3" s="273" t="s">
        <v>98</v>
      </c>
      <c r="AE3" s="256"/>
      <c r="AF3" s="280" t="s">
        <v>99</v>
      </c>
      <c r="AG3" s="256"/>
      <c r="AH3" s="280" t="s">
        <v>100</v>
      </c>
      <c r="AI3" s="256"/>
      <c r="AJ3" s="280" t="s">
        <v>101</v>
      </c>
      <c r="AK3" s="256"/>
      <c r="AL3" s="280" t="s">
        <v>102</v>
      </c>
      <c r="AM3" s="281"/>
      <c r="AN3" s="282" t="s">
        <v>549</v>
      </c>
      <c r="AO3" s="283"/>
      <c r="AP3" s="283" t="s">
        <v>550</v>
      </c>
      <c r="AQ3" s="284"/>
    </row>
    <row r="4" spans="1:43" ht="12" customHeight="1" x14ac:dyDescent="0.35">
      <c r="A4" s="143"/>
      <c r="B4" s="272"/>
      <c r="C4" s="272"/>
      <c r="D4" s="272"/>
      <c r="E4" s="274"/>
      <c r="F4" s="276"/>
      <c r="G4" s="286"/>
      <c r="H4" s="276"/>
      <c r="I4" s="264"/>
      <c r="J4" s="266"/>
      <c r="K4" s="264"/>
      <c r="L4" s="266"/>
      <c r="M4" s="268"/>
      <c r="N4" s="266"/>
      <c r="O4" s="268"/>
      <c r="P4" s="259"/>
      <c r="Q4" s="257"/>
      <c r="R4" s="253"/>
      <c r="S4" s="253"/>
      <c r="T4" s="253"/>
      <c r="U4" s="253"/>
      <c r="V4" s="253"/>
      <c r="W4" s="253"/>
      <c r="X4" s="253"/>
      <c r="Y4" s="253"/>
      <c r="Z4" s="253"/>
      <c r="AA4" s="253"/>
      <c r="AB4" s="253"/>
      <c r="AC4" s="255"/>
      <c r="AD4" s="148">
        <v>2018</v>
      </c>
      <c r="AE4" s="149">
        <v>2023</v>
      </c>
      <c r="AF4" s="148">
        <v>2018</v>
      </c>
      <c r="AG4" s="149">
        <v>2023</v>
      </c>
      <c r="AH4" s="148">
        <v>2018</v>
      </c>
      <c r="AI4" s="149">
        <v>2023</v>
      </c>
      <c r="AJ4" s="148">
        <v>2018</v>
      </c>
      <c r="AK4" s="149">
        <v>2023</v>
      </c>
      <c r="AL4" s="148">
        <v>2018</v>
      </c>
      <c r="AM4" s="149">
        <v>2023</v>
      </c>
      <c r="AN4" s="24">
        <v>1</v>
      </c>
      <c r="AO4" s="68">
        <v>2</v>
      </c>
      <c r="AP4" s="24">
        <v>1</v>
      </c>
      <c r="AQ4" s="50">
        <v>2</v>
      </c>
    </row>
    <row r="5" spans="1:43" x14ac:dyDescent="0.35">
      <c r="A5" s="52">
        <v>62</v>
      </c>
      <c r="B5" s="16" t="s">
        <v>155</v>
      </c>
      <c r="C5" s="16" t="s">
        <v>156</v>
      </c>
      <c r="D5" s="16" t="s">
        <v>79</v>
      </c>
      <c r="E5" s="16" t="s">
        <v>157</v>
      </c>
      <c r="F5" s="17">
        <v>46000000</v>
      </c>
      <c r="G5" s="97">
        <v>-0.27800000000000002</v>
      </c>
      <c r="H5" s="98">
        <v>-13000000</v>
      </c>
      <c r="I5" s="85">
        <v>1</v>
      </c>
      <c r="J5" s="26">
        <v>-8.4</v>
      </c>
      <c r="K5" s="25">
        <v>1</v>
      </c>
      <c r="L5" s="27">
        <v>-31.7</v>
      </c>
      <c r="M5" s="25">
        <v>2</v>
      </c>
      <c r="N5" s="27">
        <v>-0.1</v>
      </c>
      <c r="O5" s="25">
        <v>1</v>
      </c>
      <c r="P5" s="93">
        <v>6.7</v>
      </c>
      <c r="Q5" s="102">
        <v>1</v>
      </c>
      <c r="R5" s="103">
        <v>1</v>
      </c>
      <c r="S5" s="103">
        <v>1</v>
      </c>
      <c r="T5" s="103">
        <v>1</v>
      </c>
      <c r="U5" s="103">
        <v>2</v>
      </c>
      <c r="V5" s="103">
        <v>1</v>
      </c>
      <c r="W5" s="103">
        <v>1</v>
      </c>
      <c r="X5" s="103">
        <v>1</v>
      </c>
      <c r="Y5" s="103">
        <v>1</v>
      </c>
      <c r="Z5" s="103">
        <v>1</v>
      </c>
      <c r="AA5" s="103">
        <v>1</v>
      </c>
      <c r="AB5" s="103">
        <v>1</v>
      </c>
      <c r="AC5" s="104">
        <v>1</v>
      </c>
      <c r="AD5" s="28">
        <v>1</v>
      </c>
      <c r="AE5" s="79">
        <v>1.4</v>
      </c>
      <c r="AF5" s="29">
        <v>3</v>
      </c>
      <c r="AG5" s="79">
        <v>-1.7</v>
      </c>
      <c r="AH5" s="29" t="s">
        <v>551</v>
      </c>
      <c r="AI5" s="79" t="s">
        <v>551</v>
      </c>
      <c r="AJ5" s="29" t="s">
        <v>551</v>
      </c>
      <c r="AK5" s="79" t="s">
        <v>551</v>
      </c>
      <c r="AL5" s="29" t="s">
        <v>551</v>
      </c>
      <c r="AM5" s="79" t="s">
        <v>551</v>
      </c>
      <c r="AN5" s="15"/>
      <c r="AO5" s="15"/>
      <c r="AP5" s="15"/>
      <c r="AQ5" s="51"/>
    </row>
    <row r="6" spans="1:43" x14ac:dyDescent="0.35">
      <c r="A6" s="52">
        <v>51</v>
      </c>
      <c r="B6" s="19" t="s">
        <v>170</v>
      </c>
      <c r="C6" s="19" t="s">
        <v>171</v>
      </c>
      <c r="D6" s="19" t="s">
        <v>79</v>
      </c>
      <c r="E6" s="19" t="s">
        <v>157</v>
      </c>
      <c r="F6" s="20">
        <v>5900000</v>
      </c>
      <c r="G6" s="97">
        <v>-0.20300000000000001</v>
      </c>
      <c r="H6" s="99">
        <v>-1200000</v>
      </c>
      <c r="I6" s="85">
        <v>2</v>
      </c>
      <c r="J6" s="26">
        <v>-1.5</v>
      </c>
      <c r="K6" s="25">
        <v>2</v>
      </c>
      <c r="L6" s="27">
        <v>-25.5</v>
      </c>
      <c r="M6" s="25">
        <v>2</v>
      </c>
      <c r="N6" s="27">
        <v>2.2000000000000002</v>
      </c>
      <c r="O6" s="25">
        <v>3</v>
      </c>
      <c r="P6" s="93">
        <v>18.899999999999999</v>
      </c>
      <c r="Q6" s="102">
        <v>1</v>
      </c>
      <c r="R6" s="103">
        <v>1</v>
      </c>
      <c r="S6" s="103">
        <v>3</v>
      </c>
      <c r="T6" s="103">
        <v>3</v>
      </c>
      <c r="U6" s="103">
        <v>4</v>
      </c>
      <c r="V6" s="103">
        <v>1</v>
      </c>
      <c r="W6" s="103">
        <v>1</v>
      </c>
      <c r="X6" s="103">
        <v>1</v>
      </c>
      <c r="Y6" s="103">
        <v>2</v>
      </c>
      <c r="Z6" s="103">
        <v>2</v>
      </c>
      <c r="AA6" s="103">
        <v>1</v>
      </c>
      <c r="AB6" s="103">
        <v>3</v>
      </c>
      <c r="AC6" s="104">
        <v>1</v>
      </c>
      <c r="AD6" s="28">
        <v>3</v>
      </c>
      <c r="AE6" s="79">
        <v>13.1</v>
      </c>
      <c r="AF6" s="29">
        <v>3</v>
      </c>
      <c r="AG6" s="79">
        <v>-9.9</v>
      </c>
      <c r="AH6" s="29">
        <v>1</v>
      </c>
      <c r="AI6" s="79">
        <v>2.6</v>
      </c>
      <c r="AJ6" s="29" t="s">
        <v>551</v>
      </c>
      <c r="AK6" s="79" t="s">
        <v>551</v>
      </c>
      <c r="AL6" s="29" t="s">
        <v>551</v>
      </c>
      <c r="AM6" s="79" t="s">
        <v>551</v>
      </c>
      <c r="AN6" s="15"/>
      <c r="AO6" s="15"/>
      <c r="AP6" s="15"/>
      <c r="AQ6" s="51"/>
    </row>
    <row r="7" spans="1:43" x14ac:dyDescent="0.35">
      <c r="A7" s="52">
        <v>67</v>
      </c>
      <c r="B7" s="19" t="s">
        <v>160</v>
      </c>
      <c r="C7" s="19" t="s">
        <v>161</v>
      </c>
      <c r="D7" s="19" t="s">
        <v>79</v>
      </c>
      <c r="E7" s="19" t="s">
        <v>154</v>
      </c>
      <c r="F7" s="20">
        <v>27000000</v>
      </c>
      <c r="G7" s="97">
        <v>-0.19699999999999998</v>
      </c>
      <c r="H7" s="99">
        <v>-5300000</v>
      </c>
      <c r="I7" s="85">
        <v>4</v>
      </c>
      <c r="J7" s="26">
        <v>3.6</v>
      </c>
      <c r="K7" s="25">
        <v>2</v>
      </c>
      <c r="L7" s="27">
        <v>-43.8</v>
      </c>
      <c r="M7" s="25">
        <v>3</v>
      </c>
      <c r="N7" s="27">
        <v>20.100000000000001</v>
      </c>
      <c r="O7" s="25">
        <v>4</v>
      </c>
      <c r="P7" s="93">
        <v>34.4</v>
      </c>
      <c r="Q7" s="102">
        <v>4</v>
      </c>
      <c r="R7" s="103">
        <v>1</v>
      </c>
      <c r="S7" s="103">
        <v>1</v>
      </c>
      <c r="T7" s="103">
        <v>3</v>
      </c>
      <c r="U7" s="103">
        <v>2</v>
      </c>
      <c r="V7" s="103">
        <v>1</v>
      </c>
      <c r="W7" s="103">
        <v>1</v>
      </c>
      <c r="X7" s="103">
        <v>1</v>
      </c>
      <c r="Y7" s="103">
        <v>3</v>
      </c>
      <c r="Z7" s="103">
        <v>3</v>
      </c>
      <c r="AA7" s="103">
        <v>4</v>
      </c>
      <c r="AB7" s="103">
        <v>3</v>
      </c>
      <c r="AC7" s="104">
        <v>3</v>
      </c>
      <c r="AD7" s="28">
        <v>3</v>
      </c>
      <c r="AE7" s="79">
        <v>-1.4</v>
      </c>
      <c r="AF7" s="29">
        <v>3</v>
      </c>
      <c r="AG7" s="79">
        <v>-0.3</v>
      </c>
      <c r="AH7" s="29">
        <v>3</v>
      </c>
      <c r="AI7" s="79">
        <v>3.2</v>
      </c>
      <c r="AJ7" s="29">
        <v>1</v>
      </c>
      <c r="AK7" s="79">
        <v>7.9</v>
      </c>
      <c r="AL7" s="29">
        <v>4</v>
      </c>
      <c r="AM7" s="79">
        <v>0</v>
      </c>
      <c r="AN7" s="15"/>
      <c r="AO7" s="15"/>
      <c r="AP7" s="15"/>
      <c r="AQ7" s="51"/>
    </row>
    <row r="8" spans="1:43" x14ac:dyDescent="0.35">
      <c r="A8" s="52">
        <v>123</v>
      </c>
      <c r="B8" s="19" t="s">
        <v>204</v>
      </c>
      <c r="C8" s="19" t="s">
        <v>205</v>
      </c>
      <c r="D8" s="19" t="s">
        <v>79</v>
      </c>
      <c r="E8" s="19" t="s">
        <v>154</v>
      </c>
      <c r="F8" s="20">
        <v>14000000</v>
      </c>
      <c r="G8" s="97">
        <v>-0.14899999999999999</v>
      </c>
      <c r="H8" s="99">
        <v>-2100000</v>
      </c>
      <c r="I8" s="85">
        <v>3</v>
      </c>
      <c r="J8" s="26">
        <v>8.9</v>
      </c>
      <c r="K8" s="25">
        <v>1</v>
      </c>
      <c r="L8" s="27">
        <v>-19.3</v>
      </c>
      <c r="M8" s="25">
        <v>3</v>
      </c>
      <c r="N8" s="27">
        <v>-0.5</v>
      </c>
      <c r="O8" s="25">
        <v>3</v>
      </c>
      <c r="P8" s="93">
        <v>46.7</v>
      </c>
      <c r="Q8" s="102">
        <v>2</v>
      </c>
      <c r="R8" s="103">
        <v>1</v>
      </c>
      <c r="S8" s="103">
        <v>1</v>
      </c>
      <c r="T8" s="103">
        <v>3</v>
      </c>
      <c r="U8" s="103">
        <v>1</v>
      </c>
      <c r="V8" s="103">
        <v>1</v>
      </c>
      <c r="W8" s="103">
        <v>1</v>
      </c>
      <c r="X8" s="103">
        <v>1</v>
      </c>
      <c r="Y8" s="103">
        <v>1</v>
      </c>
      <c r="Z8" s="103">
        <v>2</v>
      </c>
      <c r="AA8" s="103">
        <v>1</v>
      </c>
      <c r="AB8" s="103">
        <v>3</v>
      </c>
      <c r="AC8" s="104">
        <v>3</v>
      </c>
      <c r="AD8" s="28">
        <v>4</v>
      </c>
      <c r="AE8" s="79">
        <v>8.6999999999999993</v>
      </c>
      <c r="AF8" s="29">
        <v>4</v>
      </c>
      <c r="AG8" s="79">
        <v>0.1</v>
      </c>
      <c r="AH8" s="29">
        <v>4</v>
      </c>
      <c r="AI8" s="79">
        <v>6</v>
      </c>
      <c r="AJ8" s="29">
        <v>2</v>
      </c>
      <c r="AK8" s="79">
        <v>-0.9</v>
      </c>
      <c r="AL8" s="29" t="s">
        <v>551</v>
      </c>
      <c r="AM8" s="79" t="s">
        <v>551</v>
      </c>
      <c r="AN8" s="15"/>
      <c r="AO8" s="15"/>
      <c r="AP8" s="15"/>
      <c r="AQ8" s="51"/>
    </row>
    <row r="9" spans="1:43" x14ac:dyDescent="0.35">
      <c r="A9" s="52">
        <v>126</v>
      </c>
      <c r="B9" s="19" t="s">
        <v>176</v>
      </c>
      <c r="C9" s="19" t="s">
        <v>177</v>
      </c>
      <c r="D9" s="19" t="s">
        <v>79</v>
      </c>
      <c r="E9" s="19" t="s">
        <v>157</v>
      </c>
      <c r="F9" s="20">
        <v>230000</v>
      </c>
      <c r="G9" s="97">
        <v>-0.14199999999999999</v>
      </c>
      <c r="H9" s="99">
        <v>-33000</v>
      </c>
      <c r="I9" s="85">
        <v>1</v>
      </c>
      <c r="J9" s="26">
        <v>0.5</v>
      </c>
      <c r="K9" s="25">
        <v>3</v>
      </c>
      <c r="L9" s="27">
        <v>-18.2</v>
      </c>
      <c r="M9" s="25">
        <v>1</v>
      </c>
      <c r="N9" s="27">
        <v>0</v>
      </c>
      <c r="O9" s="25" t="s">
        <v>551</v>
      </c>
      <c r="P9" s="93" t="s">
        <v>551</v>
      </c>
      <c r="Q9" s="102">
        <v>2</v>
      </c>
      <c r="R9" s="103">
        <v>3</v>
      </c>
      <c r="S9" s="103">
        <v>1</v>
      </c>
      <c r="T9" s="103">
        <v>4</v>
      </c>
      <c r="U9" s="103">
        <v>4</v>
      </c>
      <c r="V9" s="103">
        <v>4</v>
      </c>
      <c r="W9" s="103">
        <v>1</v>
      </c>
      <c r="X9" s="103">
        <v>4</v>
      </c>
      <c r="Y9" s="103">
        <v>1</v>
      </c>
      <c r="Z9" s="103">
        <v>1</v>
      </c>
      <c r="AA9" s="103">
        <v>1</v>
      </c>
      <c r="AB9" s="103">
        <v>1</v>
      </c>
      <c r="AC9" s="104">
        <v>3</v>
      </c>
      <c r="AD9" s="28">
        <v>1</v>
      </c>
      <c r="AE9" s="79">
        <v>-1.2</v>
      </c>
      <c r="AF9" s="29">
        <v>1</v>
      </c>
      <c r="AG9" s="79">
        <v>1.3</v>
      </c>
      <c r="AH9" s="29" t="s">
        <v>551</v>
      </c>
      <c r="AI9" s="79" t="s">
        <v>551</v>
      </c>
      <c r="AJ9" s="29" t="s">
        <v>551</v>
      </c>
      <c r="AK9" s="79" t="s">
        <v>551</v>
      </c>
      <c r="AL9" s="29" t="s">
        <v>551</v>
      </c>
      <c r="AM9" s="79" t="s">
        <v>551</v>
      </c>
      <c r="AN9" s="15"/>
      <c r="AO9" s="15"/>
      <c r="AP9" s="15"/>
      <c r="AQ9" s="51"/>
    </row>
    <row r="10" spans="1:43" x14ac:dyDescent="0.35">
      <c r="A10" s="52">
        <v>2</v>
      </c>
      <c r="B10" s="19" t="s">
        <v>168</v>
      </c>
      <c r="C10" s="19" t="s">
        <v>169</v>
      </c>
      <c r="D10" s="19" t="s">
        <v>79</v>
      </c>
      <c r="E10" s="19" t="s">
        <v>154</v>
      </c>
      <c r="F10" s="20">
        <v>2100000</v>
      </c>
      <c r="G10" s="97">
        <v>-0.13300000000000001</v>
      </c>
      <c r="H10" s="99">
        <v>-280000</v>
      </c>
      <c r="I10" s="85">
        <v>2</v>
      </c>
      <c r="J10" s="26">
        <v>2.1</v>
      </c>
      <c r="K10" s="25">
        <v>3</v>
      </c>
      <c r="L10" s="27">
        <v>-15.7</v>
      </c>
      <c r="M10" s="25">
        <v>2</v>
      </c>
      <c r="N10" s="27">
        <v>-1.5</v>
      </c>
      <c r="O10" s="25" t="s">
        <v>551</v>
      </c>
      <c r="P10" s="93" t="s">
        <v>551</v>
      </c>
      <c r="Q10" s="102">
        <v>4</v>
      </c>
      <c r="R10" s="103">
        <v>3</v>
      </c>
      <c r="S10" s="103">
        <v>1</v>
      </c>
      <c r="T10" s="103">
        <v>4</v>
      </c>
      <c r="U10" s="103">
        <v>4</v>
      </c>
      <c r="V10" s="103">
        <v>1</v>
      </c>
      <c r="W10" s="103">
        <v>1</v>
      </c>
      <c r="X10" s="103">
        <v>1</v>
      </c>
      <c r="Y10" s="103">
        <v>3</v>
      </c>
      <c r="Z10" s="103">
        <v>2</v>
      </c>
      <c r="AA10" s="103">
        <v>4</v>
      </c>
      <c r="AB10" s="103">
        <v>3</v>
      </c>
      <c r="AC10" s="104">
        <v>3</v>
      </c>
      <c r="AD10" s="96">
        <v>2</v>
      </c>
      <c r="AE10" s="79">
        <v>-36.700000000000003</v>
      </c>
      <c r="AF10" s="29">
        <v>2</v>
      </c>
      <c r="AG10" s="79">
        <v>0</v>
      </c>
      <c r="AH10" s="29">
        <v>2</v>
      </c>
      <c r="AI10" s="79">
        <v>4.8</v>
      </c>
      <c r="AJ10" s="29">
        <v>2</v>
      </c>
      <c r="AK10" s="79">
        <v>-0.2</v>
      </c>
      <c r="AL10" s="29" t="s">
        <v>551</v>
      </c>
      <c r="AM10" s="79" t="s">
        <v>551</v>
      </c>
      <c r="AN10" s="15"/>
      <c r="AO10" s="15"/>
      <c r="AP10" s="15"/>
      <c r="AQ10" s="51"/>
    </row>
    <row r="11" spans="1:43" x14ac:dyDescent="0.35">
      <c r="A11" s="52">
        <v>37</v>
      </c>
      <c r="B11" s="19" t="s">
        <v>149</v>
      </c>
      <c r="C11" s="19" t="s">
        <v>150</v>
      </c>
      <c r="D11" s="19" t="s">
        <v>79</v>
      </c>
      <c r="E11" s="19" t="s">
        <v>151</v>
      </c>
      <c r="F11" s="20">
        <v>2400000</v>
      </c>
      <c r="G11" s="97">
        <v>-6.4000000000000001E-2</v>
      </c>
      <c r="H11" s="99">
        <v>-150000</v>
      </c>
      <c r="I11" s="85">
        <v>4</v>
      </c>
      <c r="J11" s="26">
        <v>8.6999999999999993</v>
      </c>
      <c r="K11" s="25">
        <v>3</v>
      </c>
      <c r="L11" s="27">
        <v>-4.4000000000000004</v>
      </c>
      <c r="M11" s="25">
        <v>4</v>
      </c>
      <c r="N11" s="27">
        <v>-5.9</v>
      </c>
      <c r="O11" s="25" t="s">
        <v>551</v>
      </c>
      <c r="P11" s="93" t="s">
        <v>551</v>
      </c>
      <c r="Q11" s="102">
        <v>4</v>
      </c>
      <c r="R11" s="103">
        <v>3</v>
      </c>
      <c r="S11" s="103">
        <v>1</v>
      </c>
      <c r="T11" s="103">
        <v>4</v>
      </c>
      <c r="U11" s="103">
        <v>3</v>
      </c>
      <c r="V11" s="103">
        <v>4</v>
      </c>
      <c r="W11" s="103">
        <v>1</v>
      </c>
      <c r="X11" s="103">
        <v>3</v>
      </c>
      <c r="Y11" s="103">
        <v>3</v>
      </c>
      <c r="Z11" s="103">
        <v>3</v>
      </c>
      <c r="AA11" s="103">
        <v>4</v>
      </c>
      <c r="AB11" s="103">
        <v>1</v>
      </c>
      <c r="AC11" s="104">
        <v>1</v>
      </c>
      <c r="AD11" s="28">
        <v>4</v>
      </c>
      <c r="AE11" s="79">
        <v>-9.6</v>
      </c>
      <c r="AF11" s="29">
        <v>4</v>
      </c>
      <c r="AG11" s="79">
        <v>-3.4</v>
      </c>
      <c r="AH11" s="29">
        <v>3</v>
      </c>
      <c r="AI11" s="79">
        <v>-4.8</v>
      </c>
      <c r="AJ11" s="29" t="s">
        <v>551</v>
      </c>
      <c r="AK11" s="79" t="s">
        <v>551</v>
      </c>
      <c r="AL11" s="29" t="s">
        <v>551</v>
      </c>
      <c r="AM11" s="79" t="s">
        <v>551</v>
      </c>
      <c r="AN11" s="15"/>
      <c r="AO11" s="15"/>
      <c r="AP11" s="15"/>
      <c r="AQ11" s="51"/>
    </row>
    <row r="12" spans="1:43" x14ac:dyDescent="0.35">
      <c r="A12" s="52">
        <v>69</v>
      </c>
      <c r="B12" s="19" t="s">
        <v>172</v>
      </c>
      <c r="C12" s="19" t="s">
        <v>173</v>
      </c>
      <c r="D12" s="19" t="s">
        <v>79</v>
      </c>
      <c r="E12" s="19" t="s">
        <v>154</v>
      </c>
      <c r="F12" s="20">
        <v>5400000</v>
      </c>
      <c r="G12" s="97">
        <v>-5.5999999999999994E-2</v>
      </c>
      <c r="H12" s="99">
        <v>-310000</v>
      </c>
      <c r="I12" s="85">
        <v>2</v>
      </c>
      <c r="J12" s="26">
        <v>7.7</v>
      </c>
      <c r="K12" s="25">
        <v>2</v>
      </c>
      <c r="L12" s="27">
        <v>19.5</v>
      </c>
      <c r="M12" s="25">
        <v>2</v>
      </c>
      <c r="N12" s="27">
        <v>-29.1</v>
      </c>
      <c r="O12" s="25">
        <v>2</v>
      </c>
      <c r="P12" s="93">
        <v>32.799999999999997</v>
      </c>
      <c r="Q12" s="102">
        <v>4</v>
      </c>
      <c r="R12" s="103">
        <v>1</v>
      </c>
      <c r="S12" s="103">
        <v>1</v>
      </c>
      <c r="T12" s="103">
        <v>4</v>
      </c>
      <c r="U12" s="103">
        <v>1</v>
      </c>
      <c r="V12" s="103">
        <v>1</v>
      </c>
      <c r="W12" s="103">
        <v>3</v>
      </c>
      <c r="X12" s="103">
        <v>1</v>
      </c>
      <c r="Y12" s="103">
        <v>3</v>
      </c>
      <c r="Z12" s="103">
        <v>1</v>
      </c>
      <c r="AA12" s="103">
        <v>1</v>
      </c>
      <c r="AB12" s="103">
        <v>3</v>
      </c>
      <c r="AC12" s="104">
        <v>3</v>
      </c>
      <c r="AD12" s="28">
        <v>3</v>
      </c>
      <c r="AE12" s="79">
        <v>-61.4</v>
      </c>
      <c r="AF12" s="29">
        <v>1</v>
      </c>
      <c r="AG12" s="79">
        <v>5.5</v>
      </c>
      <c r="AH12" s="29">
        <v>2</v>
      </c>
      <c r="AI12" s="79">
        <v>-31.4</v>
      </c>
      <c r="AJ12" s="29" t="s">
        <v>551</v>
      </c>
      <c r="AK12" s="79" t="s">
        <v>551</v>
      </c>
      <c r="AL12" s="29" t="s">
        <v>551</v>
      </c>
      <c r="AM12" s="79" t="s">
        <v>551</v>
      </c>
      <c r="AN12" s="15"/>
      <c r="AO12" s="15"/>
      <c r="AP12" s="15"/>
      <c r="AQ12" s="51"/>
    </row>
    <row r="13" spans="1:43" x14ac:dyDescent="0.35">
      <c r="A13" s="52">
        <v>194</v>
      </c>
      <c r="B13" s="19" t="s">
        <v>200</v>
      </c>
      <c r="C13" s="19" t="s">
        <v>201</v>
      </c>
      <c r="D13" s="19" t="s">
        <v>79</v>
      </c>
      <c r="E13" s="19" t="s">
        <v>154</v>
      </c>
      <c r="F13" s="20">
        <v>12000000</v>
      </c>
      <c r="G13" s="97">
        <v>-3.9E-2</v>
      </c>
      <c r="H13" s="99">
        <v>-470000</v>
      </c>
      <c r="I13" s="85">
        <v>3</v>
      </c>
      <c r="J13" s="26">
        <v>10.1</v>
      </c>
      <c r="K13" s="25">
        <v>3</v>
      </c>
      <c r="L13" s="27">
        <v>-7.3</v>
      </c>
      <c r="M13" s="25">
        <v>3</v>
      </c>
      <c r="N13" s="27">
        <v>-0.6</v>
      </c>
      <c r="O13" s="25">
        <v>4</v>
      </c>
      <c r="P13" s="93">
        <v>38.299999999999997</v>
      </c>
      <c r="Q13" s="102">
        <v>4</v>
      </c>
      <c r="R13" s="103">
        <v>3</v>
      </c>
      <c r="S13" s="103">
        <v>1</v>
      </c>
      <c r="T13" s="103">
        <v>4</v>
      </c>
      <c r="U13" s="103">
        <v>3</v>
      </c>
      <c r="V13" s="103">
        <v>1</v>
      </c>
      <c r="W13" s="103">
        <v>3</v>
      </c>
      <c r="X13" s="103">
        <v>2</v>
      </c>
      <c r="Y13" s="103">
        <v>1</v>
      </c>
      <c r="Z13" s="103">
        <v>2</v>
      </c>
      <c r="AA13" s="103">
        <v>3</v>
      </c>
      <c r="AB13" s="103">
        <v>3</v>
      </c>
      <c r="AC13" s="104">
        <v>3</v>
      </c>
      <c r="AD13" s="28">
        <v>4</v>
      </c>
      <c r="AE13" s="79">
        <v>0.5</v>
      </c>
      <c r="AF13" s="29">
        <v>4</v>
      </c>
      <c r="AG13" s="79">
        <v>-1.4</v>
      </c>
      <c r="AH13" s="29" t="s">
        <v>551</v>
      </c>
      <c r="AI13" s="79" t="s">
        <v>551</v>
      </c>
      <c r="AJ13" s="29">
        <v>2</v>
      </c>
      <c r="AK13" s="79">
        <v>-0.1</v>
      </c>
      <c r="AL13" s="29">
        <v>3</v>
      </c>
      <c r="AM13" s="79">
        <v>0</v>
      </c>
      <c r="AN13" s="15"/>
      <c r="AO13" s="15"/>
      <c r="AP13" s="15"/>
      <c r="AQ13" s="51"/>
    </row>
    <row r="14" spans="1:43" x14ac:dyDescent="0.35">
      <c r="A14" s="52">
        <v>68</v>
      </c>
      <c r="B14" s="19" t="s">
        <v>166</v>
      </c>
      <c r="C14" s="19" t="s">
        <v>167</v>
      </c>
      <c r="D14" s="19" t="s">
        <v>79</v>
      </c>
      <c r="E14" s="19" t="s">
        <v>157</v>
      </c>
      <c r="F14" s="20">
        <v>16000000</v>
      </c>
      <c r="G14" s="97">
        <v>-1.8000000000000002E-2</v>
      </c>
      <c r="H14" s="99">
        <v>-280000</v>
      </c>
      <c r="I14" s="85">
        <v>1</v>
      </c>
      <c r="J14" s="26">
        <v>-4.5</v>
      </c>
      <c r="K14" s="25">
        <v>1</v>
      </c>
      <c r="L14" s="27">
        <v>-7.4</v>
      </c>
      <c r="M14" s="25">
        <v>1</v>
      </c>
      <c r="N14" s="27">
        <v>0.6</v>
      </c>
      <c r="O14" s="25">
        <v>1</v>
      </c>
      <c r="P14" s="93">
        <v>-6.7</v>
      </c>
      <c r="Q14" s="102">
        <v>1</v>
      </c>
      <c r="R14" s="103">
        <v>3</v>
      </c>
      <c r="S14" s="103">
        <v>1</v>
      </c>
      <c r="T14" s="103">
        <v>1</v>
      </c>
      <c r="U14" s="103">
        <v>1</v>
      </c>
      <c r="V14" s="103">
        <v>1</v>
      </c>
      <c r="W14" s="103">
        <v>1</v>
      </c>
      <c r="X14" s="103">
        <v>3</v>
      </c>
      <c r="Y14" s="103">
        <v>2</v>
      </c>
      <c r="Z14" s="103">
        <v>1</v>
      </c>
      <c r="AA14" s="103">
        <v>4</v>
      </c>
      <c r="AB14" s="103">
        <v>1</v>
      </c>
      <c r="AC14" s="104">
        <v>1</v>
      </c>
      <c r="AD14" s="28">
        <v>2</v>
      </c>
      <c r="AE14" s="79">
        <v>2</v>
      </c>
      <c r="AF14" s="29">
        <v>2</v>
      </c>
      <c r="AG14" s="79">
        <v>-6.6</v>
      </c>
      <c r="AH14" s="29" t="s">
        <v>551</v>
      </c>
      <c r="AI14" s="79" t="s">
        <v>551</v>
      </c>
      <c r="AJ14" s="29" t="s">
        <v>551</v>
      </c>
      <c r="AK14" s="79" t="s">
        <v>551</v>
      </c>
      <c r="AL14" s="29">
        <v>4</v>
      </c>
      <c r="AM14" s="79">
        <v>1.3</v>
      </c>
      <c r="AN14" s="15"/>
      <c r="AO14" s="15"/>
      <c r="AP14" s="15"/>
      <c r="AQ14" s="51"/>
    </row>
    <row r="15" spans="1:43" x14ac:dyDescent="0.35">
      <c r="A15" s="52">
        <v>99</v>
      </c>
      <c r="B15" s="19" t="s">
        <v>180</v>
      </c>
      <c r="C15" s="19" t="s">
        <v>181</v>
      </c>
      <c r="D15" s="19" t="s">
        <v>79</v>
      </c>
      <c r="E15" s="19" t="s">
        <v>157</v>
      </c>
      <c r="F15" s="20">
        <v>1200000</v>
      </c>
      <c r="G15" s="97">
        <v>-1.2E-2</v>
      </c>
      <c r="H15" s="99">
        <v>-14000</v>
      </c>
      <c r="I15" s="85">
        <v>2</v>
      </c>
      <c r="J15" s="26">
        <v>3.4</v>
      </c>
      <c r="K15" s="25">
        <v>3</v>
      </c>
      <c r="L15" s="27">
        <v>9.9</v>
      </c>
      <c r="M15" s="25">
        <v>2</v>
      </c>
      <c r="N15" s="27">
        <v>-15.1</v>
      </c>
      <c r="O15" s="25" t="s">
        <v>551</v>
      </c>
      <c r="P15" s="93" t="s">
        <v>551</v>
      </c>
      <c r="Q15" s="102">
        <v>2</v>
      </c>
      <c r="R15" s="103">
        <v>4</v>
      </c>
      <c r="S15" s="103">
        <v>4</v>
      </c>
      <c r="T15" s="103">
        <v>3</v>
      </c>
      <c r="U15" s="103">
        <v>1</v>
      </c>
      <c r="V15" s="103">
        <v>1</v>
      </c>
      <c r="W15" s="103">
        <v>3</v>
      </c>
      <c r="X15" s="103">
        <v>3</v>
      </c>
      <c r="Y15" s="103">
        <v>3</v>
      </c>
      <c r="Z15" s="103">
        <v>2</v>
      </c>
      <c r="AA15" s="103">
        <v>3</v>
      </c>
      <c r="AB15" s="103">
        <v>1</v>
      </c>
      <c r="AC15" s="104">
        <v>3</v>
      </c>
      <c r="AD15" s="28">
        <v>2</v>
      </c>
      <c r="AE15" s="79">
        <v>-5.2</v>
      </c>
      <c r="AF15" s="29">
        <v>3</v>
      </c>
      <c r="AG15" s="79">
        <v>-25.1</v>
      </c>
      <c r="AH15" s="29" t="s">
        <v>551</v>
      </c>
      <c r="AI15" s="79" t="s">
        <v>551</v>
      </c>
      <c r="AJ15" s="29" t="s">
        <v>551</v>
      </c>
      <c r="AK15" s="79" t="s">
        <v>551</v>
      </c>
      <c r="AL15" s="29" t="s">
        <v>551</v>
      </c>
      <c r="AM15" s="79" t="s">
        <v>551</v>
      </c>
      <c r="AN15" s="15"/>
      <c r="AO15" s="15"/>
      <c r="AP15" s="15"/>
      <c r="AQ15" s="51"/>
    </row>
    <row r="16" spans="1:43" x14ac:dyDescent="0.35">
      <c r="A16" s="52">
        <v>127</v>
      </c>
      <c r="B16" s="19" t="s">
        <v>158</v>
      </c>
      <c r="C16" s="19" t="s">
        <v>159</v>
      </c>
      <c r="D16" s="19" t="s">
        <v>79</v>
      </c>
      <c r="E16" s="19" t="s">
        <v>154</v>
      </c>
      <c r="F16" s="20">
        <v>21000000</v>
      </c>
      <c r="G16" s="97">
        <v>-6.0000000000000001E-3</v>
      </c>
      <c r="H16" s="99">
        <v>-130000</v>
      </c>
      <c r="I16" s="85">
        <v>1</v>
      </c>
      <c r="J16" s="26">
        <v>4.4000000000000004</v>
      </c>
      <c r="K16" s="25">
        <v>3</v>
      </c>
      <c r="L16" s="27">
        <v>-8.3000000000000007</v>
      </c>
      <c r="M16" s="25">
        <v>1</v>
      </c>
      <c r="N16" s="27">
        <v>3.7</v>
      </c>
      <c r="O16" s="25" t="s">
        <v>551</v>
      </c>
      <c r="P16" s="93" t="s">
        <v>551</v>
      </c>
      <c r="Q16" s="102">
        <v>2</v>
      </c>
      <c r="R16" s="103">
        <v>3</v>
      </c>
      <c r="S16" s="103">
        <v>1</v>
      </c>
      <c r="T16" s="103">
        <v>3</v>
      </c>
      <c r="U16" s="103">
        <v>3</v>
      </c>
      <c r="V16" s="103">
        <v>1</v>
      </c>
      <c r="W16" s="103">
        <v>1</v>
      </c>
      <c r="X16" s="103">
        <v>3</v>
      </c>
      <c r="Y16" s="103">
        <v>2</v>
      </c>
      <c r="Z16" s="103">
        <v>3</v>
      </c>
      <c r="AA16" s="103">
        <v>3</v>
      </c>
      <c r="AB16" s="103">
        <v>3</v>
      </c>
      <c r="AC16" s="104">
        <v>3</v>
      </c>
      <c r="AD16" s="28">
        <v>1</v>
      </c>
      <c r="AE16" s="79">
        <v>8.1999999999999993</v>
      </c>
      <c r="AF16" s="29">
        <v>2</v>
      </c>
      <c r="AG16" s="79">
        <v>11.4</v>
      </c>
      <c r="AH16" s="29" t="s">
        <v>551</v>
      </c>
      <c r="AI16" s="79" t="s">
        <v>551</v>
      </c>
      <c r="AJ16" s="29" t="s">
        <v>551</v>
      </c>
      <c r="AK16" s="79" t="s">
        <v>551</v>
      </c>
      <c r="AL16" s="29">
        <v>1</v>
      </c>
      <c r="AM16" s="79">
        <v>0</v>
      </c>
      <c r="AN16" s="15"/>
      <c r="AO16" s="15"/>
      <c r="AP16" s="15"/>
      <c r="AQ16" s="51"/>
    </row>
    <row r="17" spans="1:43" x14ac:dyDescent="0.35">
      <c r="A17" s="52">
        <v>90</v>
      </c>
      <c r="B17" s="19" t="s">
        <v>202</v>
      </c>
      <c r="C17" s="19" t="s">
        <v>203</v>
      </c>
      <c r="D17" s="19" t="s">
        <v>79</v>
      </c>
      <c r="E17" s="19" t="s">
        <v>157</v>
      </c>
      <c r="F17" s="20">
        <v>65000000</v>
      </c>
      <c r="G17" s="97">
        <v>1.3999999999999999E-2</v>
      </c>
      <c r="H17" s="99">
        <v>890000</v>
      </c>
      <c r="I17" s="85">
        <v>3</v>
      </c>
      <c r="J17" s="26">
        <v>11</v>
      </c>
      <c r="K17" s="25">
        <v>2</v>
      </c>
      <c r="L17" s="27">
        <v>9.1999999999999993</v>
      </c>
      <c r="M17" s="25">
        <v>4</v>
      </c>
      <c r="N17" s="27">
        <v>-12.8</v>
      </c>
      <c r="O17" s="25">
        <v>2</v>
      </c>
      <c r="P17" s="93">
        <v>36.700000000000003</v>
      </c>
      <c r="Q17" s="102">
        <v>1</v>
      </c>
      <c r="R17" s="103">
        <v>1</v>
      </c>
      <c r="S17" s="103">
        <v>1</v>
      </c>
      <c r="T17" s="103">
        <v>1</v>
      </c>
      <c r="U17" s="103">
        <v>3</v>
      </c>
      <c r="V17" s="103">
        <v>4</v>
      </c>
      <c r="W17" s="103">
        <v>4</v>
      </c>
      <c r="X17" s="103">
        <v>1</v>
      </c>
      <c r="Y17" s="103">
        <v>2</v>
      </c>
      <c r="Z17" s="103">
        <v>1</v>
      </c>
      <c r="AA17" s="103">
        <v>1</v>
      </c>
      <c r="AB17" s="103">
        <v>1</v>
      </c>
      <c r="AC17" s="104">
        <v>1</v>
      </c>
      <c r="AD17" s="28">
        <v>1</v>
      </c>
      <c r="AE17" s="79">
        <v>-12.5</v>
      </c>
      <c r="AF17" s="29">
        <v>2</v>
      </c>
      <c r="AG17" s="79">
        <v>-26.3</v>
      </c>
      <c r="AH17" s="29" t="s">
        <v>551</v>
      </c>
      <c r="AI17" s="79" t="s">
        <v>551</v>
      </c>
      <c r="AJ17" s="29">
        <v>4</v>
      </c>
      <c r="AK17" s="79">
        <v>0</v>
      </c>
      <c r="AL17" s="29">
        <v>1</v>
      </c>
      <c r="AM17" s="79">
        <v>0</v>
      </c>
      <c r="AN17" s="15"/>
      <c r="AO17" s="15"/>
      <c r="AP17" s="15"/>
      <c r="AQ17" s="51"/>
    </row>
    <row r="18" spans="1:43" x14ac:dyDescent="0.35">
      <c r="A18" s="52">
        <v>161</v>
      </c>
      <c r="B18" s="19" t="s">
        <v>152</v>
      </c>
      <c r="C18" s="19" t="s">
        <v>153</v>
      </c>
      <c r="D18" s="19" t="s">
        <v>79</v>
      </c>
      <c r="E18" s="19" t="s">
        <v>154</v>
      </c>
      <c r="F18" s="20">
        <v>2600000</v>
      </c>
      <c r="G18" s="97">
        <v>5.2999999999999999E-2</v>
      </c>
      <c r="H18" s="99">
        <v>140000</v>
      </c>
      <c r="I18" s="85">
        <v>4</v>
      </c>
      <c r="J18" s="26">
        <v>8.1999999999999993</v>
      </c>
      <c r="K18" s="25">
        <v>3</v>
      </c>
      <c r="L18" s="27">
        <v>-0.3</v>
      </c>
      <c r="M18" s="25">
        <v>3</v>
      </c>
      <c r="N18" s="27">
        <v>1.7</v>
      </c>
      <c r="O18" s="25">
        <v>3</v>
      </c>
      <c r="P18" s="93">
        <v>23.3</v>
      </c>
      <c r="Q18" s="102">
        <v>3</v>
      </c>
      <c r="R18" s="103">
        <v>4</v>
      </c>
      <c r="S18" s="103">
        <v>4</v>
      </c>
      <c r="T18" s="103">
        <v>3</v>
      </c>
      <c r="U18" s="103">
        <v>3</v>
      </c>
      <c r="V18" s="103">
        <v>4</v>
      </c>
      <c r="W18" s="103">
        <v>1</v>
      </c>
      <c r="X18" s="103">
        <v>3</v>
      </c>
      <c r="Y18" s="103">
        <v>1</v>
      </c>
      <c r="Z18" s="103">
        <v>3</v>
      </c>
      <c r="AA18" s="103">
        <v>3</v>
      </c>
      <c r="AB18" s="103">
        <v>3</v>
      </c>
      <c r="AC18" s="104">
        <v>3</v>
      </c>
      <c r="AD18" s="28">
        <v>1</v>
      </c>
      <c r="AE18" s="79">
        <v>-17.5</v>
      </c>
      <c r="AF18" s="29">
        <v>1</v>
      </c>
      <c r="AG18" s="79">
        <v>-18.100000000000001</v>
      </c>
      <c r="AH18" s="29">
        <v>1</v>
      </c>
      <c r="AI18" s="79">
        <v>-57.1</v>
      </c>
      <c r="AJ18" s="29">
        <v>4</v>
      </c>
      <c r="AK18" s="79">
        <v>75.599999999999994</v>
      </c>
      <c r="AL18" s="29" t="s">
        <v>551</v>
      </c>
      <c r="AM18" s="79" t="s">
        <v>551</v>
      </c>
      <c r="AN18" s="15"/>
      <c r="AO18" s="15"/>
      <c r="AP18" s="15"/>
      <c r="AQ18" s="51"/>
    </row>
    <row r="19" spans="1:43" x14ac:dyDescent="0.35">
      <c r="A19" s="52">
        <v>34</v>
      </c>
      <c r="B19" s="19" t="s">
        <v>206</v>
      </c>
      <c r="C19" s="19" t="s">
        <v>207</v>
      </c>
      <c r="D19" s="19" t="s">
        <v>79</v>
      </c>
      <c r="E19" s="19" t="s">
        <v>157</v>
      </c>
      <c r="F19" s="20">
        <v>13000000</v>
      </c>
      <c r="G19" s="97">
        <v>6.5000000000000002E-2</v>
      </c>
      <c r="H19" s="99">
        <v>850000</v>
      </c>
      <c r="I19" s="85">
        <v>4</v>
      </c>
      <c r="J19" s="26">
        <v>10</v>
      </c>
      <c r="K19" s="25">
        <v>3</v>
      </c>
      <c r="L19" s="27">
        <v>0</v>
      </c>
      <c r="M19" s="25">
        <v>4</v>
      </c>
      <c r="N19" s="27">
        <v>3.5</v>
      </c>
      <c r="O19" s="25">
        <v>4</v>
      </c>
      <c r="P19" s="93">
        <v>26.7</v>
      </c>
      <c r="Q19" s="102">
        <v>3</v>
      </c>
      <c r="R19" s="103">
        <v>1</v>
      </c>
      <c r="S19" s="103">
        <v>4</v>
      </c>
      <c r="T19" s="103">
        <v>3</v>
      </c>
      <c r="U19" s="103">
        <v>2</v>
      </c>
      <c r="V19" s="103">
        <v>4</v>
      </c>
      <c r="W19" s="103">
        <v>1</v>
      </c>
      <c r="X19" s="103">
        <v>3</v>
      </c>
      <c r="Y19" s="103">
        <v>3</v>
      </c>
      <c r="Z19" s="103">
        <v>2</v>
      </c>
      <c r="AA19" s="103">
        <v>4</v>
      </c>
      <c r="AB19" s="103">
        <v>3</v>
      </c>
      <c r="AC19" s="104">
        <v>3</v>
      </c>
      <c r="AD19" s="28">
        <v>3</v>
      </c>
      <c r="AE19" s="79">
        <v>0.9</v>
      </c>
      <c r="AF19" s="29">
        <v>3</v>
      </c>
      <c r="AG19" s="79">
        <v>3.1</v>
      </c>
      <c r="AH19" s="29">
        <v>3</v>
      </c>
      <c r="AI19" s="79">
        <v>9.9</v>
      </c>
      <c r="AJ19" s="29">
        <v>4</v>
      </c>
      <c r="AK19" s="79">
        <v>0</v>
      </c>
      <c r="AL19" s="29" t="s">
        <v>551</v>
      </c>
      <c r="AM19" s="79" t="s">
        <v>551</v>
      </c>
      <c r="AN19" s="15"/>
      <c r="AO19" s="15"/>
      <c r="AP19" s="15"/>
      <c r="AQ19" s="51"/>
    </row>
    <row r="20" spans="1:43" x14ac:dyDescent="0.35">
      <c r="A20" s="52">
        <v>166</v>
      </c>
      <c r="B20" s="19" t="s">
        <v>184</v>
      </c>
      <c r="C20" s="19" t="s">
        <v>185</v>
      </c>
      <c r="D20" s="19" t="s">
        <v>79</v>
      </c>
      <c r="E20" s="19" t="s">
        <v>186</v>
      </c>
      <c r="F20" s="20">
        <v>1300000</v>
      </c>
      <c r="G20" s="97">
        <v>6.9000000000000006E-2</v>
      </c>
      <c r="H20" s="99">
        <v>89000</v>
      </c>
      <c r="I20" s="85">
        <v>1</v>
      </c>
      <c r="J20" s="26">
        <v>3.1</v>
      </c>
      <c r="K20" s="25">
        <v>1</v>
      </c>
      <c r="L20" s="27">
        <v>4.5</v>
      </c>
      <c r="M20" s="25">
        <v>1</v>
      </c>
      <c r="N20" s="27">
        <v>-1.5</v>
      </c>
      <c r="O20" s="25" t="s">
        <v>551</v>
      </c>
      <c r="P20" s="93" t="s">
        <v>551</v>
      </c>
      <c r="Q20" s="102">
        <v>1</v>
      </c>
      <c r="R20" s="103">
        <v>1</v>
      </c>
      <c r="S20" s="103">
        <v>4</v>
      </c>
      <c r="T20" s="103">
        <v>1</v>
      </c>
      <c r="U20" s="103">
        <v>3</v>
      </c>
      <c r="V20" s="103">
        <v>3</v>
      </c>
      <c r="W20" s="103">
        <v>1</v>
      </c>
      <c r="X20" s="103">
        <v>1</v>
      </c>
      <c r="Y20" s="103">
        <v>1</v>
      </c>
      <c r="Z20" s="103">
        <v>1</v>
      </c>
      <c r="AA20" s="103">
        <v>1</v>
      </c>
      <c r="AB20" s="103">
        <v>1</v>
      </c>
      <c r="AC20" s="104">
        <v>3</v>
      </c>
      <c r="AD20" s="28">
        <v>1</v>
      </c>
      <c r="AE20" s="79">
        <v>-1.1000000000000001</v>
      </c>
      <c r="AF20" s="29">
        <v>1</v>
      </c>
      <c r="AG20" s="79">
        <v>-1.9</v>
      </c>
      <c r="AH20" s="29" t="s">
        <v>551</v>
      </c>
      <c r="AI20" s="79" t="s">
        <v>551</v>
      </c>
      <c r="AJ20" s="29" t="s">
        <v>551</v>
      </c>
      <c r="AK20" s="79" t="s">
        <v>551</v>
      </c>
      <c r="AL20" s="29" t="s">
        <v>551</v>
      </c>
      <c r="AM20" s="79" t="s">
        <v>551</v>
      </c>
      <c r="AN20" s="15"/>
      <c r="AO20" s="15"/>
      <c r="AP20" s="15"/>
      <c r="AQ20" s="51"/>
    </row>
    <row r="21" spans="1:43" x14ac:dyDescent="0.35">
      <c r="A21" s="52">
        <v>115</v>
      </c>
      <c r="B21" s="19" t="s">
        <v>194</v>
      </c>
      <c r="C21" s="19" t="s">
        <v>195</v>
      </c>
      <c r="D21" s="19" t="s">
        <v>79</v>
      </c>
      <c r="E21" s="19" t="s">
        <v>157</v>
      </c>
      <c r="F21" s="20">
        <v>2200000</v>
      </c>
      <c r="G21" s="97">
        <v>7.400000000000001E-2</v>
      </c>
      <c r="H21" s="99">
        <v>160000</v>
      </c>
      <c r="I21" s="85">
        <v>2</v>
      </c>
      <c r="J21" s="26">
        <v>3.7</v>
      </c>
      <c r="K21" s="25">
        <v>4</v>
      </c>
      <c r="L21" s="27">
        <v>15.7</v>
      </c>
      <c r="M21" s="25">
        <v>2</v>
      </c>
      <c r="N21" s="27">
        <v>-8.3000000000000007</v>
      </c>
      <c r="O21" s="25" t="s">
        <v>551</v>
      </c>
      <c r="P21" s="93" t="s">
        <v>551</v>
      </c>
      <c r="Q21" s="102">
        <v>1</v>
      </c>
      <c r="R21" s="103">
        <v>3</v>
      </c>
      <c r="S21" s="103">
        <v>3</v>
      </c>
      <c r="T21" s="103">
        <v>3</v>
      </c>
      <c r="U21" s="103">
        <v>3</v>
      </c>
      <c r="V21" s="103">
        <v>3</v>
      </c>
      <c r="W21" s="103">
        <v>3</v>
      </c>
      <c r="X21" s="103">
        <v>4</v>
      </c>
      <c r="Y21" s="103">
        <v>3</v>
      </c>
      <c r="Z21" s="103">
        <v>2</v>
      </c>
      <c r="AA21" s="103">
        <v>4</v>
      </c>
      <c r="AB21" s="103">
        <v>3</v>
      </c>
      <c r="AC21" s="104">
        <v>3</v>
      </c>
      <c r="AD21" s="28">
        <v>2</v>
      </c>
      <c r="AE21" s="79">
        <v>-15.2</v>
      </c>
      <c r="AF21" s="29">
        <v>1</v>
      </c>
      <c r="AG21" s="79">
        <v>-1.3</v>
      </c>
      <c r="AH21" s="29" t="s">
        <v>551</v>
      </c>
      <c r="AI21" s="79" t="s">
        <v>551</v>
      </c>
      <c r="AJ21" s="29" t="s">
        <v>551</v>
      </c>
      <c r="AK21" s="79" t="s">
        <v>551</v>
      </c>
      <c r="AL21" s="29" t="s">
        <v>551</v>
      </c>
      <c r="AM21" s="79" t="s">
        <v>551</v>
      </c>
      <c r="AN21" s="15"/>
      <c r="AO21" s="15"/>
      <c r="AP21" s="15"/>
      <c r="AQ21" s="51"/>
    </row>
    <row r="22" spans="1:43" x14ac:dyDescent="0.35">
      <c r="A22" s="52">
        <v>110</v>
      </c>
      <c r="B22" s="19" t="s">
        <v>192</v>
      </c>
      <c r="C22" s="19" t="s">
        <v>193</v>
      </c>
      <c r="D22" s="19" t="s">
        <v>79</v>
      </c>
      <c r="E22" s="19" t="s">
        <v>157</v>
      </c>
      <c r="F22" s="20">
        <v>33000000</v>
      </c>
      <c r="G22" s="97">
        <v>8.5000000000000006E-2</v>
      </c>
      <c r="H22" s="99">
        <v>2800000</v>
      </c>
      <c r="I22" s="85">
        <v>2</v>
      </c>
      <c r="J22" s="26">
        <v>11.1</v>
      </c>
      <c r="K22" s="25">
        <v>2</v>
      </c>
      <c r="L22" s="27">
        <v>4.5</v>
      </c>
      <c r="M22" s="25">
        <v>1</v>
      </c>
      <c r="N22" s="27">
        <v>0</v>
      </c>
      <c r="O22" s="25">
        <v>3</v>
      </c>
      <c r="P22" s="93">
        <v>28.9</v>
      </c>
      <c r="Q22" s="102">
        <v>4</v>
      </c>
      <c r="R22" s="103">
        <v>3</v>
      </c>
      <c r="S22" s="103">
        <v>1</v>
      </c>
      <c r="T22" s="103">
        <v>3</v>
      </c>
      <c r="U22" s="103">
        <v>3</v>
      </c>
      <c r="V22" s="103">
        <v>1</v>
      </c>
      <c r="W22" s="103">
        <v>4</v>
      </c>
      <c r="X22" s="103">
        <v>3</v>
      </c>
      <c r="Y22" s="103">
        <v>2</v>
      </c>
      <c r="Z22" s="103">
        <v>1</v>
      </c>
      <c r="AA22" s="103">
        <v>1</v>
      </c>
      <c r="AB22" s="103">
        <v>1</v>
      </c>
      <c r="AC22" s="104">
        <v>1</v>
      </c>
      <c r="AD22" s="28">
        <v>1</v>
      </c>
      <c r="AE22" s="79">
        <v>1.7</v>
      </c>
      <c r="AF22" s="29">
        <v>1</v>
      </c>
      <c r="AG22" s="79">
        <v>2.4</v>
      </c>
      <c r="AH22" s="29">
        <v>1</v>
      </c>
      <c r="AI22" s="79">
        <v>-3.2</v>
      </c>
      <c r="AJ22" s="29">
        <v>1</v>
      </c>
      <c r="AK22" s="79">
        <v>8.1</v>
      </c>
      <c r="AL22" s="29" t="s">
        <v>551</v>
      </c>
      <c r="AM22" s="79" t="s">
        <v>551</v>
      </c>
      <c r="AN22" s="15"/>
      <c r="AO22" s="15"/>
      <c r="AP22" s="15"/>
      <c r="AQ22" s="51"/>
    </row>
    <row r="23" spans="1:43" x14ac:dyDescent="0.35">
      <c r="A23" s="52">
        <v>167</v>
      </c>
      <c r="B23" s="19" t="s">
        <v>187</v>
      </c>
      <c r="C23" s="19" t="s">
        <v>188</v>
      </c>
      <c r="D23" s="19" t="s">
        <v>79</v>
      </c>
      <c r="E23" s="19" t="s">
        <v>154</v>
      </c>
      <c r="F23" s="20">
        <v>22000000</v>
      </c>
      <c r="G23" s="97">
        <v>8.8000000000000009E-2</v>
      </c>
      <c r="H23" s="99">
        <v>1900000</v>
      </c>
      <c r="I23" s="85">
        <v>1</v>
      </c>
      <c r="J23" s="26">
        <v>3.8</v>
      </c>
      <c r="K23" s="25">
        <v>1</v>
      </c>
      <c r="L23" s="27">
        <v>3.2</v>
      </c>
      <c r="M23" s="25">
        <v>2</v>
      </c>
      <c r="N23" s="27">
        <v>1.5</v>
      </c>
      <c r="O23" s="25">
        <v>1</v>
      </c>
      <c r="P23" s="93">
        <v>6.7</v>
      </c>
      <c r="Q23" s="102">
        <v>2</v>
      </c>
      <c r="R23" s="103">
        <v>3</v>
      </c>
      <c r="S23" s="103">
        <v>1</v>
      </c>
      <c r="T23" s="103">
        <v>1</v>
      </c>
      <c r="U23" s="103">
        <v>3</v>
      </c>
      <c r="V23" s="103">
        <v>1</v>
      </c>
      <c r="W23" s="103">
        <v>3</v>
      </c>
      <c r="X23" s="103">
        <v>1</v>
      </c>
      <c r="Y23" s="103">
        <v>3</v>
      </c>
      <c r="Z23" s="103">
        <v>1</v>
      </c>
      <c r="AA23" s="103">
        <v>3</v>
      </c>
      <c r="AB23" s="103">
        <v>3</v>
      </c>
      <c r="AC23" s="104">
        <v>3</v>
      </c>
      <c r="AD23" s="28">
        <v>4</v>
      </c>
      <c r="AE23" s="79">
        <v>4.4000000000000004</v>
      </c>
      <c r="AF23" s="29">
        <v>3</v>
      </c>
      <c r="AG23" s="79">
        <v>4.0999999999999996</v>
      </c>
      <c r="AH23" s="29">
        <v>3</v>
      </c>
      <c r="AI23" s="79">
        <v>4.5999999999999996</v>
      </c>
      <c r="AJ23" s="29">
        <v>1</v>
      </c>
      <c r="AK23" s="79">
        <v>0.8</v>
      </c>
      <c r="AL23" s="29" t="s">
        <v>551</v>
      </c>
      <c r="AM23" s="79" t="s">
        <v>551</v>
      </c>
      <c r="AN23" s="15"/>
      <c r="AO23" s="15"/>
      <c r="AP23" s="15"/>
      <c r="AQ23" s="51"/>
    </row>
    <row r="24" spans="1:43" x14ac:dyDescent="0.35">
      <c r="A24" s="52">
        <v>180</v>
      </c>
      <c r="B24" s="19" t="s">
        <v>234</v>
      </c>
      <c r="C24" s="19" t="s">
        <v>235</v>
      </c>
      <c r="D24" s="19" t="s">
        <v>79</v>
      </c>
      <c r="E24" s="19" t="s">
        <v>154</v>
      </c>
      <c r="F24" s="20">
        <v>8900000</v>
      </c>
      <c r="G24" s="97">
        <v>0.111</v>
      </c>
      <c r="H24" s="99">
        <v>990000</v>
      </c>
      <c r="I24" s="85">
        <v>4</v>
      </c>
      <c r="J24" s="26">
        <v>11.9</v>
      </c>
      <c r="K24" s="25">
        <v>4</v>
      </c>
      <c r="L24" s="27">
        <v>32.799999999999997</v>
      </c>
      <c r="M24" s="25">
        <v>4</v>
      </c>
      <c r="N24" s="27">
        <v>-23.7</v>
      </c>
      <c r="O24" s="25">
        <v>4</v>
      </c>
      <c r="P24" s="93">
        <v>26.7</v>
      </c>
      <c r="Q24" s="102">
        <v>4</v>
      </c>
      <c r="R24" s="103">
        <v>4</v>
      </c>
      <c r="S24" s="103">
        <v>4</v>
      </c>
      <c r="T24" s="103">
        <v>3</v>
      </c>
      <c r="U24" s="103">
        <v>2</v>
      </c>
      <c r="V24" s="103">
        <v>3</v>
      </c>
      <c r="W24" s="103">
        <v>4</v>
      </c>
      <c r="X24" s="103">
        <v>2</v>
      </c>
      <c r="Y24" s="103">
        <v>3</v>
      </c>
      <c r="Z24" s="103">
        <v>3</v>
      </c>
      <c r="AA24" s="103">
        <v>1</v>
      </c>
      <c r="AB24" s="103">
        <v>3</v>
      </c>
      <c r="AC24" s="104">
        <v>3</v>
      </c>
      <c r="AD24" s="28">
        <v>4</v>
      </c>
      <c r="AE24" s="79">
        <v>-17.899999999999999</v>
      </c>
      <c r="AF24" s="29">
        <v>3</v>
      </c>
      <c r="AG24" s="79">
        <v>2.9</v>
      </c>
      <c r="AH24" s="29">
        <v>2</v>
      </c>
      <c r="AI24" s="79">
        <v>-79.7</v>
      </c>
      <c r="AJ24" s="29">
        <v>4</v>
      </c>
      <c r="AK24" s="79">
        <v>0</v>
      </c>
      <c r="AL24" s="29" t="s">
        <v>551</v>
      </c>
      <c r="AM24" s="79" t="s">
        <v>551</v>
      </c>
      <c r="AN24" s="15"/>
      <c r="AO24" s="15"/>
      <c r="AP24" s="15"/>
      <c r="AQ24" s="51"/>
    </row>
    <row r="25" spans="1:43" x14ac:dyDescent="0.35">
      <c r="A25" s="52">
        <v>28</v>
      </c>
      <c r="B25" s="19" t="s">
        <v>214</v>
      </c>
      <c r="C25" s="19" t="s">
        <v>215</v>
      </c>
      <c r="D25" s="19" t="s">
        <v>79</v>
      </c>
      <c r="E25" s="19" t="s">
        <v>157</v>
      </c>
      <c r="F25" s="20">
        <v>29000000</v>
      </c>
      <c r="G25" s="97">
        <v>0.113</v>
      </c>
      <c r="H25" s="99">
        <v>3200000</v>
      </c>
      <c r="I25" s="85">
        <v>2</v>
      </c>
      <c r="J25" s="26">
        <v>1.3</v>
      </c>
      <c r="K25" s="25">
        <v>3</v>
      </c>
      <c r="L25" s="27">
        <v>20.399999999999999</v>
      </c>
      <c r="M25" s="25">
        <v>3</v>
      </c>
      <c r="N25" s="27">
        <v>-12</v>
      </c>
      <c r="O25" s="25">
        <v>1</v>
      </c>
      <c r="P25" s="93">
        <v>-4.4000000000000004</v>
      </c>
      <c r="Q25" s="102">
        <v>4</v>
      </c>
      <c r="R25" s="103">
        <v>3</v>
      </c>
      <c r="S25" s="103">
        <v>1</v>
      </c>
      <c r="T25" s="103">
        <v>3</v>
      </c>
      <c r="U25" s="103">
        <v>3</v>
      </c>
      <c r="V25" s="103">
        <v>4</v>
      </c>
      <c r="W25" s="103">
        <v>1</v>
      </c>
      <c r="X25" s="103">
        <v>3</v>
      </c>
      <c r="Y25" s="103">
        <v>3</v>
      </c>
      <c r="Z25" s="103">
        <v>3</v>
      </c>
      <c r="AA25" s="103">
        <v>4</v>
      </c>
      <c r="AB25" s="103">
        <v>3</v>
      </c>
      <c r="AC25" s="104">
        <v>1</v>
      </c>
      <c r="AD25" s="28">
        <v>3</v>
      </c>
      <c r="AE25" s="79">
        <v>-54.6</v>
      </c>
      <c r="AF25" s="29">
        <v>4</v>
      </c>
      <c r="AG25" s="79">
        <v>-17.100000000000001</v>
      </c>
      <c r="AH25" s="29">
        <v>1</v>
      </c>
      <c r="AI25" s="79">
        <v>-11.3</v>
      </c>
      <c r="AJ25" s="29">
        <v>4</v>
      </c>
      <c r="AK25" s="79">
        <v>0</v>
      </c>
      <c r="AL25" s="29">
        <v>1</v>
      </c>
      <c r="AM25" s="79">
        <v>19.899999999999999</v>
      </c>
      <c r="AN25" s="15"/>
      <c r="AO25" s="15"/>
      <c r="AP25" s="15"/>
      <c r="AQ25" s="51"/>
    </row>
    <row r="26" spans="1:43" x14ac:dyDescent="0.35">
      <c r="A26" s="52">
        <v>65</v>
      </c>
      <c r="B26" s="19" t="s">
        <v>174</v>
      </c>
      <c r="C26" s="19" t="s">
        <v>175</v>
      </c>
      <c r="D26" s="19" t="s">
        <v>79</v>
      </c>
      <c r="E26" s="19" t="s">
        <v>157</v>
      </c>
      <c r="F26" s="20">
        <v>220000000</v>
      </c>
      <c r="G26" s="97">
        <v>0.14499999999999999</v>
      </c>
      <c r="H26" s="99">
        <v>32000000</v>
      </c>
      <c r="I26" s="85">
        <v>2</v>
      </c>
      <c r="J26" s="26">
        <v>9.1</v>
      </c>
      <c r="K26" s="25">
        <v>1</v>
      </c>
      <c r="L26" s="27">
        <v>5.7</v>
      </c>
      <c r="M26" s="25">
        <v>3</v>
      </c>
      <c r="N26" s="27">
        <v>5.8</v>
      </c>
      <c r="O26" s="25">
        <v>2</v>
      </c>
      <c r="P26" s="93">
        <v>15.9</v>
      </c>
      <c r="Q26" s="102">
        <v>1</v>
      </c>
      <c r="R26" s="103">
        <v>1</v>
      </c>
      <c r="S26" s="103">
        <v>1</v>
      </c>
      <c r="T26" s="103">
        <v>1</v>
      </c>
      <c r="U26" s="103">
        <v>4</v>
      </c>
      <c r="V26" s="103">
        <v>1</v>
      </c>
      <c r="W26" s="103">
        <v>1</v>
      </c>
      <c r="X26" s="103">
        <v>2</v>
      </c>
      <c r="Y26" s="103">
        <v>3</v>
      </c>
      <c r="Z26" s="103">
        <v>2</v>
      </c>
      <c r="AA26" s="103">
        <v>1</v>
      </c>
      <c r="AB26" s="103">
        <v>3</v>
      </c>
      <c r="AC26" s="104">
        <v>1</v>
      </c>
      <c r="AD26" s="28">
        <v>4</v>
      </c>
      <c r="AE26" s="79">
        <v>13.8</v>
      </c>
      <c r="AF26" s="29">
        <v>4</v>
      </c>
      <c r="AG26" s="79">
        <v>9.6</v>
      </c>
      <c r="AH26" s="29">
        <v>1</v>
      </c>
      <c r="AI26" s="79">
        <v>-9</v>
      </c>
      <c r="AJ26" s="29">
        <v>4</v>
      </c>
      <c r="AK26" s="79">
        <v>76.2</v>
      </c>
      <c r="AL26" s="29">
        <v>2</v>
      </c>
      <c r="AM26" s="79">
        <v>0</v>
      </c>
      <c r="AN26" s="15"/>
      <c r="AO26" s="15"/>
      <c r="AP26" s="15"/>
      <c r="AQ26" s="51"/>
    </row>
    <row r="27" spans="1:43" x14ac:dyDescent="0.35">
      <c r="A27" s="52">
        <v>103</v>
      </c>
      <c r="B27" s="19" t="s">
        <v>208</v>
      </c>
      <c r="C27" s="19" t="s">
        <v>209</v>
      </c>
      <c r="D27" s="19" t="s">
        <v>79</v>
      </c>
      <c r="E27" s="19" t="s">
        <v>154</v>
      </c>
      <c r="F27" s="20">
        <v>14000000</v>
      </c>
      <c r="G27" s="97">
        <v>0.17399999999999999</v>
      </c>
      <c r="H27" s="99">
        <v>2400000</v>
      </c>
      <c r="I27" s="85">
        <v>1</v>
      </c>
      <c r="J27" s="26">
        <v>15.4</v>
      </c>
      <c r="K27" s="25">
        <v>1</v>
      </c>
      <c r="L27" s="27">
        <v>13.5</v>
      </c>
      <c r="M27" s="25">
        <v>4</v>
      </c>
      <c r="N27" s="27">
        <v>-1.1000000000000001</v>
      </c>
      <c r="O27" s="25" t="s">
        <v>551</v>
      </c>
      <c r="P27" s="93" t="s">
        <v>551</v>
      </c>
      <c r="Q27" s="102">
        <v>1</v>
      </c>
      <c r="R27" s="103">
        <v>1</v>
      </c>
      <c r="S27" s="103">
        <v>1</v>
      </c>
      <c r="T27" s="103">
        <v>1</v>
      </c>
      <c r="U27" s="103">
        <v>1</v>
      </c>
      <c r="V27" s="103">
        <v>1</v>
      </c>
      <c r="W27" s="103">
        <v>3</v>
      </c>
      <c r="X27" s="103">
        <v>2</v>
      </c>
      <c r="Y27" s="103">
        <v>1</v>
      </c>
      <c r="Z27" s="103">
        <v>1</v>
      </c>
      <c r="AA27" s="103">
        <v>1</v>
      </c>
      <c r="AB27" s="103">
        <v>1</v>
      </c>
      <c r="AC27" s="104">
        <v>1</v>
      </c>
      <c r="AD27" s="28">
        <v>1</v>
      </c>
      <c r="AE27" s="79">
        <v>-2.8</v>
      </c>
      <c r="AF27" s="29">
        <v>1</v>
      </c>
      <c r="AG27" s="79">
        <v>-0.5</v>
      </c>
      <c r="AH27" s="29" t="s">
        <v>551</v>
      </c>
      <c r="AI27" s="79" t="s">
        <v>551</v>
      </c>
      <c r="AJ27" s="29">
        <v>3</v>
      </c>
      <c r="AK27" s="79">
        <v>0</v>
      </c>
      <c r="AL27" s="29" t="s">
        <v>551</v>
      </c>
      <c r="AM27" s="79" t="s">
        <v>551</v>
      </c>
      <c r="AN27" s="15"/>
      <c r="AO27" s="15"/>
      <c r="AP27" s="15"/>
      <c r="AQ27" s="51"/>
    </row>
    <row r="28" spans="1:43" x14ac:dyDescent="0.35">
      <c r="A28" s="52">
        <v>160</v>
      </c>
      <c r="B28" s="19" t="s">
        <v>198</v>
      </c>
      <c r="C28" s="19" t="s">
        <v>199</v>
      </c>
      <c r="D28" s="19" t="s">
        <v>79</v>
      </c>
      <c r="E28" s="19" t="s">
        <v>157</v>
      </c>
      <c r="F28" s="20">
        <v>570000</v>
      </c>
      <c r="G28" s="97">
        <v>0.193</v>
      </c>
      <c r="H28" s="99">
        <v>110000</v>
      </c>
      <c r="I28" s="85">
        <v>2</v>
      </c>
      <c r="J28" s="26">
        <v>8</v>
      </c>
      <c r="K28" s="25">
        <v>2</v>
      </c>
      <c r="L28" s="27">
        <v>15.3</v>
      </c>
      <c r="M28" s="25">
        <v>1</v>
      </c>
      <c r="N28" s="27">
        <v>1</v>
      </c>
      <c r="O28" s="25">
        <v>3</v>
      </c>
      <c r="P28" s="93">
        <v>7.8</v>
      </c>
      <c r="Q28" s="102">
        <v>1</v>
      </c>
      <c r="R28" s="103">
        <v>3</v>
      </c>
      <c r="S28" s="103">
        <v>1</v>
      </c>
      <c r="T28" s="103">
        <v>1</v>
      </c>
      <c r="U28" s="103">
        <v>1</v>
      </c>
      <c r="V28" s="103">
        <v>3</v>
      </c>
      <c r="W28" s="103">
        <v>3</v>
      </c>
      <c r="X28" s="103">
        <v>4</v>
      </c>
      <c r="Y28" s="103">
        <v>1</v>
      </c>
      <c r="Z28" s="103">
        <v>3</v>
      </c>
      <c r="AA28" s="103">
        <v>1</v>
      </c>
      <c r="AB28" s="103">
        <v>3</v>
      </c>
      <c r="AC28" s="104">
        <v>3</v>
      </c>
      <c r="AD28" s="28">
        <v>1</v>
      </c>
      <c r="AE28" s="79">
        <v>1.3</v>
      </c>
      <c r="AF28" s="29">
        <v>1</v>
      </c>
      <c r="AG28" s="79">
        <v>0.7</v>
      </c>
      <c r="AH28" s="29" t="s">
        <v>551</v>
      </c>
      <c r="AI28" s="79" t="s">
        <v>551</v>
      </c>
      <c r="AJ28" s="29" t="s">
        <v>551</v>
      </c>
      <c r="AK28" s="79" t="s">
        <v>551</v>
      </c>
      <c r="AL28" s="29" t="s">
        <v>551</v>
      </c>
      <c r="AM28" s="79" t="s">
        <v>551</v>
      </c>
      <c r="AN28" s="15"/>
      <c r="AO28" s="15"/>
      <c r="AP28" s="15"/>
      <c r="AQ28" s="51"/>
    </row>
    <row r="29" spans="1:43" x14ac:dyDescent="0.35">
      <c r="A29" s="52">
        <v>66</v>
      </c>
      <c r="B29" s="19" t="s">
        <v>162</v>
      </c>
      <c r="C29" s="19" t="s">
        <v>163</v>
      </c>
      <c r="D29" s="19" t="s">
        <v>79</v>
      </c>
      <c r="E29" s="19" t="s">
        <v>157</v>
      </c>
      <c r="F29" s="20">
        <v>36000000</v>
      </c>
      <c r="G29" s="97">
        <v>0.20800000000000002</v>
      </c>
      <c r="H29" s="99">
        <v>7500000</v>
      </c>
      <c r="I29" s="85">
        <v>1</v>
      </c>
      <c r="J29" s="26">
        <v>11.1</v>
      </c>
      <c r="K29" s="25">
        <v>1</v>
      </c>
      <c r="L29" s="27">
        <v>13.9</v>
      </c>
      <c r="M29" s="25">
        <v>2</v>
      </c>
      <c r="N29" s="27">
        <v>2.9</v>
      </c>
      <c r="O29" s="25">
        <v>2</v>
      </c>
      <c r="P29" s="93">
        <v>16.7</v>
      </c>
      <c r="Q29" s="102">
        <v>2</v>
      </c>
      <c r="R29" s="103">
        <v>1</v>
      </c>
      <c r="S29" s="103">
        <v>1</v>
      </c>
      <c r="T29" s="103">
        <v>4</v>
      </c>
      <c r="U29" s="103">
        <v>2</v>
      </c>
      <c r="V29" s="103">
        <v>1</v>
      </c>
      <c r="W29" s="103">
        <v>1</v>
      </c>
      <c r="X29" s="103">
        <v>1</v>
      </c>
      <c r="Y29" s="103">
        <v>1</v>
      </c>
      <c r="Z29" s="103">
        <v>1</v>
      </c>
      <c r="AA29" s="103">
        <v>1</v>
      </c>
      <c r="AB29" s="103">
        <v>1</v>
      </c>
      <c r="AC29" s="104">
        <v>1</v>
      </c>
      <c r="AD29" s="28">
        <v>4</v>
      </c>
      <c r="AE29" s="79">
        <v>-4.3</v>
      </c>
      <c r="AF29" s="29">
        <v>4</v>
      </c>
      <c r="AG29" s="79">
        <v>7.5</v>
      </c>
      <c r="AH29" s="29">
        <v>1</v>
      </c>
      <c r="AI29" s="79">
        <v>3.4</v>
      </c>
      <c r="AJ29" s="29" t="s">
        <v>551</v>
      </c>
      <c r="AK29" s="79" t="s">
        <v>551</v>
      </c>
      <c r="AL29" s="29" t="s">
        <v>551</v>
      </c>
      <c r="AM29" s="79" t="s">
        <v>551</v>
      </c>
      <c r="AN29" s="15"/>
      <c r="AO29" s="15"/>
      <c r="AP29" s="15"/>
      <c r="AQ29" s="51"/>
    </row>
    <row r="30" spans="1:43" x14ac:dyDescent="0.35">
      <c r="A30" s="52">
        <v>41</v>
      </c>
      <c r="B30" s="19" t="s">
        <v>189</v>
      </c>
      <c r="C30" s="19" t="s">
        <v>113</v>
      </c>
      <c r="D30" s="19" t="s">
        <v>79</v>
      </c>
      <c r="E30" s="19" t="s">
        <v>186</v>
      </c>
      <c r="F30" s="20">
        <v>100000</v>
      </c>
      <c r="G30" s="97">
        <v>0.25800000000000001</v>
      </c>
      <c r="H30" s="99">
        <v>26000</v>
      </c>
      <c r="I30" s="85">
        <v>1</v>
      </c>
      <c r="J30" s="26">
        <v>5.8</v>
      </c>
      <c r="K30" s="25">
        <v>2</v>
      </c>
      <c r="L30" s="27">
        <v>19</v>
      </c>
      <c r="M30" s="25">
        <v>1</v>
      </c>
      <c r="N30" s="27">
        <v>1.7</v>
      </c>
      <c r="O30" s="25">
        <v>1</v>
      </c>
      <c r="P30" s="93">
        <v>-3.3</v>
      </c>
      <c r="Q30" s="102">
        <v>1</v>
      </c>
      <c r="R30" s="103">
        <v>4</v>
      </c>
      <c r="S30" s="103">
        <v>1</v>
      </c>
      <c r="T30" s="103">
        <v>1</v>
      </c>
      <c r="U30" s="103">
        <v>1</v>
      </c>
      <c r="V30" s="103">
        <v>1</v>
      </c>
      <c r="W30" s="103">
        <v>4</v>
      </c>
      <c r="X30" s="103">
        <v>4</v>
      </c>
      <c r="Y30" s="103">
        <v>1</v>
      </c>
      <c r="Z30" s="103">
        <v>1</v>
      </c>
      <c r="AA30" s="103">
        <v>1</v>
      </c>
      <c r="AB30" s="103">
        <v>3</v>
      </c>
      <c r="AC30" s="104">
        <v>3</v>
      </c>
      <c r="AD30" s="28">
        <v>1</v>
      </c>
      <c r="AE30" s="79">
        <v>0.8</v>
      </c>
      <c r="AF30" s="29">
        <v>1</v>
      </c>
      <c r="AG30" s="79">
        <v>2.6</v>
      </c>
      <c r="AH30" s="29" t="s">
        <v>551</v>
      </c>
      <c r="AI30" s="79" t="s">
        <v>551</v>
      </c>
      <c r="AJ30" s="29" t="s">
        <v>551</v>
      </c>
      <c r="AK30" s="79" t="s">
        <v>551</v>
      </c>
      <c r="AL30" s="29" t="s">
        <v>551</v>
      </c>
      <c r="AM30" s="79" t="s">
        <v>551</v>
      </c>
      <c r="AN30" s="15"/>
      <c r="AO30" s="15"/>
      <c r="AP30" s="15"/>
      <c r="AQ30" s="51"/>
    </row>
    <row r="31" spans="1:43" x14ac:dyDescent="0.35">
      <c r="A31" s="52">
        <v>149</v>
      </c>
      <c r="B31" s="19" t="s">
        <v>182</v>
      </c>
      <c r="C31" s="19" t="s">
        <v>183</v>
      </c>
      <c r="D31" s="19" t="s">
        <v>79</v>
      </c>
      <c r="E31" s="19" t="s">
        <v>157</v>
      </c>
      <c r="F31" s="20">
        <v>28000000</v>
      </c>
      <c r="G31" s="97">
        <v>0.26200000000000001</v>
      </c>
      <c r="H31" s="99">
        <v>7500000</v>
      </c>
      <c r="I31" s="85">
        <v>1</v>
      </c>
      <c r="J31" s="26">
        <v>9.3000000000000007</v>
      </c>
      <c r="K31" s="25">
        <v>2</v>
      </c>
      <c r="L31" s="27">
        <v>0</v>
      </c>
      <c r="M31" s="25">
        <v>3</v>
      </c>
      <c r="N31" s="27">
        <v>21.2</v>
      </c>
      <c r="O31" s="25">
        <v>1</v>
      </c>
      <c r="P31" s="93">
        <v>6.7</v>
      </c>
      <c r="Q31" s="102">
        <v>3</v>
      </c>
      <c r="R31" s="103">
        <v>4</v>
      </c>
      <c r="S31" s="103">
        <v>1</v>
      </c>
      <c r="T31" s="103">
        <v>4</v>
      </c>
      <c r="U31" s="103">
        <v>1</v>
      </c>
      <c r="V31" s="103">
        <v>4</v>
      </c>
      <c r="W31" s="103">
        <v>1</v>
      </c>
      <c r="X31" s="103">
        <v>3</v>
      </c>
      <c r="Y31" s="103">
        <v>3</v>
      </c>
      <c r="Z31" s="103">
        <v>3</v>
      </c>
      <c r="AA31" s="103">
        <v>1</v>
      </c>
      <c r="AB31" s="103">
        <v>1</v>
      </c>
      <c r="AC31" s="104">
        <v>1</v>
      </c>
      <c r="AD31" s="28">
        <v>3</v>
      </c>
      <c r="AE31" s="79">
        <v>11.3</v>
      </c>
      <c r="AF31" s="29">
        <v>3</v>
      </c>
      <c r="AG31" s="79">
        <v>7.1</v>
      </c>
      <c r="AH31" s="29">
        <v>3</v>
      </c>
      <c r="AI31" s="79">
        <v>18.100000000000001</v>
      </c>
      <c r="AJ31" s="29">
        <v>3</v>
      </c>
      <c r="AK31" s="79">
        <v>34.700000000000003</v>
      </c>
      <c r="AL31" s="29" t="s">
        <v>551</v>
      </c>
      <c r="AM31" s="79" t="s">
        <v>551</v>
      </c>
      <c r="AN31" s="15"/>
      <c r="AO31" s="15"/>
      <c r="AP31" s="15"/>
      <c r="AQ31" s="51"/>
    </row>
    <row r="32" spans="1:43" x14ac:dyDescent="0.35">
      <c r="A32" s="52">
        <v>14</v>
      </c>
      <c r="B32" s="19" t="s">
        <v>212</v>
      </c>
      <c r="C32" s="19" t="s">
        <v>213</v>
      </c>
      <c r="D32" s="19" t="s">
        <v>79</v>
      </c>
      <c r="E32" s="19" t="s">
        <v>151</v>
      </c>
      <c r="F32" s="20">
        <v>61000000</v>
      </c>
      <c r="G32" s="97">
        <v>0.28999999999999998</v>
      </c>
      <c r="H32" s="99">
        <v>18000000</v>
      </c>
      <c r="I32" s="85">
        <v>3</v>
      </c>
      <c r="J32" s="26">
        <v>18.399999999999999</v>
      </c>
      <c r="K32" s="25">
        <v>1</v>
      </c>
      <c r="L32" s="27">
        <v>26</v>
      </c>
      <c r="M32" s="25">
        <v>3</v>
      </c>
      <c r="N32" s="27">
        <v>1.1000000000000001</v>
      </c>
      <c r="O32" s="25">
        <v>4</v>
      </c>
      <c r="P32" s="93">
        <v>28.3</v>
      </c>
      <c r="Q32" s="102">
        <v>1</v>
      </c>
      <c r="R32" s="103">
        <v>3</v>
      </c>
      <c r="S32" s="103">
        <v>1</v>
      </c>
      <c r="T32" s="103">
        <v>1</v>
      </c>
      <c r="U32" s="103">
        <v>1</v>
      </c>
      <c r="V32" s="103">
        <v>3</v>
      </c>
      <c r="W32" s="103">
        <v>1</v>
      </c>
      <c r="X32" s="103">
        <v>2</v>
      </c>
      <c r="Y32" s="103">
        <v>1</v>
      </c>
      <c r="Z32" s="103">
        <v>3</v>
      </c>
      <c r="AA32" s="103">
        <v>1</v>
      </c>
      <c r="AB32" s="103">
        <v>1</v>
      </c>
      <c r="AC32" s="104">
        <v>1</v>
      </c>
      <c r="AD32" s="28">
        <v>4</v>
      </c>
      <c r="AE32" s="79">
        <v>11.7</v>
      </c>
      <c r="AF32" s="29">
        <v>3</v>
      </c>
      <c r="AG32" s="79">
        <v>-9.6</v>
      </c>
      <c r="AH32" s="29" t="s">
        <v>551</v>
      </c>
      <c r="AI32" s="79" t="s">
        <v>551</v>
      </c>
      <c r="AJ32" s="29" t="s">
        <v>551</v>
      </c>
      <c r="AK32" s="79" t="s">
        <v>551</v>
      </c>
      <c r="AL32" s="29" t="s">
        <v>551</v>
      </c>
      <c r="AM32" s="79" t="s">
        <v>551</v>
      </c>
      <c r="AN32" s="15"/>
      <c r="AO32" s="15"/>
      <c r="AP32" s="15"/>
      <c r="AQ32" s="51"/>
    </row>
    <row r="33" spans="1:43" x14ac:dyDescent="0.35">
      <c r="A33" s="52">
        <v>12</v>
      </c>
      <c r="B33" s="19" t="s">
        <v>178</v>
      </c>
      <c r="C33" s="19" t="s">
        <v>179</v>
      </c>
      <c r="D33" s="19" t="s">
        <v>79</v>
      </c>
      <c r="E33" s="19" t="s">
        <v>157</v>
      </c>
      <c r="F33" s="20">
        <v>57000000</v>
      </c>
      <c r="G33" s="97">
        <v>0.29100000000000004</v>
      </c>
      <c r="H33" s="99">
        <v>17000000</v>
      </c>
      <c r="I33" s="85">
        <v>4</v>
      </c>
      <c r="J33" s="26">
        <v>16</v>
      </c>
      <c r="K33" s="25">
        <v>3</v>
      </c>
      <c r="L33" s="27">
        <v>22.8</v>
      </c>
      <c r="M33" s="25">
        <v>4</v>
      </c>
      <c r="N33" s="27">
        <v>2.2999999999999998</v>
      </c>
      <c r="O33" s="25">
        <v>2</v>
      </c>
      <c r="P33" s="93">
        <v>22.8</v>
      </c>
      <c r="Q33" s="102">
        <v>4</v>
      </c>
      <c r="R33" s="103">
        <v>4</v>
      </c>
      <c r="S33" s="103">
        <v>1</v>
      </c>
      <c r="T33" s="103">
        <v>4</v>
      </c>
      <c r="U33" s="103">
        <v>3</v>
      </c>
      <c r="V33" s="103">
        <v>4</v>
      </c>
      <c r="W33" s="103">
        <v>4</v>
      </c>
      <c r="X33" s="103">
        <v>3</v>
      </c>
      <c r="Y33" s="103">
        <v>3</v>
      </c>
      <c r="Z33" s="103">
        <v>3</v>
      </c>
      <c r="AA33" s="103">
        <v>1</v>
      </c>
      <c r="AB33" s="103">
        <v>1</v>
      </c>
      <c r="AC33" s="104">
        <v>1</v>
      </c>
      <c r="AD33" s="28">
        <v>3</v>
      </c>
      <c r="AE33" s="79">
        <v>4.3</v>
      </c>
      <c r="AF33" s="29">
        <v>2</v>
      </c>
      <c r="AG33" s="79">
        <v>-7.9</v>
      </c>
      <c r="AH33" s="29">
        <v>4</v>
      </c>
      <c r="AI33" s="79">
        <v>12.8</v>
      </c>
      <c r="AJ33" s="29">
        <v>4</v>
      </c>
      <c r="AK33" s="79">
        <v>0</v>
      </c>
      <c r="AL33" s="29" t="s">
        <v>551</v>
      </c>
      <c r="AM33" s="79" t="s">
        <v>551</v>
      </c>
      <c r="AN33" s="15"/>
      <c r="AO33" s="15"/>
      <c r="AP33" s="15"/>
      <c r="AQ33" s="51"/>
    </row>
    <row r="34" spans="1:43" x14ac:dyDescent="0.35">
      <c r="A34" s="52">
        <v>122</v>
      </c>
      <c r="B34" s="19" t="s">
        <v>228</v>
      </c>
      <c r="C34" s="19" t="s">
        <v>229</v>
      </c>
      <c r="D34" s="19" t="s">
        <v>79</v>
      </c>
      <c r="E34" s="19" t="s">
        <v>157</v>
      </c>
      <c r="F34" s="20">
        <v>5000000</v>
      </c>
      <c r="G34" s="97">
        <v>0.29899999999999999</v>
      </c>
      <c r="H34" s="99">
        <v>1500000</v>
      </c>
      <c r="I34" s="85">
        <v>4</v>
      </c>
      <c r="J34" s="26">
        <v>27.4</v>
      </c>
      <c r="K34" s="25">
        <v>4</v>
      </c>
      <c r="L34" s="27">
        <v>24.7</v>
      </c>
      <c r="M34" s="25">
        <v>4</v>
      </c>
      <c r="N34" s="27">
        <v>0.2</v>
      </c>
      <c r="O34" s="25" t="s">
        <v>551</v>
      </c>
      <c r="P34" s="93" t="s">
        <v>551</v>
      </c>
      <c r="Q34" s="102">
        <v>4</v>
      </c>
      <c r="R34" s="103">
        <v>3</v>
      </c>
      <c r="S34" s="103">
        <v>4</v>
      </c>
      <c r="T34" s="103">
        <v>4</v>
      </c>
      <c r="U34" s="103">
        <v>4</v>
      </c>
      <c r="V34" s="103">
        <v>4</v>
      </c>
      <c r="W34" s="103">
        <v>4</v>
      </c>
      <c r="X34" s="103">
        <v>4</v>
      </c>
      <c r="Y34" s="103">
        <v>3</v>
      </c>
      <c r="Z34" s="103">
        <v>3</v>
      </c>
      <c r="AA34" s="103">
        <v>4</v>
      </c>
      <c r="AB34" s="103">
        <v>3</v>
      </c>
      <c r="AC34" s="104">
        <v>1</v>
      </c>
      <c r="AD34" s="28">
        <v>3</v>
      </c>
      <c r="AE34" s="79">
        <v>0.7</v>
      </c>
      <c r="AF34" s="29">
        <v>3</v>
      </c>
      <c r="AG34" s="79">
        <v>0.1</v>
      </c>
      <c r="AH34" s="29" t="s">
        <v>551</v>
      </c>
      <c r="AI34" s="79" t="s">
        <v>551</v>
      </c>
      <c r="AJ34" s="29">
        <v>4</v>
      </c>
      <c r="AK34" s="79">
        <v>0</v>
      </c>
      <c r="AL34" s="29" t="s">
        <v>551</v>
      </c>
      <c r="AM34" s="79" t="s">
        <v>551</v>
      </c>
      <c r="AN34" s="15"/>
      <c r="AO34" s="15"/>
      <c r="AP34" s="15"/>
      <c r="AQ34" s="51"/>
    </row>
    <row r="35" spans="1:43" x14ac:dyDescent="0.35">
      <c r="A35" s="52">
        <v>29</v>
      </c>
      <c r="B35" s="19" t="s">
        <v>220</v>
      </c>
      <c r="C35" s="19" t="s">
        <v>221</v>
      </c>
      <c r="D35" s="19" t="s">
        <v>79</v>
      </c>
      <c r="E35" s="19" t="s">
        <v>154</v>
      </c>
      <c r="F35" s="20">
        <v>120000000</v>
      </c>
      <c r="G35" s="97">
        <v>0.318</v>
      </c>
      <c r="H35" s="99">
        <v>39000000</v>
      </c>
      <c r="I35" s="85">
        <v>3</v>
      </c>
      <c r="J35" s="26">
        <v>14.1</v>
      </c>
      <c r="K35" s="25">
        <v>1</v>
      </c>
      <c r="L35" s="27">
        <v>20.6</v>
      </c>
      <c r="M35" s="25">
        <v>4</v>
      </c>
      <c r="N35" s="27">
        <v>7.2</v>
      </c>
      <c r="O35" s="25">
        <v>1</v>
      </c>
      <c r="P35" s="93">
        <v>14.4</v>
      </c>
      <c r="Q35" s="102">
        <v>1</v>
      </c>
      <c r="R35" s="103">
        <v>1</v>
      </c>
      <c r="S35" s="103">
        <v>1</v>
      </c>
      <c r="T35" s="103">
        <v>4</v>
      </c>
      <c r="U35" s="103">
        <v>1</v>
      </c>
      <c r="V35" s="103">
        <v>1</v>
      </c>
      <c r="W35" s="103">
        <v>1</v>
      </c>
      <c r="X35" s="103">
        <v>1</v>
      </c>
      <c r="Y35" s="103">
        <v>1</v>
      </c>
      <c r="Z35" s="103">
        <v>1</v>
      </c>
      <c r="AA35" s="103">
        <v>1</v>
      </c>
      <c r="AB35" s="103">
        <v>3</v>
      </c>
      <c r="AC35" s="104">
        <v>1</v>
      </c>
      <c r="AD35" s="28">
        <v>4</v>
      </c>
      <c r="AE35" s="79">
        <v>-5.5</v>
      </c>
      <c r="AF35" s="29">
        <v>4</v>
      </c>
      <c r="AG35" s="79">
        <v>4.3</v>
      </c>
      <c r="AH35" s="29">
        <v>4</v>
      </c>
      <c r="AI35" s="79">
        <v>6.7</v>
      </c>
      <c r="AJ35" s="29">
        <v>4</v>
      </c>
      <c r="AK35" s="79">
        <v>0</v>
      </c>
      <c r="AL35" s="29" t="s">
        <v>551</v>
      </c>
      <c r="AM35" s="79" t="s">
        <v>551</v>
      </c>
      <c r="AN35" s="15"/>
      <c r="AO35" s="15"/>
      <c r="AP35" s="15"/>
      <c r="AQ35" s="51"/>
    </row>
    <row r="36" spans="1:43" x14ac:dyDescent="0.35">
      <c r="A36" s="52">
        <v>35</v>
      </c>
      <c r="B36" s="19" t="s">
        <v>218</v>
      </c>
      <c r="C36" s="19" t="s">
        <v>219</v>
      </c>
      <c r="D36" s="19" t="s">
        <v>79</v>
      </c>
      <c r="E36" s="19" t="s">
        <v>151</v>
      </c>
      <c r="F36" s="20">
        <v>2700000</v>
      </c>
      <c r="G36" s="97">
        <v>0.34600000000000003</v>
      </c>
      <c r="H36" s="99">
        <v>930000</v>
      </c>
      <c r="I36" s="85">
        <v>1</v>
      </c>
      <c r="J36" s="26">
        <v>11.9</v>
      </c>
      <c r="K36" s="25">
        <v>2</v>
      </c>
      <c r="L36" s="27">
        <v>32.5</v>
      </c>
      <c r="M36" s="25">
        <v>3</v>
      </c>
      <c r="N36" s="27">
        <v>-1.9</v>
      </c>
      <c r="O36" s="25">
        <v>1</v>
      </c>
      <c r="P36" s="93">
        <v>5</v>
      </c>
      <c r="Q36" s="102">
        <v>1</v>
      </c>
      <c r="R36" s="103">
        <v>1</v>
      </c>
      <c r="S36" s="103">
        <v>1</v>
      </c>
      <c r="T36" s="103">
        <v>1</v>
      </c>
      <c r="U36" s="103">
        <v>1</v>
      </c>
      <c r="V36" s="103">
        <v>1</v>
      </c>
      <c r="W36" s="103">
        <v>4</v>
      </c>
      <c r="X36" s="103">
        <v>4</v>
      </c>
      <c r="Y36" s="103">
        <v>3</v>
      </c>
      <c r="Z36" s="103">
        <v>3</v>
      </c>
      <c r="AA36" s="103">
        <v>1</v>
      </c>
      <c r="AB36" s="103">
        <v>1</v>
      </c>
      <c r="AC36" s="104">
        <v>1</v>
      </c>
      <c r="AD36" s="28">
        <v>3</v>
      </c>
      <c r="AE36" s="79">
        <v>0.2</v>
      </c>
      <c r="AF36" s="29">
        <v>3</v>
      </c>
      <c r="AG36" s="79">
        <v>-4</v>
      </c>
      <c r="AH36" s="29" t="s">
        <v>551</v>
      </c>
      <c r="AI36" s="79" t="s">
        <v>551</v>
      </c>
      <c r="AJ36" s="29" t="s">
        <v>551</v>
      </c>
      <c r="AK36" s="79" t="s">
        <v>551</v>
      </c>
      <c r="AL36" s="29" t="s">
        <v>551</v>
      </c>
      <c r="AM36" s="79" t="s">
        <v>551</v>
      </c>
      <c r="AN36" s="15"/>
      <c r="AO36" s="15"/>
      <c r="AP36" s="15"/>
      <c r="AQ36" s="51"/>
    </row>
    <row r="37" spans="1:43" x14ac:dyDescent="0.35">
      <c r="A37" s="52">
        <v>57</v>
      </c>
      <c r="B37" s="19" t="s">
        <v>222</v>
      </c>
      <c r="C37" s="19" t="s">
        <v>223</v>
      </c>
      <c r="D37" s="19" t="s">
        <v>79</v>
      </c>
      <c r="E37" s="19" t="s">
        <v>154</v>
      </c>
      <c r="F37" s="20">
        <v>8500000</v>
      </c>
      <c r="G37" s="97">
        <v>0.38500000000000001</v>
      </c>
      <c r="H37" s="99">
        <v>3300000</v>
      </c>
      <c r="I37" s="85">
        <v>3</v>
      </c>
      <c r="J37" s="26">
        <v>26.7</v>
      </c>
      <c r="K37" s="25">
        <v>3</v>
      </c>
      <c r="L37" s="27">
        <v>27.5</v>
      </c>
      <c r="M37" s="25">
        <v>2</v>
      </c>
      <c r="N37" s="27">
        <v>6</v>
      </c>
      <c r="O37" s="25">
        <v>3</v>
      </c>
      <c r="P37" s="93">
        <v>46.7</v>
      </c>
      <c r="Q37" s="102">
        <v>3</v>
      </c>
      <c r="R37" s="103">
        <v>3</v>
      </c>
      <c r="S37" s="103">
        <v>4</v>
      </c>
      <c r="T37" s="103">
        <v>4</v>
      </c>
      <c r="U37" s="103">
        <v>4</v>
      </c>
      <c r="V37" s="103">
        <v>1</v>
      </c>
      <c r="W37" s="103">
        <v>4</v>
      </c>
      <c r="X37" s="103">
        <v>1</v>
      </c>
      <c r="Y37" s="103">
        <v>3</v>
      </c>
      <c r="Z37" s="103">
        <v>1</v>
      </c>
      <c r="AA37" s="103">
        <v>1</v>
      </c>
      <c r="AB37" s="103">
        <v>3</v>
      </c>
      <c r="AC37" s="104">
        <v>3</v>
      </c>
      <c r="AD37" s="28">
        <v>2</v>
      </c>
      <c r="AE37" s="79">
        <v>8.4</v>
      </c>
      <c r="AF37" s="29">
        <v>2</v>
      </c>
      <c r="AG37" s="79">
        <v>8.4</v>
      </c>
      <c r="AH37" s="29">
        <v>2</v>
      </c>
      <c r="AI37" s="79">
        <v>14.5</v>
      </c>
      <c r="AJ37" s="29" t="s">
        <v>551</v>
      </c>
      <c r="AK37" s="79" t="s">
        <v>551</v>
      </c>
      <c r="AL37" s="29">
        <v>1</v>
      </c>
      <c r="AM37" s="79">
        <v>0</v>
      </c>
      <c r="AN37" s="15"/>
      <c r="AO37" s="15"/>
      <c r="AP37" s="15"/>
      <c r="AQ37" s="51"/>
    </row>
    <row r="38" spans="1:43" x14ac:dyDescent="0.35">
      <c r="A38" s="52">
        <v>192</v>
      </c>
      <c r="B38" s="19" t="s">
        <v>232</v>
      </c>
      <c r="C38" s="19" t="s">
        <v>233</v>
      </c>
      <c r="D38" s="19" t="s">
        <v>79</v>
      </c>
      <c r="E38" s="19" t="s">
        <v>154</v>
      </c>
      <c r="F38" s="20">
        <v>98000000</v>
      </c>
      <c r="G38" s="97">
        <v>0.40600000000000003</v>
      </c>
      <c r="H38" s="99">
        <v>40000000</v>
      </c>
      <c r="I38" s="85">
        <v>3</v>
      </c>
      <c r="J38" s="26">
        <v>20.7</v>
      </c>
      <c r="K38" s="25">
        <v>3</v>
      </c>
      <c r="L38" s="27">
        <v>41.3</v>
      </c>
      <c r="M38" s="25">
        <v>2</v>
      </c>
      <c r="N38" s="27">
        <v>-3.8</v>
      </c>
      <c r="O38" s="25">
        <v>3</v>
      </c>
      <c r="P38" s="93">
        <v>24.4</v>
      </c>
      <c r="Q38" s="102">
        <v>4</v>
      </c>
      <c r="R38" s="103">
        <v>1</v>
      </c>
      <c r="S38" s="103">
        <v>1</v>
      </c>
      <c r="T38" s="103">
        <v>4</v>
      </c>
      <c r="U38" s="103">
        <v>4</v>
      </c>
      <c r="V38" s="103">
        <v>4</v>
      </c>
      <c r="W38" s="103">
        <v>1</v>
      </c>
      <c r="X38" s="103">
        <v>3</v>
      </c>
      <c r="Y38" s="103">
        <v>3</v>
      </c>
      <c r="Z38" s="103">
        <v>3</v>
      </c>
      <c r="AA38" s="103">
        <v>4</v>
      </c>
      <c r="AB38" s="103">
        <v>3</v>
      </c>
      <c r="AC38" s="104">
        <v>3</v>
      </c>
      <c r="AD38" s="28">
        <v>3</v>
      </c>
      <c r="AE38" s="79">
        <v>-27</v>
      </c>
      <c r="AF38" s="29">
        <v>4</v>
      </c>
      <c r="AG38" s="79">
        <v>-2.4</v>
      </c>
      <c r="AH38" s="29">
        <v>1</v>
      </c>
      <c r="AI38" s="79">
        <v>-3</v>
      </c>
      <c r="AJ38" s="29">
        <v>2</v>
      </c>
      <c r="AK38" s="79">
        <v>-1.3</v>
      </c>
      <c r="AL38" s="29">
        <v>3</v>
      </c>
      <c r="AM38" s="79">
        <v>-1.9</v>
      </c>
      <c r="AN38" s="15"/>
      <c r="AO38" s="15"/>
      <c r="AP38" s="15"/>
      <c r="AQ38" s="51"/>
    </row>
    <row r="39" spans="1:43" x14ac:dyDescent="0.35">
      <c r="A39" s="52">
        <v>125</v>
      </c>
      <c r="B39" s="19" t="s">
        <v>236</v>
      </c>
      <c r="C39" s="19" t="s">
        <v>237</v>
      </c>
      <c r="D39" s="19" t="s">
        <v>79</v>
      </c>
      <c r="E39" s="19" t="s">
        <v>154</v>
      </c>
      <c r="F39" s="20">
        <v>50000000</v>
      </c>
      <c r="G39" s="97">
        <v>0.434</v>
      </c>
      <c r="H39" s="99">
        <v>22000000</v>
      </c>
      <c r="I39" s="85">
        <v>1</v>
      </c>
      <c r="J39" s="26">
        <v>14.8</v>
      </c>
      <c r="K39" s="25">
        <v>1</v>
      </c>
      <c r="L39" s="27">
        <v>38</v>
      </c>
      <c r="M39" s="25">
        <v>3</v>
      </c>
      <c r="N39" s="27">
        <v>1.3</v>
      </c>
      <c r="O39" s="25">
        <v>1</v>
      </c>
      <c r="P39" s="93">
        <v>5</v>
      </c>
      <c r="Q39" s="102">
        <v>2</v>
      </c>
      <c r="R39" s="103">
        <v>3</v>
      </c>
      <c r="S39" s="103">
        <v>3</v>
      </c>
      <c r="T39" s="103">
        <v>4</v>
      </c>
      <c r="U39" s="103">
        <v>1</v>
      </c>
      <c r="V39" s="103">
        <v>1</v>
      </c>
      <c r="W39" s="103">
        <v>1</v>
      </c>
      <c r="X39" s="103">
        <v>1</v>
      </c>
      <c r="Y39" s="103">
        <v>1</v>
      </c>
      <c r="Z39" s="103">
        <v>3</v>
      </c>
      <c r="AA39" s="103">
        <v>4</v>
      </c>
      <c r="AB39" s="103">
        <v>1</v>
      </c>
      <c r="AC39" s="104">
        <v>1</v>
      </c>
      <c r="AD39" s="28">
        <v>2</v>
      </c>
      <c r="AE39" s="79">
        <v>-3.6</v>
      </c>
      <c r="AF39" s="29">
        <v>2</v>
      </c>
      <c r="AG39" s="79">
        <v>3.6</v>
      </c>
      <c r="AH39" s="29">
        <v>4</v>
      </c>
      <c r="AI39" s="79">
        <v>32.700000000000003</v>
      </c>
      <c r="AJ39" s="29">
        <v>2</v>
      </c>
      <c r="AK39" s="79">
        <v>-1.1000000000000001</v>
      </c>
      <c r="AL39" s="29">
        <v>4</v>
      </c>
      <c r="AM39" s="79">
        <v>6.1</v>
      </c>
      <c r="AN39" s="15"/>
      <c r="AO39" s="15"/>
      <c r="AP39" s="15"/>
      <c r="AQ39" s="51"/>
    </row>
    <row r="40" spans="1:43" x14ac:dyDescent="0.35">
      <c r="A40" s="52">
        <v>121</v>
      </c>
      <c r="B40" s="19" t="s">
        <v>230</v>
      </c>
      <c r="C40" s="19" t="s">
        <v>231</v>
      </c>
      <c r="D40" s="19" t="s">
        <v>79</v>
      </c>
      <c r="E40" s="19" t="s">
        <v>154</v>
      </c>
      <c r="F40" s="20">
        <v>34000000</v>
      </c>
      <c r="G40" s="97">
        <v>0.45600000000000002</v>
      </c>
      <c r="H40" s="99">
        <v>16000000</v>
      </c>
      <c r="I40" s="85">
        <v>2</v>
      </c>
      <c r="J40" s="26">
        <v>20.5</v>
      </c>
      <c r="K40" s="25">
        <v>1</v>
      </c>
      <c r="L40" s="27">
        <v>35.799999999999997</v>
      </c>
      <c r="M40" s="25">
        <v>2</v>
      </c>
      <c r="N40" s="27">
        <v>6.7</v>
      </c>
      <c r="O40" s="25">
        <v>4</v>
      </c>
      <c r="P40" s="93">
        <v>18.899999999999999</v>
      </c>
      <c r="Q40" s="102">
        <v>2</v>
      </c>
      <c r="R40" s="103">
        <v>3</v>
      </c>
      <c r="S40" s="103">
        <v>1</v>
      </c>
      <c r="T40" s="103">
        <v>1</v>
      </c>
      <c r="U40" s="103">
        <v>2</v>
      </c>
      <c r="V40" s="103">
        <v>3</v>
      </c>
      <c r="W40" s="103">
        <v>1</v>
      </c>
      <c r="X40" s="103">
        <v>1</v>
      </c>
      <c r="Y40" s="103">
        <v>1</v>
      </c>
      <c r="Z40" s="103">
        <v>1</v>
      </c>
      <c r="AA40" s="103">
        <v>1</v>
      </c>
      <c r="AB40" s="103">
        <v>1</v>
      </c>
      <c r="AC40" s="104">
        <v>1</v>
      </c>
      <c r="AD40" s="28">
        <v>3</v>
      </c>
      <c r="AE40" s="79">
        <v>19.2</v>
      </c>
      <c r="AF40" s="29">
        <v>2</v>
      </c>
      <c r="AG40" s="79">
        <v>0</v>
      </c>
      <c r="AH40" s="29" t="s">
        <v>551</v>
      </c>
      <c r="AI40" s="79" t="s">
        <v>551</v>
      </c>
      <c r="AJ40" s="29" t="s">
        <v>551</v>
      </c>
      <c r="AK40" s="79" t="s">
        <v>551</v>
      </c>
      <c r="AL40" s="29">
        <v>1</v>
      </c>
      <c r="AM40" s="79">
        <v>-5.5</v>
      </c>
      <c r="AN40" s="15"/>
      <c r="AO40" s="15"/>
      <c r="AP40" s="15"/>
      <c r="AQ40" s="51"/>
    </row>
    <row r="41" spans="1:43" x14ac:dyDescent="0.35">
      <c r="A41" s="52">
        <v>155</v>
      </c>
      <c r="B41" s="19" t="s">
        <v>190</v>
      </c>
      <c r="C41" s="19" t="s">
        <v>191</v>
      </c>
      <c r="D41" s="19" t="s">
        <v>79</v>
      </c>
      <c r="E41" s="19" t="s">
        <v>154</v>
      </c>
      <c r="F41" s="20">
        <v>30000000</v>
      </c>
      <c r="G41" s="97">
        <v>0.47200000000000003</v>
      </c>
      <c r="H41" s="99">
        <v>14000000</v>
      </c>
      <c r="I41" s="85">
        <v>3</v>
      </c>
      <c r="J41" s="26">
        <v>20.3</v>
      </c>
      <c r="K41" s="25">
        <v>4</v>
      </c>
      <c r="L41" s="27">
        <v>27.5</v>
      </c>
      <c r="M41" s="25">
        <v>3</v>
      </c>
      <c r="N41" s="27">
        <v>15.7</v>
      </c>
      <c r="O41" s="25">
        <v>2</v>
      </c>
      <c r="P41" s="93">
        <v>17.8</v>
      </c>
      <c r="Q41" s="102">
        <v>4</v>
      </c>
      <c r="R41" s="103">
        <v>4</v>
      </c>
      <c r="S41" s="103">
        <v>4</v>
      </c>
      <c r="T41" s="103">
        <v>3</v>
      </c>
      <c r="U41" s="103">
        <v>3</v>
      </c>
      <c r="V41" s="103">
        <v>4</v>
      </c>
      <c r="W41" s="103">
        <v>4</v>
      </c>
      <c r="X41" s="103">
        <v>3</v>
      </c>
      <c r="Y41" s="103">
        <v>3</v>
      </c>
      <c r="Z41" s="103">
        <v>3</v>
      </c>
      <c r="AA41" s="103">
        <v>4</v>
      </c>
      <c r="AB41" s="103">
        <v>3</v>
      </c>
      <c r="AC41" s="104">
        <v>3</v>
      </c>
      <c r="AD41" s="28">
        <v>3</v>
      </c>
      <c r="AE41" s="79">
        <v>9.6</v>
      </c>
      <c r="AF41" s="29">
        <v>4</v>
      </c>
      <c r="AG41" s="79">
        <v>21.7</v>
      </c>
      <c r="AH41" s="29" t="s">
        <v>551</v>
      </c>
      <c r="AI41" s="79" t="s">
        <v>551</v>
      </c>
      <c r="AJ41" s="29" t="s">
        <v>551</v>
      </c>
      <c r="AK41" s="79" t="s">
        <v>551</v>
      </c>
      <c r="AL41" s="29" t="s">
        <v>551</v>
      </c>
      <c r="AM41" s="79" t="s">
        <v>551</v>
      </c>
      <c r="AN41" s="15"/>
      <c r="AO41" s="15"/>
      <c r="AP41" s="15"/>
      <c r="AQ41" s="51"/>
    </row>
    <row r="42" spans="1:43" x14ac:dyDescent="0.35">
      <c r="A42" s="52">
        <v>54</v>
      </c>
      <c r="B42" s="19" t="s">
        <v>196</v>
      </c>
      <c r="C42" s="19" t="s">
        <v>197</v>
      </c>
      <c r="D42" s="19" t="s">
        <v>79</v>
      </c>
      <c r="E42" s="19" t="s">
        <v>151</v>
      </c>
      <c r="F42" s="20">
        <v>2500000</v>
      </c>
      <c r="G42" s="97">
        <v>0.48599999999999999</v>
      </c>
      <c r="H42" s="99">
        <v>1200000</v>
      </c>
      <c r="I42" s="85">
        <v>2</v>
      </c>
      <c r="J42" s="26">
        <v>25.2</v>
      </c>
      <c r="K42" s="25">
        <v>4</v>
      </c>
      <c r="L42" s="27">
        <v>43.6</v>
      </c>
      <c r="M42" s="25">
        <v>1</v>
      </c>
      <c r="N42" s="27">
        <v>0</v>
      </c>
      <c r="O42" s="25" t="s">
        <v>551</v>
      </c>
      <c r="P42" s="93" t="s">
        <v>551</v>
      </c>
      <c r="Q42" s="102">
        <v>4</v>
      </c>
      <c r="R42" s="103">
        <v>4</v>
      </c>
      <c r="S42" s="103">
        <v>4</v>
      </c>
      <c r="T42" s="103">
        <v>3</v>
      </c>
      <c r="U42" s="103">
        <v>1</v>
      </c>
      <c r="V42" s="103">
        <v>4</v>
      </c>
      <c r="W42" s="103">
        <v>4</v>
      </c>
      <c r="X42" s="103">
        <v>4</v>
      </c>
      <c r="Y42" s="103">
        <v>1</v>
      </c>
      <c r="Z42" s="103">
        <v>3</v>
      </c>
      <c r="AA42" s="103">
        <v>4</v>
      </c>
      <c r="AB42" s="103">
        <v>3</v>
      </c>
      <c r="AC42" s="104">
        <v>3</v>
      </c>
      <c r="AD42" s="28">
        <v>1</v>
      </c>
      <c r="AE42" s="79">
        <v>0</v>
      </c>
      <c r="AF42" s="29">
        <v>1</v>
      </c>
      <c r="AG42" s="79">
        <v>0</v>
      </c>
      <c r="AH42" s="29" t="s">
        <v>551</v>
      </c>
      <c r="AI42" s="79" t="s">
        <v>551</v>
      </c>
      <c r="AJ42" s="29" t="s">
        <v>551</v>
      </c>
      <c r="AK42" s="79" t="s">
        <v>551</v>
      </c>
      <c r="AL42" s="29" t="s">
        <v>551</v>
      </c>
      <c r="AM42" s="79" t="s">
        <v>551</v>
      </c>
      <c r="AN42" s="15"/>
      <c r="AO42" s="15"/>
      <c r="AP42" s="15"/>
      <c r="AQ42" s="51"/>
    </row>
    <row r="43" spans="1:43" x14ac:dyDescent="0.35">
      <c r="A43" s="52">
        <v>169</v>
      </c>
      <c r="B43" s="19" t="s">
        <v>244</v>
      </c>
      <c r="C43" s="19" t="s">
        <v>81</v>
      </c>
      <c r="D43" s="19" t="s">
        <v>79</v>
      </c>
      <c r="E43" s="19" t="s">
        <v>157</v>
      </c>
      <c r="F43" s="20">
        <v>18000000</v>
      </c>
      <c r="G43" s="97">
        <v>0.52800000000000002</v>
      </c>
      <c r="H43" s="99">
        <v>9600000</v>
      </c>
      <c r="I43" s="85">
        <v>3</v>
      </c>
      <c r="J43" s="26">
        <v>22.2</v>
      </c>
      <c r="K43" s="25">
        <v>2</v>
      </c>
      <c r="L43" s="27">
        <v>37.799999999999997</v>
      </c>
      <c r="M43" s="25">
        <v>4</v>
      </c>
      <c r="N43" s="27">
        <v>11</v>
      </c>
      <c r="O43" s="25">
        <v>2</v>
      </c>
      <c r="P43" s="93">
        <v>17.8</v>
      </c>
      <c r="Q43" s="102">
        <v>1</v>
      </c>
      <c r="R43" s="103">
        <v>1</v>
      </c>
      <c r="S43" s="103">
        <v>1</v>
      </c>
      <c r="T43" s="103">
        <v>3</v>
      </c>
      <c r="U43" s="103">
        <v>2</v>
      </c>
      <c r="V43" s="103">
        <v>4</v>
      </c>
      <c r="W43" s="103">
        <v>3</v>
      </c>
      <c r="X43" s="103">
        <v>1</v>
      </c>
      <c r="Y43" s="103">
        <v>2</v>
      </c>
      <c r="Z43" s="103">
        <v>3</v>
      </c>
      <c r="AA43" s="103">
        <v>4</v>
      </c>
      <c r="AB43" s="103">
        <v>1</v>
      </c>
      <c r="AC43" s="104">
        <v>1</v>
      </c>
      <c r="AD43" s="28">
        <v>3</v>
      </c>
      <c r="AE43" s="79">
        <v>8.5</v>
      </c>
      <c r="AF43" s="29">
        <v>3</v>
      </c>
      <c r="AG43" s="79">
        <v>9.9</v>
      </c>
      <c r="AH43" s="29">
        <v>3</v>
      </c>
      <c r="AI43" s="79">
        <v>8.4</v>
      </c>
      <c r="AJ43" s="29">
        <v>4</v>
      </c>
      <c r="AK43" s="79">
        <v>0</v>
      </c>
      <c r="AL43" s="29" t="s">
        <v>551</v>
      </c>
      <c r="AM43" s="79" t="s">
        <v>551</v>
      </c>
      <c r="AN43" s="15"/>
      <c r="AO43" s="15"/>
      <c r="AP43" s="15"/>
      <c r="AQ43" s="51"/>
    </row>
    <row r="44" spans="1:43" x14ac:dyDescent="0.35">
      <c r="A44" s="52">
        <v>120</v>
      </c>
      <c r="B44" s="19" t="s">
        <v>238</v>
      </c>
      <c r="C44" s="19" t="s">
        <v>239</v>
      </c>
      <c r="D44" s="19" t="s">
        <v>79</v>
      </c>
      <c r="E44" s="19" t="s">
        <v>154</v>
      </c>
      <c r="F44" s="20">
        <v>23000000</v>
      </c>
      <c r="G44" s="97">
        <v>0.57799999999999996</v>
      </c>
      <c r="H44" s="99">
        <v>13000000</v>
      </c>
      <c r="I44" s="85">
        <v>3</v>
      </c>
      <c r="J44" s="26">
        <v>25.7</v>
      </c>
      <c r="K44" s="25">
        <v>4</v>
      </c>
      <c r="L44" s="27">
        <v>52.6</v>
      </c>
      <c r="M44" s="25">
        <v>1</v>
      </c>
      <c r="N44" s="27">
        <v>1.2</v>
      </c>
      <c r="O44" s="25">
        <v>3</v>
      </c>
      <c r="P44" s="93">
        <v>23.3</v>
      </c>
      <c r="Q44" s="102">
        <v>3</v>
      </c>
      <c r="R44" s="103">
        <v>4</v>
      </c>
      <c r="S44" s="103">
        <v>3</v>
      </c>
      <c r="T44" s="103">
        <v>3</v>
      </c>
      <c r="U44" s="103">
        <v>4</v>
      </c>
      <c r="V44" s="103">
        <v>4</v>
      </c>
      <c r="W44" s="103">
        <v>1</v>
      </c>
      <c r="X44" s="103">
        <v>4</v>
      </c>
      <c r="Y44" s="103">
        <v>3</v>
      </c>
      <c r="Z44" s="103">
        <v>3</v>
      </c>
      <c r="AA44" s="103">
        <v>4</v>
      </c>
      <c r="AB44" s="103">
        <v>3</v>
      </c>
      <c r="AC44" s="104">
        <v>3</v>
      </c>
      <c r="AD44" s="28">
        <v>2</v>
      </c>
      <c r="AE44" s="79">
        <v>0</v>
      </c>
      <c r="AF44" s="29">
        <v>2</v>
      </c>
      <c r="AG44" s="79">
        <v>0</v>
      </c>
      <c r="AH44" s="29">
        <v>2</v>
      </c>
      <c r="AI44" s="79">
        <v>1.8</v>
      </c>
      <c r="AJ44" s="29">
        <v>1</v>
      </c>
      <c r="AK44" s="79">
        <v>1.9</v>
      </c>
      <c r="AL44" s="29" t="s">
        <v>551</v>
      </c>
      <c r="AM44" s="79" t="s">
        <v>551</v>
      </c>
      <c r="AN44" s="15"/>
      <c r="AO44" s="15"/>
      <c r="AP44" s="15"/>
      <c r="AQ44" s="51"/>
    </row>
    <row r="45" spans="1:43" x14ac:dyDescent="0.35">
      <c r="A45" s="52">
        <v>36</v>
      </c>
      <c r="B45" s="19" t="s">
        <v>164</v>
      </c>
      <c r="C45" s="19" t="s">
        <v>165</v>
      </c>
      <c r="D45" s="19" t="s">
        <v>79</v>
      </c>
      <c r="E45" s="19" t="s">
        <v>151</v>
      </c>
      <c r="F45" s="20">
        <v>1500000</v>
      </c>
      <c r="G45" s="97">
        <v>0.58099999999999996</v>
      </c>
      <c r="H45" s="99">
        <v>900000</v>
      </c>
      <c r="I45" s="85">
        <v>4</v>
      </c>
      <c r="J45" s="26">
        <v>44.4</v>
      </c>
      <c r="K45" s="25">
        <v>4</v>
      </c>
      <c r="L45" s="27">
        <v>11.2</v>
      </c>
      <c r="M45" s="25">
        <v>4</v>
      </c>
      <c r="N45" s="27">
        <v>41.9</v>
      </c>
      <c r="O45" s="25">
        <v>4</v>
      </c>
      <c r="P45" s="93">
        <v>80</v>
      </c>
      <c r="Q45" s="102">
        <v>3</v>
      </c>
      <c r="R45" s="103">
        <v>4</v>
      </c>
      <c r="S45" s="103">
        <v>4</v>
      </c>
      <c r="T45" s="103">
        <v>4</v>
      </c>
      <c r="U45" s="103">
        <v>3</v>
      </c>
      <c r="V45" s="103">
        <v>4</v>
      </c>
      <c r="W45" s="103">
        <v>3</v>
      </c>
      <c r="X45" s="103">
        <v>4</v>
      </c>
      <c r="Y45" s="103">
        <v>2</v>
      </c>
      <c r="Z45" s="103">
        <v>3</v>
      </c>
      <c r="AA45" s="103">
        <v>1</v>
      </c>
      <c r="AB45" s="103">
        <v>3</v>
      </c>
      <c r="AC45" s="104">
        <v>3</v>
      </c>
      <c r="AD45" s="28">
        <v>4</v>
      </c>
      <c r="AE45" s="79">
        <v>54.5</v>
      </c>
      <c r="AF45" s="29">
        <v>4</v>
      </c>
      <c r="AG45" s="79">
        <v>1.3</v>
      </c>
      <c r="AH45" s="29">
        <v>4</v>
      </c>
      <c r="AI45" s="79">
        <v>70</v>
      </c>
      <c r="AJ45" s="29" t="s">
        <v>551</v>
      </c>
      <c r="AK45" s="79" t="s">
        <v>551</v>
      </c>
      <c r="AL45" s="29" t="s">
        <v>551</v>
      </c>
      <c r="AM45" s="79" t="s">
        <v>551</v>
      </c>
      <c r="AN45" s="15"/>
      <c r="AO45" s="15"/>
      <c r="AP45" s="15"/>
      <c r="AQ45" s="51"/>
    </row>
    <row r="46" spans="1:43" x14ac:dyDescent="0.35">
      <c r="A46" s="52">
        <v>170</v>
      </c>
      <c r="B46" s="19" t="s">
        <v>216</v>
      </c>
      <c r="C46" s="19" t="s">
        <v>217</v>
      </c>
      <c r="D46" s="19" t="s">
        <v>79</v>
      </c>
      <c r="E46" s="19" t="s">
        <v>154</v>
      </c>
      <c r="F46" s="20">
        <v>5100000</v>
      </c>
      <c r="G46" s="97">
        <v>0.59200000000000008</v>
      </c>
      <c r="H46" s="99">
        <v>3000000</v>
      </c>
      <c r="I46" s="85">
        <v>4</v>
      </c>
      <c r="J46" s="26">
        <v>23.3</v>
      </c>
      <c r="K46" s="25">
        <v>4</v>
      </c>
      <c r="L46" s="27">
        <v>55.7</v>
      </c>
      <c r="M46" s="25">
        <v>3</v>
      </c>
      <c r="N46" s="27">
        <v>1.5</v>
      </c>
      <c r="O46" s="25">
        <v>4</v>
      </c>
      <c r="P46" s="93">
        <v>12.8</v>
      </c>
      <c r="Q46" s="102">
        <v>4</v>
      </c>
      <c r="R46" s="103">
        <v>4</v>
      </c>
      <c r="S46" s="103">
        <v>4</v>
      </c>
      <c r="T46" s="103">
        <v>4</v>
      </c>
      <c r="U46" s="103">
        <v>4</v>
      </c>
      <c r="V46" s="103">
        <v>4</v>
      </c>
      <c r="W46" s="103">
        <v>4</v>
      </c>
      <c r="X46" s="103">
        <v>3</v>
      </c>
      <c r="Y46" s="103">
        <v>3</v>
      </c>
      <c r="Z46" s="103">
        <v>3</v>
      </c>
      <c r="AA46" s="103">
        <v>4</v>
      </c>
      <c r="AB46" s="103">
        <v>3</v>
      </c>
      <c r="AC46" s="104">
        <v>3</v>
      </c>
      <c r="AD46" s="28">
        <v>4</v>
      </c>
      <c r="AE46" s="79">
        <v>0</v>
      </c>
      <c r="AF46" s="29">
        <v>4</v>
      </c>
      <c r="AG46" s="79">
        <v>12.5</v>
      </c>
      <c r="AH46" s="29">
        <v>4</v>
      </c>
      <c r="AI46" s="79">
        <v>0</v>
      </c>
      <c r="AJ46" s="29">
        <v>1</v>
      </c>
      <c r="AK46" s="79">
        <v>1.4</v>
      </c>
      <c r="AL46" s="29" t="s">
        <v>551</v>
      </c>
      <c r="AM46" s="79" t="s">
        <v>551</v>
      </c>
      <c r="AN46" s="15"/>
      <c r="AO46" s="15"/>
      <c r="AP46" s="15"/>
      <c r="AQ46" s="51"/>
    </row>
    <row r="47" spans="1:43" x14ac:dyDescent="0.35">
      <c r="A47" s="52">
        <v>181</v>
      </c>
      <c r="B47" s="19" t="s">
        <v>242</v>
      </c>
      <c r="C47" s="19" t="s">
        <v>243</v>
      </c>
      <c r="D47" s="19" t="s">
        <v>79</v>
      </c>
      <c r="E47" s="19" t="s">
        <v>157</v>
      </c>
      <c r="F47" s="20">
        <v>20000000</v>
      </c>
      <c r="G47" s="97">
        <v>0.61599999999999999</v>
      </c>
      <c r="H47" s="99">
        <v>12000000</v>
      </c>
      <c r="I47" s="85">
        <v>4</v>
      </c>
      <c r="J47" s="26">
        <v>35.1</v>
      </c>
      <c r="K47" s="25">
        <v>4</v>
      </c>
      <c r="L47" s="27">
        <v>60.6</v>
      </c>
      <c r="M47" s="25">
        <v>1</v>
      </c>
      <c r="N47" s="27">
        <v>-2</v>
      </c>
      <c r="O47" s="25">
        <v>4</v>
      </c>
      <c r="P47" s="93">
        <v>46.7</v>
      </c>
      <c r="Q47" s="102">
        <v>2</v>
      </c>
      <c r="R47" s="103">
        <v>3</v>
      </c>
      <c r="S47" s="103">
        <v>4</v>
      </c>
      <c r="T47" s="103">
        <v>4</v>
      </c>
      <c r="U47" s="103">
        <v>4</v>
      </c>
      <c r="V47" s="103">
        <v>4</v>
      </c>
      <c r="W47" s="103">
        <v>3</v>
      </c>
      <c r="X47" s="103">
        <v>3</v>
      </c>
      <c r="Y47" s="103">
        <v>1</v>
      </c>
      <c r="Z47" s="103">
        <v>3</v>
      </c>
      <c r="AA47" s="103">
        <v>4</v>
      </c>
      <c r="AB47" s="103">
        <v>3</v>
      </c>
      <c r="AC47" s="104">
        <v>3</v>
      </c>
      <c r="AD47" s="28">
        <v>2</v>
      </c>
      <c r="AE47" s="79">
        <v>0</v>
      </c>
      <c r="AF47" s="29">
        <v>1</v>
      </c>
      <c r="AG47" s="79">
        <v>-6.8</v>
      </c>
      <c r="AH47" s="29" t="s">
        <v>551</v>
      </c>
      <c r="AI47" s="79" t="s">
        <v>551</v>
      </c>
      <c r="AJ47" s="29" t="s">
        <v>551</v>
      </c>
      <c r="AK47" s="79" t="s">
        <v>551</v>
      </c>
      <c r="AL47" s="29">
        <v>1</v>
      </c>
      <c r="AM47" s="79">
        <v>69.7</v>
      </c>
      <c r="AN47" s="15"/>
      <c r="AO47" s="15"/>
      <c r="AP47" s="15"/>
      <c r="AQ47" s="51"/>
    </row>
    <row r="48" spans="1:43" x14ac:dyDescent="0.35">
      <c r="A48" s="52">
        <v>40</v>
      </c>
      <c r="B48" s="19" t="s">
        <v>240</v>
      </c>
      <c r="C48" s="19" t="s">
        <v>241</v>
      </c>
      <c r="D48" s="19" t="s">
        <v>79</v>
      </c>
      <c r="E48" s="19" t="s">
        <v>157</v>
      </c>
      <c r="F48" s="20">
        <v>930000</v>
      </c>
      <c r="G48" s="97">
        <v>0.64300000000000002</v>
      </c>
      <c r="H48" s="99">
        <v>600000</v>
      </c>
      <c r="I48" s="85">
        <v>3</v>
      </c>
      <c r="J48" s="26">
        <v>26.1</v>
      </c>
      <c r="K48" s="25">
        <v>4</v>
      </c>
      <c r="L48" s="27">
        <v>58.8</v>
      </c>
      <c r="M48" s="25">
        <v>1</v>
      </c>
      <c r="N48" s="27">
        <v>1.6</v>
      </c>
      <c r="O48" s="25" t="s">
        <v>551</v>
      </c>
      <c r="P48" s="93" t="s">
        <v>551</v>
      </c>
      <c r="Q48" s="102">
        <v>4</v>
      </c>
      <c r="R48" s="103">
        <v>3</v>
      </c>
      <c r="S48" s="103">
        <v>3</v>
      </c>
      <c r="T48" s="103">
        <v>4</v>
      </c>
      <c r="U48" s="103">
        <v>4</v>
      </c>
      <c r="V48" s="103">
        <v>4</v>
      </c>
      <c r="W48" s="103">
        <v>4</v>
      </c>
      <c r="X48" s="103">
        <v>4</v>
      </c>
      <c r="Y48" s="103">
        <v>3</v>
      </c>
      <c r="Z48" s="103">
        <v>3</v>
      </c>
      <c r="AA48" s="103">
        <v>4</v>
      </c>
      <c r="AB48" s="103">
        <v>3</v>
      </c>
      <c r="AC48" s="104">
        <v>3</v>
      </c>
      <c r="AD48" s="28">
        <v>1</v>
      </c>
      <c r="AE48" s="79">
        <v>1.8</v>
      </c>
      <c r="AF48" s="29">
        <v>1</v>
      </c>
      <c r="AG48" s="79">
        <v>1.3</v>
      </c>
      <c r="AH48" s="29" t="s">
        <v>551</v>
      </c>
      <c r="AI48" s="79" t="s">
        <v>551</v>
      </c>
      <c r="AJ48" s="29" t="s">
        <v>551</v>
      </c>
      <c r="AK48" s="79" t="s">
        <v>551</v>
      </c>
      <c r="AL48" s="29" t="s">
        <v>551</v>
      </c>
      <c r="AM48" s="79" t="s">
        <v>551</v>
      </c>
      <c r="AN48" s="15"/>
      <c r="AO48" s="15"/>
      <c r="AP48" s="15"/>
      <c r="AQ48" s="51"/>
    </row>
    <row r="49" spans="1:43" x14ac:dyDescent="0.35">
      <c r="A49" s="52">
        <v>15</v>
      </c>
      <c r="B49" s="19" t="s">
        <v>226</v>
      </c>
      <c r="C49" s="19" t="s">
        <v>227</v>
      </c>
      <c r="D49" s="19" t="s">
        <v>79</v>
      </c>
      <c r="E49" s="19" t="s">
        <v>154</v>
      </c>
      <c r="F49" s="20">
        <v>18000000</v>
      </c>
      <c r="G49" s="97">
        <v>0.66200000000000003</v>
      </c>
      <c r="H49" s="99">
        <v>12000000</v>
      </c>
      <c r="I49" s="85">
        <v>4</v>
      </c>
      <c r="J49" s="26">
        <v>32.4</v>
      </c>
      <c r="K49" s="25">
        <v>4</v>
      </c>
      <c r="L49" s="27">
        <v>26</v>
      </c>
      <c r="M49" s="25">
        <v>4</v>
      </c>
      <c r="N49" s="27">
        <v>36.200000000000003</v>
      </c>
      <c r="O49" s="25">
        <v>2</v>
      </c>
      <c r="P49" s="93">
        <v>35</v>
      </c>
      <c r="Q49" s="102">
        <v>4</v>
      </c>
      <c r="R49" s="103">
        <v>4</v>
      </c>
      <c r="S49" s="103">
        <v>4</v>
      </c>
      <c r="T49" s="103">
        <v>4</v>
      </c>
      <c r="U49" s="103">
        <v>4</v>
      </c>
      <c r="V49" s="103">
        <v>1</v>
      </c>
      <c r="W49" s="103">
        <v>3</v>
      </c>
      <c r="X49" s="103">
        <v>3</v>
      </c>
      <c r="Y49" s="103">
        <v>3</v>
      </c>
      <c r="Z49" s="103">
        <v>3</v>
      </c>
      <c r="AA49" s="103">
        <v>4</v>
      </c>
      <c r="AB49" s="103">
        <v>3</v>
      </c>
      <c r="AC49" s="104">
        <v>3</v>
      </c>
      <c r="AD49" s="28">
        <v>4</v>
      </c>
      <c r="AE49" s="79">
        <v>13.3</v>
      </c>
      <c r="AF49" s="29">
        <v>4</v>
      </c>
      <c r="AG49" s="79">
        <v>-9.3000000000000007</v>
      </c>
      <c r="AH49" s="29">
        <v>4</v>
      </c>
      <c r="AI49" s="79">
        <v>0</v>
      </c>
      <c r="AJ49" s="29">
        <v>2</v>
      </c>
      <c r="AK49" s="79">
        <v>32.9</v>
      </c>
      <c r="AL49" s="29" t="s">
        <v>551</v>
      </c>
      <c r="AM49" s="79" t="s">
        <v>551</v>
      </c>
      <c r="AN49" s="15"/>
      <c r="AO49" s="15"/>
      <c r="AP49" s="15"/>
      <c r="AQ49" s="51"/>
    </row>
    <row r="50" spans="1:43" x14ac:dyDescent="0.35">
      <c r="A50" s="52">
        <v>193</v>
      </c>
      <c r="B50" s="19" t="s">
        <v>210</v>
      </c>
      <c r="C50" s="19" t="s">
        <v>211</v>
      </c>
      <c r="D50" s="19" t="s">
        <v>79</v>
      </c>
      <c r="E50" s="19" t="s">
        <v>154</v>
      </c>
      <c r="F50" s="20">
        <v>13000000</v>
      </c>
      <c r="G50" s="97">
        <v>0.71900000000000008</v>
      </c>
      <c r="H50" s="99">
        <v>9400000</v>
      </c>
      <c r="I50" s="85">
        <v>3</v>
      </c>
      <c r="J50" s="26">
        <v>35.4</v>
      </c>
      <c r="K50" s="25">
        <v>4</v>
      </c>
      <c r="L50" s="27">
        <v>68.7</v>
      </c>
      <c r="M50" s="25">
        <v>1</v>
      </c>
      <c r="N50" s="27">
        <v>-0.7</v>
      </c>
      <c r="O50" s="25">
        <v>3</v>
      </c>
      <c r="P50" s="93">
        <v>38.299999999999997</v>
      </c>
      <c r="Q50" s="102">
        <v>4</v>
      </c>
      <c r="R50" s="103">
        <v>4</v>
      </c>
      <c r="S50" s="103">
        <v>4</v>
      </c>
      <c r="T50" s="103">
        <v>3</v>
      </c>
      <c r="U50" s="103">
        <v>4</v>
      </c>
      <c r="V50" s="103">
        <v>4</v>
      </c>
      <c r="W50" s="103">
        <v>3</v>
      </c>
      <c r="X50" s="103">
        <v>4</v>
      </c>
      <c r="Y50" s="103">
        <v>3</v>
      </c>
      <c r="Z50" s="103">
        <v>3</v>
      </c>
      <c r="AA50" s="103">
        <v>4</v>
      </c>
      <c r="AB50" s="103">
        <v>3</v>
      </c>
      <c r="AC50" s="104">
        <v>3</v>
      </c>
      <c r="AD50" s="28">
        <v>2</v>
      </c>
      <c r="AE50" s="79">
        <v>-0.6</v>
      </c>
      <c r="AF50" s="29">
        <v>2</v>
      </c>
      <c r="AG50" s="79">
        <v>-6.4</v>
      </c>
      <c r="AH50" s="29" t="s">
        <v>551</v>
      </c>
      <c r="AI50" s="79" t="s">
        <v>551</v>
      </c>
      <c r="AJ50" s="29">
        <v>1</v>
      </c>
      <c r="AK50" s="79">
        <v>-0.4</v>
      </c>
      <c r="AL50" s="29" t="s">
        <v>551</v>
      </c>
      <c r="AM50" s="79" t="s">
        <v>551</v>
      </c>
      <c r="AN50" s="15"/>
      <c r="AO50" s="15"/>
      <c r="AP50" s="15"/>
      <c r="AQ50" s="51"/>
    </row>
    <row r="51" spans="1:43" x14ac:dyDescent="0.35">
      <c r="A51" s="52">
        <v>152</v>
      </c>
      <c r="B51" s="19" t="s">
        <v>224</v>
      </c>
      <c r="C51" s="19" t="s">
        <v>225</v>
      </c>
      <c r="D51" s="19" t="s">
        <v>79</v>
      </c>
      <c r="E51" s="19" t="s">
        <v>154</v>
      </c>
      <c r="F51" s="20">
        <v>3700000</v>
      </c>
      <c r="G51" s="97">
        <v>0.81</v>
      </c>
      <c r="H51" s="99">
        <v>3000000</v>
      </c>
      <c r="I51" s="85">
        <v>4</v>
      </c>
      <c r="J51" s="26">
        <v>42</v>
      </c>
      <c r="K51" s="25">
        <v>3</v>
      </c>
      <c r="L51" s="27">
        <v>49.4</v>
      </c>
      <c r="M51" s="25">
        <v>4</v>
      </c>
      <c r="N51" s="27">
        <v>26.6</v>
      </c>
      <c r="O51" s="25" t="s">
        <v>551</v>
      </c>
      <c r="P51" s="93" t="s">
        <v>551</v>
      </c>
      <c r="Q51" s="102">
        <v>4</v>
      </c>
      <c r="R51" s="103">
        <v>3</v>
      </c>
      <c r="S51" s="103">
        <v>4</v>
      </c>
      <c r="T51" s="103">
        <v>4</v>
      </c>
      <c r="U51" s="103">
        <v>3</v>
      </c>
      <c r="V51" s="103">
        <v>4</v>
      </c>
      <c r="W51" s="103">
        <v>1</v>
      </c>
      <c r="X51" s="103">
        <v>4</v>
      </c>
      <c r="Y51" s="103">
        <v>3</v>
      </c>
      <c r="Z51" s="103">
        <v>2</v>
      </c>
      <c r="AA51" s="103">
        <v>1</v>
      </c>
      <c r="AB51" s="103">
        <v>3</v>
      </c>
      <c r="AC51" s="104">
        <v>3</v>
      </c>
      <c r="AD51" s="28">
        <v>1</v>
      </c>
      <c r="AE51" s="79">
        <v>0</v>
      </c>
      <c r="AF51" s="29">
        <v>1</v>
      </c>
      <c r="AG51" s="79">
        <v>0.9</v>
      </c>
      <c r="AH51" s="29" t="s">
        <v>551</v>
      </c>
      <c r="AI51" s="79" t="s">
        <v>551</v>
      </c>
      <c r="AJ51" s="29">
        <v>4</v>
      </c>
      <c r="AK51" s="79">
        <v>90.8</v>
      </c>
      <c r="AL51" s="29" t="s">
        <v>551</v>
      </c>
      <c r="AM51" s="79" t="s">
        <v>551</v>
      </c>
      <c r="AN51" s="15"/>
      <c r="AO51" s="15"/>
      <c r="AP51" s="15"/>
      <c r="AQ51" s="51"/>
    </row>
    <row r="52" spans="1:43" x14ac:dyDescent="0.35">
      <c r="A52" s="52">
        <v>162</v>
      </c>
      <c r="B52" s="19" t="s">
        <v>245</v>
      </c>
      <c r="C52" s="19" t="s">
        <v>246</v>
      </c>
      <c r="D52" s="19" t="s">
        <v>247</v>
      </c>
      <c r="E52" s="19" t="s">
        <v>151</v>
      </c>
      <c r="F52" s="20">
        <v>600000</v>
      </c>
      <c r="G52" s="97">
        <v>-0.60799999999999998</v>
      </c>
      <c r="H52" s="99">
        <v>-370000</v>
      </c>
      <c r="I52" s="85">
        <v>3</v>
      </c>
      <c r="J52" s="26">
        <v>-8.6</v>
      </c>
      <c r="K52" s="25">
        <v>2</v>
      </c>
      <c r="L52" s="27">
        <v>-39.4</v>
      </c>
      <c r="M52" s="25">
        <v>4</v>
      </c>
      <c r="N52" s="27">
        <v>-26.4</v>
      </c>
      <c r="O52" s="25">
        <v>3</v>
      </c>
      <c r="P52" s="93">
        <v>40</v>
      </c>
      <c r="Q52" s="102">
        <v>2</v>
      </c>
      <c r="R52" s="103">
        <v>1</v>
      </c>
      <c r="S52" s="103">
        <v>1</v>
      </c>
      <c r="T52" s="103">
        <v>1</v>
      </c>
      <c r="U52" s="103">
        <v>3</v>
      </c>
      <c r="V52" s="103">
        <v>1</v>
      </c>
      <c r="W52" s="103">
        <v>1</v>
      </c>
      <c r="X52" s="103">
        <v>1</v>
      </c>
      <c r="Y52" s="103">
        <v>3</v>
      </c>
      <c r="Z52" s="103">
        <v>1</v>
      </c>
      <c r="AA52" s="103">
        <v>1</v>
      </c>
      <c r="AB52" s="103">
        <v>4</v>
      </c>
      <c r="AC52" s="104">
        <v>4</v>
      </c>
      <c r="AD52" s="28">
        <v>1</v>
      </c>
      <c r="AE52" s="79">
        <v>-21.7</v>
      </c>
      <c r="AF52" s="29">
        <v>4</v>
      </c>
      <c r="AG52" s="79">
        <v>-13.6</v>
      </c>
      <c r="AH52" s="29">
        <v>3</v>
      </c>
      <c r="AI52" s="79">
        <v>-43.8</v>
      </c>
      <c r="AJ52" s="29" t="s">
        <v>551</v>
      </c>
      <c r="AK52" s="79" t="s">
        <v>551</v>
      </c>
      <c r="AL52" s="29" t="s">
        <v>551</v>
      </c>
      <c r="AM52" s="79" t="s">
        <v>551</v>
      </c>
      <c r="AN52" s="15"/>
      <c r="AO52" s="15"/>
      <c r="AP52" s="15"/>
      <c r="AQ52" s="51"/>
    </row>
    <row r="53" spans="1:43" x14ac:dyDescent="0.35">
      <c r="A53" s="52">
        <v>184</v>
      </c>
      <c r="B53" s="19" t="s">
        <v>286</v>
      </c>
      <c r="C53" s="19" t="s">
        <v>287</v>
      </c>
      <c r="D53" s="19" t="s">
        <v>247</v>
      </c>
      <c r="E53" s="19" t="s">
        <v>151</v>
      </c>
      <c r="F53" s="20">
        <v>7400000</v>
      </c>
      <c r="G53" s="97">
        <v>-0.312</v>
      </c>
      <c r="H53" s="99">
        <v>-2300000</v>
      </c>
      <c r="I53" s="85">
        <v>2</v>
      </c>
      <c r="J53" s="26">
        <v>-7.3</v>
      </c>
      <c r="K53" s="25">
        <v>3</v>
      </c>
      <c r="L53" s="27">
        <v>6.6</v>
      </c>
      <c r="M53" s="25">
        <v>2</v>
      </c>
      <c r="N53" s="27">
        <v>-41.8</v>
      </c>
      <c r="O53" s="25">
        <v>2</v>
      </c>
      <c r="P53" s="93">
        <v>13.3</v>
      </c>
      <c r="Q53" s="102">
        <v>4</v>
      </c>
      <c r="R53" s="103">
        <v>1</v>
      </c>
      <c r="S53" s="103">
        <v>1</v>
      </c>
      <c r="T53" s="103">
        <v>1</v>
      </c>
      <c r="U53" s="103">
        <v>4</v>
      </c>
      <c r="V53" s="103">
        <v>3</v>
      </c>
      <c r="W53" s="103">
        <v>1</v>
      </c>
      <c r="X53" s="103">
        <v>4</v>
      </c>
      <c r="Y53" s="103">
        <v>4</v>
      </c>
      <c r="Z53" s="103">
        <v>1</v>
      </c>
      <c r="AA53" s="103">
        <v>3</v>
      </c>
      <c r="AB53" s="103">
        <v>3</v>
      </c>
      <c r="AC53" s="104">
        <v>4</v>
      </c>
      <c r="AD53" s="28">
        <v>3</v>
      </c>
      <c r="AE53" s="79">
        <v>-27.7</v>
      </c>
      <c r="AF53" s="29">
        <v>2</v>
      </c>
      <c r="AG53" s="79">
        <v>0.2</v>
      </c>
      <c r="AH53" s="29">
        <v>1</v>
      </c>
      <c r="AI53" s="79">
        <v>-97.8</v>
      </c>
      <c r="AJ53" s="29" t="s">
        <v>551</v>
      </c>
      <c r="AK53" s="79" t="s">
        <v>551</v>
      </c>
      <c r="AL53" s="29" t="s">
        <v>551</v>
      </c>
      <c r="AM53" s="79" t="s">
        <v>551</v>
      </c>
      <c r="AN53" s="15"/>
      <c r="AO53" s="15"/>
      <c r="AP53" s="15"/>
      <c r="AQ53" s="51"/>
    </row>
    <row r="54" spans="1:43" x14ac:dyDescent="0.35">
      <c r="A54" s="52">
        <v>71</v>
      </c>
      <c r="B54" s="19" t="s">
        <v>258</v>
      </c>
      <c r="C54" s="19" t="s">
        <v>259</v>
      </c>
      <c r="D54" s="19" t="s">
        <v>247</v>
      </c>
      <c r="E54" s="19" t="s">
        <v>151</v>
      </c>
      <c r="F54" s="20">
        <v>130000000</v>
      </c>
      <c r="G54" s="97">
        <v>-0.22800000000000001</v>
      </c>
      <c r="H54" s="99">
        <v>-30000000</v>
      </c>
      <c r="I54" s="85">
        <v>1</v>
      </c>
      <c r="J54" s="26">
        <v>-1.1000000000000001</v>
      </c>
      <c r="K54" s="25">
        <v>1</v>
      </c>
      <c r="L54" s="27">
        <v>-7.8</v>
      </c>
      <c r="M54" s="25">
        <v>2</v>
      </c>
      <c r="N54" s="27">
        <v>-19</v>
      </c>
      <c r="O54" s="25">
        <v>3</v>
      </c>
      <c r="P54" s="93">
        <v>23.3</v>
      </c>
      <c r="Q54" s="102">
        <v>1</v>
      </c>
      <c r="R54" s="103">
        <v>1</v>
      </c>
      <c r="S54" s="103">
        <v>1</v>
      </c>
      <c r="T54" s="103">
        <v>1</v>
      </c>
      <c r="U54" s="103">
        <v>2</v>
      </c>
      <c r="V54" s="103">
        <v>1</v>
      </c>
      <c r="W54" s="103">
        <v>1</v>
      </c>
      <c r="X54" s="103">
        <v>1</v>
      </c>
      <c r="Y54" s="103">
        <v>1</v>
      </c>
      <c r="Z54" s="103">
        <v>3</v>
      </c>
      <c r="AA54" s="103">
        <v>2</v>
      </c>
      <c r="AB54" s="103">
        <v>1</v>
      </c>
      <c r="AC54" s="104">
        <v>1</v>
      </c>
      <c r="AD54" s="28">
        <v>3</v>
      </c>
      <c r="AE54" s="79">
        <v>-15.5</v>
      </c>
      <c r="AF54" s="29">
        <v>1</v>
      </c>
      <c r="AG54" s="79">
        <v>-22.5</v>
      </c>
      <c r="AH54" s="29" t="s">
        <v>551</v>
      </c>
      <c r="AI54" s="79" t="s">
        <v>551</v>
      </c>
      <c r="AJ54" s="29" t="s">
        <v>551</v>
      </c>
      <c r="AK54" s="79" t="s">
        <v>551</v>
      </c>
      <c r="AL54" s="29" t="s">
        <v>551</v>
      </c>
      <c r="AM54" s="79" t="s">
        <v>551</v>
      </c>
      <c r="AN54" s="15"/>
      <c r="AO54" s="15"/>
      <c r="AP54" s="15"/>
      <c r="AQ54" s="51"/>
    </row>
    <row r="55" spans="1:43" x14ac:dyDescent="0.35">
      <c r="A55" s="52">
        <v>48</v>
      </c>
      <c r="B55" s="19" t="s">
        <v>250</v>
      </c>
      <c r="C55" s="19" t="s">
        <v>251</v>
      </c>
      <c r="D55" s="19" t="s">
        <v>247</v>
      </c>
      <c r="E55" s="19" t="s">
        <v>186</v>
      </c>
      <c r="F55" s="20">
        <v>3500000</v>
      </c>
      <c r="G55" s="97">
        <v>-0.13500000000000001</v>
      </c>
      <c r="H55" s="99">
        <v>-470000</v>
      </c>
      <c r="I55" s="85">
        <v>2</v>
      </c>
      <c r="J55" s="26">
        <v>1.2</v>
      </c>
      <c r="K55" s="25">
        <v>1</v>
      </c>
      <c r="L55" s="27">
        <v>-14.8</v>
      </c>
      <c r="M55" s="25">
        <v>1</v>
      </c>
      <c r="N55" s="27">
        <v>-1.7</v>
      </c>
      <c r="O55" s="25">
        <v>4</v>
      </c>
      <c r="P55" s="93">
        <v>20</v>
      </c>
      <c r="Q55" s="102">
        <v>1</v>
      </c>
      <c r="R55" s="103">
        <v>1</v>
      </c>
      <c r="S55" s="103">
        <v>1</v>
      </c>
      <c r="T55" s="103">
        <v>1</v>
      </c>
      <c r="U55" s="103">
        <v>1</v>
      </c>
      <c r="V55" s="103">
        <v>1</v>
      </c>
      <c r="W55" s="103">
        <v>1</v>
      </c>
      <c r="X55" s="103">
        <v>1</v>
      </c>
      <c r="Y55" s="103">
        <v>1</v>
      </c>
      <c r="Z55" s="103">
        <v>1</v>
      </c>
      <c r="AA55" s="103">
        <v>2</v>
      </c>
      <c r="AB55" s="103">
        <v>3</v>
      </c>
      <c r="AC55" s="104">
        <v>1</v>
      </c>
      <c r="AD55" s="28">
        <v>3</v>
      </c>
      <c r="AE55" s="79">
        <v>-3</v>
      </c>
      <c r="AF55" s="29">
        <v>1</v>
      </c>
      <c r="AG55" s="79">
        <v>-0.4</v>
      </c>
      <c r="AH55" s="29" t="s">
        <v>551</v>
      </c>
      <c r="AI55" s="79" t="s">
        <v>551</v>
      </c>
      <c r="AJ55" s="29" t="s">
        <v>551</v>
      </c>
      <c r="AK55" s="79" t="s">
        <v>551</v>
      </c>
      <c r="AL55" s="29" t="s">
        <v>551</v>
      </c>
      <c r="AM55" s="79" t="s">
        <v>551</v>
      </c>
      <c r="AN55" s="15"/>
      <c r="AO55" s="15"/>
      <c r="AP55" s="15"/>
      <c r="AQ55" s="51"/>
    </row>
    <row r="56" spans="1:43" x14ac:dyDescent="0.35">
      <c r="A56" s="52">
        <v>112</v>
      </c>
      <c r="B56" s="19" t="s">
        <v>262</v>
      </c>
      <c r="C56" s="19" t="s">
        <v>263</v>
      </c>
      <c r="D56" s="19" t="s">
        <v>247</v>
      </c>
      <c r="E56" s="19" t="s">
        <v>151</v>
      </c>
      <c r="F56" s="20">
        <v>19000000</v>
      </c>
      <c r="G56" s="97">
        <v>-0.13500000000000001</v>
      </c>
      <c r="H56" s="99">
        <v>-2500000</v>
      </c>
      <c r="I56" s="85">
        <v>2</v>
      </c>
      <c r="J56" s="26">
        <v>-13.3</v>
      </c>
      <c r="K56" s="25">
        <v>3</v>
      </c>
      <c r="L56" s="27">
        <v>-12.1</v>
      </c>
      <c r="M56" s="25">
        <v>3</v>
      </c>
      <c r="N56" s="27">
        <v>-4.4000000000000004</v>
      </c>
      <c r="O56" s="25">
        <v>1</v>
      </c>
      <c r="P56" s="93">
        <v>-23.3</v>
      </c>
      <c r="Q56" s="102">
        <v>3</v>
      </c>
      <c r="R56" s="103">
        <v>4</v>
      </c>
      <c r="S56" s="103">
        <v>4</v>
      </c>
      <c r="T56" s="103">
        <v>4</v>
      </c>
      <c r="U56" s="103">
        <v>2</v>
      </c>
      <c r="V56" s="103">
        <v>3</v>
      </c>
      <c r="W56" s="103">
        <v>1</v>
      </c>
      <c r="X56" s="103">
        <v>1</v>
      </c>
      <c r="Y56" s="103">
        <v>4</v>
      </c>
      <c r="Z56" s="103">
        <v>3</v>
      </c>
      <c r="AA56" s="103">
        <v>3</v>
      </c>
      <c r="AB56" s="103">
        <v>3</v>
      </c>
      <c r="AC56" s="104">
        <v>1</v>
      </c>
      <c r="AD56" s="28">
        <v>4</v>
      </c>
      <c r="AE56" s="79">
        <v>-16.2</v>
      </c>
      <c r="AF56" s="29">
        <v>3</v>
      </c>
      <c r="AG56" s="79">
        <v>7.4</v>
      </c>
      <c r="AH56" s="29" t="s">
        <v>551</v>
      </c>
      <c r="AI56" s="79" t="s">
        <v>551</v>
      </c>
      <c r="AJ56" s="29" t="s">
        <v>551</v>
      </c>
      <c r="AK56" s="79" t="s">
        <v>551</v>
      </c>
      <c r="AL56" s="29" t="s">
        <v>551</v>
      </c>
      <c r="AM56" s="79" t="s">
        <v>551</v>
      </c>
      <c r="AN56" s="15"/>
      <c r="AO56" s="15"/>
      <c r="AP56" s="15"/>
      <c r="AQ56" s="51"/>
    </row>
    <row r="57" spans="1:43" x14ac:dyDescent="0.35">
      <c r="A57" s="52">
        <v>72</v>
      </c>
      <c r="B57" s="19" t="s">
        <v>304</v>
      </c>
      <c r="C57" s="19" t="s">
        <v>305</v>
      </c>
      <c r="D57" s="19" t="s">
        <v>247</v>
      </c>
      <c r="E57" s="19" t="s">
        <v>157</v>
      </c>
      <c r="F57" s="20">
        <v>12000000</v>
      </c>
      <c r="G57" s="97">
        <v>-0.10099999999999999</v>
      </c>
      <c r="H57" s="99">
        <v>-1200000</v>
      </c>
      <c r="I57" s="85">
        <v>2</v>
      </c>
      <c r="J57" s="26">
        <v>-4.7</v>
      </c>
      <c r="K57" s="25">
        <v>3</v>
      </c>
      <c r="L57" s="27">
        <v>3.7</v>
      </c>
      <c r="M57" s="25">
        <v>4</v>
      </c>
      <c r="N57" s="27">
        <v>-17.8</v>
      </c>
      <c r="O57" s="25">
        <v>1</v>
      </c>
      <c r="P57" s="93">
        <v>0</v>
      </c>
      <c r="Q57" s="102" t="s">
        <v>551</v>
      </c>
      <c r="R57" s="103" t="s">
        <v>551</v>
      </c>
      <c r="S57" s="103" t="s">
        <v>551</v>
      </c>
      <c r="T57" s="103" t="s">
        <v>551</v>
      </c>
      <c r="U57" s="103" t="s">
        <v>551</v>
      </c>
      <c r="V57" s="103" t="s">
        <v>551</v>
      </c>
      <c r="W57" s="103" t="s">
        <v>551</v>
      </c>
      <c r="X57" s="103" t="s">
        <v>551</v>
      </c>
      <c r="Y57" s="103" t="s">
        <v>551</v>
      </c>
      <c r="Z57" s="103" t="s">
        <v>551</v>
      </c>
      <c r="AA57" s="103" t="s">
        <v>551</v>
      </c>
      <c r="AB57" s="103" t="s">
        <v>551</v>
      </c>
      <c r="AC57" s="104" t="s">
        <v>551</v>
      </c>
      <c r="AD57" s="28">
        <v>4</v>
      </c>
      <c r="AE57" s="79">
        <v>-23.7</v>
      </c>
      <c r="AF57" s="29">
        <v>3</v>
      </c>
      <c r="AG57" s="79">
        <v>-11.5</v>
      </c>
      <c r="AH57" s="29">
        <v>3</v>
      </c>
      <c r="AI57" s="79">
        <v>-18.3</v>
      </c>
      <c r="AJ57" s="29" t="s">
        <v>551</v>
      </c>
      <c r="AK57" s="79" t="s">
        <v>551</v>
      </c>
      <c r="AL57" s="29" t="s">
        <v>551</v>
      </c>
      <c r="AM57" s="79" t="s">
        <v>551</v>
      </c>
      <c r="AN57" s="15"/>
      <c r="AO57" s="15"/>
      <c r="AP57" s="15"/>
      <c r="AQ57" s="51"/>
    </row>
    <row r="58" spans="1:43" x14ac:dyDescent="0.35">
      <c r="A58" s="52">
        <v>6</v>
      </c>
      <c r="B58" s="19" t="s">
        <v>278</v>
      </c>
      <c r="C58" s="19" t="s">
        <v>279</v>
      </c>
      <c r="D58" s="19" t="s">
        <v>247</v>
      </c>
      <c r="E58" s="19" t="s">
        <v>151</v>
      </c>
      <c r="F58" s="20">
        <v>18000000</v>
      </c>
      <c r="G58" s="97">
        <v>-5.4000000000000006E-2</v>
      </c>
      <c r="H58" s="99">
        <v>-1000000</v>
      </c>
      <c r="I58" s="85">
        <v>3</v>
      </c>
      <c r="J58" s="26">
        <v>10.199999999999999</v>
      </c>
      <c r="K58" s="25">
        <v>2</v>
      </c>
      <c r="L58" s="27">
        <v>-6.1</v>
      </c>
      <c r="M58" s="25">
        <v>4</v>
      </c>
      <c r="N58" s="27">
        <v>-3.3</v>
      </c>
      <c r="O58" s="25">
        <v>4</v>
      </c>
      <c r="P58" s="93">
        <v>40</v>
      </c>
      <c r="Q58" s="102">
        <v>2</v>
      </c>
      <c r="R58" s="103">
        <v>3</v>
      </c>
      <c r="S58" s="103">
        <v>1</v>
      </c>
      <c r="T58" s="103">
        <v>3</v>
      </c>
      <c r="U58" s="103">
        <v>3</v>
      </c>
      <c r="V58" s="103">
        <v>3</v>
      </c>
      <c r="W58" s="103">
        <v>1</v>
      </c>
      <c r="X58" s="103">
        <v>1</v>
      </c>
      <c r="Y58" s="103">
        <v>4</v>
      </c>
      <c r="Z58" s="103">
        <v>3</v>
      </c>
      <c r="AA58" s="103">
        <v>2</v>
      </c>
      <c r="AB58" s="103">
        <v>1</v>
      </c>
      <c r="AC58" s="104">
        <v>3</v>
      </c>
      <c r="AD58" s="28">
        <v>4</v>
      </c>
      <c r="AE58" s="79">
        <v>2.8</v>
      </c>
      <c r="AF58" s="29">
        <v>4</v>
      </c>
      <c r="AG58" s="79">
        <v>-17.2</v>
      </c>
      <c r="AH58" s="29">
        <v>2</v>
      </c>
      <c r="AI58" s="79">
        <v>4.5</v>
      </c>
      <c r="AJ58" s="29" t="s">
        <v>551</v>
      </c>
      <c r="AK58" s="79" t="s">
        <v>551</v>
      </c>
      <c r="AL58" s="29" t="s">
        <v>551</v>
      </c>
      <c r="AM58" s="79" t="s">
        <v>551</v>
      </c>
      <c r="AN58" s="15"/>
      <c r="AO58" s="15"/>
      <c r="AP58" s="15"/>
      <c r="AQ58" s="51"/>
    </row>
    <row r="59" spans="1:43" x14ac:dyDescent="0.35">
      <c r="A59" s="52">
        <v>94</v>
      </c>
      <c r="B59" s="19" t="s">
        <v>256</v>
      </c>
      <c r="C59" s="19" t="s">
        <v>257</v>
      </c>
      <c r="D59" s="19" t="s">
        <v>247</v>
      </c>
      <c r="E59" s="19" t="s">
        <v>186</v>
      </c>
      <c r="F59" s="20">
        <v>290000</v>
      </c>
      <c r="G59" s="97">
        <v>-4.8000000000000001E-2</v>
      </c>
      <c r="H59" s="99">
        <v>-14000</v>
      </c>
      <c r="I59" s="85">
        <v>4</v>
      </c>
      <c r="J59" s="26">
        <v>21.2</v>
      </c>
      <c r="K59" s="25">
        <v>3</v>
      </c>
      <c r="L59" s="27">
        <v>-3.5</v>
      </c>
      <c r="M59" s="25">
        <v>3</v>
      </c>
      <c r="N59" s="27">
        <v>-6.3</v>
      </c>
      <c r="O59" s="25">
        <v>4</v>
      </c>
      <c r="P59" s="93">
        <v>73.3</v>
      </c>
      <c r="Q59" s="102" t="s">
        <v>551</v>
      </c>
      <c r="R59" s="103" t="s">
        <v>551</v>
      </c>
      <c r="S59" s="103" t="s">
        <v>551</v>
      </c>
      <c r="T59" s="103" t="s">
        <v>551</v>
      </c>
      <c r="U59" s="103" t="s">
        <v>551</v>
      </c>
      <c r="V59" s="103" t="s">
        <v>551</v>
      </c>
      <c r="W59" s="103" t="s">
        <v>551</v>
      </c>
      <c r="X59" s="103" t="s">
        <v>551</v>
      </c>
      <c r="Y59" s="103" t="s">
        <v>551</v>
      </c>
      <c r="Z59" s="103" t="s">
        <v>551</v>
      </c>
      <c r="AA59" s="103" t="s">
        <v>551</v>
      </c>
      <c r="AB59" s="103" t="s">
        <v>551</v>
      </c>
      <c r="AC59" s="104" t="s">
        <v>551</v>
      </c>
      <c r="AD59" s="28">
        <v>2</v>
      </c>
      <c r="AE59" s="79">
        <v>-16.3</v>
      </c>
      <c r="AF59" s="29">
        <v>4</v>
      </c>
      <c r="AG59" s="79">
        <v>3.7</v>
      </c>
      <c r="AH59" s="29" t="s">
        <v>551</v>
      </c>
      <c r="AI59" s="79" t="s">
        <v>551</v>
      </c>
      <c r="AJ59" s="29" t="s">
        <v>551</v>
      </c>
      <c r="AK59" s="79" t="s">
        <v>551</v>
      </c>
      <c r="AL59" s="29" t="s">
        <v>551</v>
      </c>
      <c r="AM59" s="79" t="s">
        <v>551</v>
      </c>
      <c r="AN59" s="15"/>
      <c r="AO59" s="15"/>
      <c r="AP59" s="15"/>
      <c r="AQ59" s="51"/>
    </row>
    <row r="60" spans="1:43" x14ac:dyDescent="0.35">
      <c r="A60" s="52">
        <v>43</v>
      </c>
      <c r="B60" s="19" t="s">
        <v>254</v>
      </c>
      <c r="C60" s="19" t="s">
        <v>255</v>
      </c>
      <c r="D60" s="19" t="s">
        <v>247</v>
      </c>
      <c r="E60" s="19" t="s">
        <v>151</v>
      </c>
      <c r="F60" s="20">
        <v>110000</v>
      </c>
      <c r="G60" s="97">
        <v>-3.7999999999999999E-2</v>
      </c>
      <c r="H60" s="99">
        <v>-4300</v>
      </c>
      <c r="I60" s="85">
        <v>2</v>
      </c>
      <c r="J60" s="26">
        <v>2.6</v>
      </c>
      <c r="K60" s="25">
        <v>3</v>
      </c>
      <c r="L60" s="27">
        <v>2</v>
      </c>
      <c r="M60" s="25">
        <v>3</v>
      </c>
      <c r="N60" s="27">
        <v>-10.8</v>
      </c>
      <c r="O60" s="25" t="s">
        <v>551</v>
      </c>
      <c r="P60" s="93" t="s">
        <v>551</v>
      </c>
      <c r="Q60" s="102" t="s">
        <v>551</v>
      </c>
      <c r="R60" s="103" t="s">
        <v>551</v>
      </c>
      <c r="S60" s="103" t="s">
        <v>551</v>
      </c>
      <c r="T60" s="103" t="s">
        <v>551</v>
      </c>
      <c r="U60" s="103" t="s">
        <v>551</v>
      </c>
      <c r="V60" s="103" t="s">
        <v>551</v>
      </c>
      <c r="W60" s="103" t="s">
        <v>551</v>
      </c>
      <c r="X60" s="103" t="s">
        <v>551</v>
      </c>
      <c r="Y60" s="103" t="s">
        <v>551</v>
      </c>
      <c r="Z60" s="103" t="s">
        <v>551</v>
      </c>
      <c r="AA60" s="103" t="s">
        <v>551</v>
      </c>
      <c r="AB60" s="103" t="s">
        <v>551</v>
      </c>
      <c r="AC60" s="104" t="s">
        <v>551</v>
      </c>
      <c r="AD60" s="28">
        <v>1</v>
      </c>
      <c r="AE60" s="79">
        <v>-19.8</v>
      </c>
      <c r="AF60" s="29">
        <v>4</v>
      </c>
      <c r="AG60" s="79">
        <v>-1.8</v>
      </c>
      <c r="AH60" s="29" t="s">
        <v>551</v>
      </c>
      <c r="AI60" s="79" t="s">
        <v>551</v>
      </c>
      <c r="AJ60" s="29" t="s">
        <v>551</v>
      </c>
      <c r="AK60" s="79" t="s">
        <v>551</v>
      </c>
      <c r="AL60" s="29" t="s">
        <v>551</v>
      </c>
      <c r="AM60" s="79" t="s">
        <v>551</v>
      </c>
      <c r="AN60" s="15"/>
      <c r="AO60" s="15"/>
      <c r="AP60" s="15"/>
      <c r="AQ60" s="51"/>
    </row>
    <row r="61" spans="1:43" x14ac:dyDescent="0.35">
      <c r="A61" s="52">
        <v>76</v>
      </c>
      <c r="B61" s="19" t="s">
        <v>290</v>
      </c>
      <c r="C61" s="19" t="s">
        <v>291</v>
      </c>
      <c r="D61" s="19" t="s">
        <v>247</v>
      </c>
      <c r="E61" s="19" t="s">
        <v>151</v>
      </c>
      <c r="F61" s="20">
        <v>30000000</v>
      </c>
      <c r="G61" s="97">
        <v>-2.3E-2</v>
      </c>
      <c r="H61" s="99">
        <v>-700000</v>
      </c>
      <c r="I61" s="85">
        <v>4</v>
      </c>
      <c r="J61" s="26">
        <v>1.6</v>
      </c>
      <c r="K61" s="25">
        <v>1</v>
      </c>
      <c r="L61" s="27">
        <v>-0.4</v>
      </c>
      <c r="M61" s="25">
        <v>4</v>
      </c>
      <c r="N61" s="27">
        <v>-4.9000000000000004</v>
      </c>
      <c r="O61" s="25">
        <v>4</v>
      </c>
      <c r="P61" s="93">
        <v>10</v>
      </c>
      <c r="Q61" s="102">
        <v>3</v>
      </c>
      <c r="R61" s="103">
        <v>1</v>
      </c>
      <c r="S61" s="103">
        <v>1</v>
      </c>
      <c r="T61" s="103">
        <v>1</v>
      </c>
      <c r="U61" s="103">
        <v>4</v>
      </c>
      <c r="V61" s="103">
        <v>3</v>
      </c>
      <c r="W61" s="103">
        <v>1</v>
      </c>
      <c r="X61" s="103">
        <v>3</v>
      </c>
      <c r="Y61" s="103">
        <v>2</v>
      </c>
      <c r="Z61" s="103">
        <v>1</v>
      </c>
      <c r="AA61" s="103">
        <v>1</v>
      </c>
      <c r="AB61" s="103">
        <v>4</v>
      </c>
      <c r="AC61" s="104">
        <v>1</v>
      </c>
      <c r="AD61" s="28">
        <v>4</v>
      </c>
      <c r="AE61" s="79">
        <v>-32.9</v>
      </c>
      <c r="AF61" s="29">
        <v>4</v>
      </c>
      <c r="AG61" s="79">
        <v>17.399999999999999</v>
      </c>
      <c r="AH61" s="29">
        <v>4</v>
      </c>
      <c r="AI61" s="79">
        <v>0.6</v>
      </c>
      <c r="AJ61" s="29" t="s">
        <v>551</v>
      </c>
      <c r="AK61" s="79" t="s">
        <v>551</v>
      </c>
      <c r="AL61" s="29" t="s">
        <v>551</v>
      </c>
      <c r="AM61" s="79" t="s">
        <v>551</v>
      </c>
      <c r="AN61" s="15"/>
      <c r="AO61" s="15"/>
      <c r="AP61" s="15"/>
      <c r="AQ61" s="51"/>
    </row>
    <row r="62" spans="1:43" x14ac:dyDescent="0.35">
      <c r="A62" s="52">
        <v>101</v>
      </c>
      <c r="B62" s="19" t="s">
        <v>252</v>
      </c>
      <c r="C62" s="19" t="s">
        <v>253</v>
      </c>
      <c r="D62" s="19" t="s">
        <v>247</v>
      </c>
      <c r="E62" s="19" t="s">
        <v>186</v>
      </c>
      <c r="F62" s="20">
        <v>340000000</v>
      </c>
      <c r="G62" s="97">
        <v>1.3999999999999999E-2</v>
      </c>
      <c r="H62" s="99">
        <v>4700000</v>
      </c>
      <c r="I62" s="85">
        <v>1</v>
      </c>
      <c r="J62" s="26">
        <v>3.5</v>
      </c>
      <c r="K62" s="25">
        <v>1</v>
      </c>
      <c r="L62" s="27">
        <v>2.1</v>
      </c>
      <c r="M62" s="25">
        <v>2</v>
      </c>
      <c r="N62" s="27">
        <v>-4.7</v>
      </c>
      <c r="O62" s="25">
        <v>3</v>
      </c>
      <c r="P62" s="93">
        <v>13.1</v>
      </c>
      <c r="Q62" s="102">
        <v>1</v>
      </c>
      <c r="R62" s="103">
        <v>1</v>
      </c>
      <c r="S62" s="103">
        <v>1</v>
      </c>
      <c r="T62" s="103">
        <v>1</v>
      </c>
      <c r="U62" s="103">
        <v>1</v>
      </c>
      <c r="V62" s="103">
        <v>1</v>
      </c>
      <c r="W62" s="103">
        <v>3</v>
      </c>
      <c r="X62" s="103">
        <v>1</v>
      </c>
      <c r="Y62" s="103">
        <v>1</v>
      </c>
      <c r="Z62" s="103">
        <v>1</v>
      </c>
      <c r="AA62" s="103">
        <v>1</v>
      </c>
      <c r="AB62" s="103">
        <v>1</v>
      </c>
      <c r="AC62" s="104">
        <v>1</v>
      </c>
      <c r="AD62" s="28">
        <v>2</v>
      </c>
      <c r="AE62" s="79">
        <v>-0.8</v>
      </c>
      <c r="AF62" s="29">
        <v>3</v>
      </c>
      <c r="AG62" s="79">
        <v>-8.6999999999999993</v>
      </c>
      <c r="AH62" s="29" t="s">
        <v>551</v>
      </c>
      <c r="AI62" s="79" t="s">
        <v>551</v>
      </c>
      <c r="AJ62" s="29" t="s">
        <v>551</v>
      </c>
      <c r="AK62" s="79" t="s">
        <v>551</v>
      </c>
      <c r="AL62" s="29" t="s">
        <v>551</v>
      </c>
      <c r="AM62" s="79" t="s">
        <v>551</v>
      </c>
      <c r="AN62" s="15"/>
      <c r="AO62" s="15"/>
      <c r="AP62" s="15"/>
      <c r="AQ62" s="51"/>
    </row>
    <row r="63" spans="1:43" x14ac:dyDescent="0.35">
      <c r="A63" s="52">
        <v>8</v>
      </c>
      <c r="B63" s="19" t="s">
        <v>266</v>
      </c>
      <c r="C63" s="19" t="s">
        <v>267</v>
      </c>
      <c r="D63" s="19" t="s">
        <v>247</v>
      </c>
      <c r="E63" s="19" t="s">
        <v>151</v>
      </c>
      <c r="F63" s="20">
        <v>46000000</v>
      </c>
      <c r="G63" s="97">
        <v>2.1000000000000001E-2</v>
      </c>
      <c r="H63" s="99">
        <v>960000</v>
      </c>
      <c r="I63" s="85">
        <v>3</v>
      </c>
      <c r="J63" s="26">
        <v>1.6</v>
      </c>
      <c r="K63" s="25">
        <v>3</v>
      </c>
      <c r="L63" s="27">
        <v>0.3</v>
      </c>
      <c r="M63" s="25">
        <v>4</v>
      </c>
      <c r="N63" s="27">
        <v>-2.2000000000000002</v>
      </c>
      <c r="O63" s="25">
        <v>1</v>
      </c>
      <c r="P63" s="93">
        <v>6.7</v>
      </c>
      <c r="Q63" s="102">
        <v>2</v>
      </c>
      <c r="R63" s="103">
        <v>3</v>
      </c>
      <c r="S63" s="103">
        <v>4</v>
      </c>
      <c r="T63" s="103">
        <v>1</v>
      </c>
      <c r="U63" s="103">
        <v>4</v>
      </c>
      <c r="V63" s="103">
        <v>3</v>
      </c>
      <c r="W63" s="103">
        <v>3</v>
      </c>
      <c r="X63" s="103">
        <v>4</v>
      </c>
      <c r="Y63" s="103">
        <v>2</v>
      </c>
      <c r="Z63" s="103">
        <v>4</v>
      </c>
      <c r="AA63" s="103">
        <v>3</v>
      </c>
      <c r="AB63" s="103">
        <v>3</v>
      </c>
      <c r="AC63" s="104">
        <v>3</v>
      </c>
      <c r="AD63" s="28">
        <v>4</v>
      </c>
      <c r="AE63" s="79">
        <v>-10.9</v>
      </c>
      <c r="AF63" s="29">
        <v>2</v>
      </c>
      <c r="AG63" s="79">
        <v>-0.9</v>
      </c>
      <c r="AH63" s="29">
        <v>4</v>
      </c>
      <c r="AI63" s="79">
        <v>5.0999999999999996</v>
      </c>
      <c r="AJ63" s="29" t="s">
        <v>551</v>
      </c>
      <c r="AK63" s="79" t="s">
        <v>551</v>
      </c>
      <c r="AL63" s="29" t="s">
        <v>551</v>
      </c>
      <c r="AM63" s="79" t="s">
        <v>551</v>
      </c>
      <c r="AN63" s="15"/>
      <c r="AO63" s="15"/>
      <c r="AP63" s="15"/>
      <c r="AQ63" s="51"/>
    </row>
    <row r="64" spans="1:43" x14ac:dyDescent="0.35">
      <c r="A64" s="52">
        <v>32</v>
      </c>
      <c r="B64" s="19" t="s">
        <v>270</v>
      </c>
      <c r="C64" s="19" t="s">
        <v>271</v>
      </c>
      <c r="D64" s="19" t="s">
        <v>247</v>
      </c>
      <c r="E64" s="19" t="s">
        <v>151</v>
      </c>
      <c r="F64" s="20">
        <v>190000</v>
      </c>
      <c r="G64" s="97">
        <v>3.1E-2</v>
      </c>
      <c r="H64" s="99">
        <v>5700</v>
      </c>
      <c r="I64" s="85">
        <v>1</v>
      </c>
      <c r="J64" s="26">
        <v>-0.3</v>
      </c>
      <c r="K64" s="25">
        <v>3</v>
      </c>
      <c r="L64" s="27">
        <v>20.8</v>
      </c>
      <c r="M64" s="25">
        <v>3</v>
      </c>
      <c r="N64" s="27">
        <v>-21.7</v>
      </c>
      <c r="O64" s="25">
        <v>1</v>
      </c>
      <c r="P64" s="93">
        <v>0</v>
      </c>
      <c r="Q64" s="102">
        <v>3</v>
      </c>
      <c r="R64" s="103">
        <v>1</v>
      </c>
      <c r="S64" s="103">
        <v>1</v>
      </c>
      <c r="T64" s="103">
        <v>1</v>
      </c>
      <c r="U64" s="103">
        <v>1</v>
      </c>
      <c r="V64" s="103">
        <v>4</v>
      </c>
      <c r="W64" s="103">
        <v>1</v>
      </c>
      <c r="X64" s="103">
        <v>4</v>
      </c>
      <c r="Y64" s="103">
        <v>4</v>
      </c>
      <c r="Z64" s="103">
        <v>3</v>
      </c>
      <c r="AA64" s="103">
        <v>2</v>
      </c>
      <c r="AB64" s="103">
        <v>4</v>
      </c>
      <c r="AC64" s="104">
        <v>4</v>
      </c>
      <c r="AD64" s="28">
        <v>1</v>
      </c>
      <c r="AE64" s="79">
        <v>-30</v>
      </c>
      <c r="AF64" s="29">
        <v>3</v>
      </c>
      <c r="AG64" s="79">
        <v>-13.5</v>
      </c>
      <c r="AH64" s="29" t="s">
        <v>551</v>
      </c>
      <c r="AI64" s="79" t="s">
        <v>551</v>
      </c>
      <c r="AJ64" s="29" t="s">
        <v>551</v>
      </c>
      <c r="AK64" s="79" t="s">
        <v>551</v>
      </c>
      <c r="AL64" s="29" t="s">
        <v>551</v>
      </c>
      <c r="AM64" s="79" t="s">
        <v>551</v>
      </c>
      <c r="AN64" s="15"/>
      <c r="AO64" s="15"/>
      <c r="AP64" s="15"/>
      <c r="AQ64" s="51"/>
    </row>
    <row r="65" spans="1:43" x14ac:dyDescent="0.35">
      <c r="A65" s="52">
        <v>30</v>
      </c>
      <c r="B65" s="19" t="s">
        <v>268</v>
      </c>
      <c r="C65" s="19" t="s">
        <v>269</v>
      </c>
      <c r="D65" s="19" t="s">
        <v>247</v>
      </c>
      <c r="E65" s="19" t="s">
        <v>151</v>
      </c>
      <c r="F65" s="20">
        <v>11000000</v>
      </c>
      <c r="G65" s="97">
        <v>4.0999999999999995E-2</v>
      </c>
      <c r="H65" s="99">
        <v>460000</v>
      </c>
      <c r="I65" s="85">
        <v>1</v>
      </c>
      <c r="J65" s="26">
        <v>2.2999999999999998</v>
      </c>
      <c r="K65" s="25">
        <v>1</v>
      </c>
      <c r="L65" s="27">
        <v>0</v>
      </c>
      <c r="M65" s="25">
        <v>1</v>
      </c>
      <c r="N65" s="27">
        <v>0.1</v>
      </c>
      <c r="O65" s="25">
        <v>1</v>
      </c>
      <c r="P65" s="93">
        <v>6.7</v>
      </c>
      <c r="Q65" s="102">
        <v>1</v>
      </c>
      <c r="R65" s="103">
        <v>1</v>
      </c>
      <c r="S65" s="103">
        <v>1</v>
      </c>
      <c r="T65" s="103">
        <v>1</v>
      </c>
      <c r="U65" s="103">
        <v>1</v>
      </c>
      <c r="V65" s="103">
        <v>1</v>
      </c>
      <c r="W65" s="103">
        <v>1</v>
      </c>
      <c r="X65" s="103">
        <v>1</v>
      </c>
      <c r="Y65" s="103">
        <v>1</v>
      </c>
      <c r="Z65" s="103">
        <v>1</v>
      </c>
      <c r="AA65" s="103">
        <v>1</v>
      </c>
      <c r="AB65" s="103">
        <v>1</v>
      </c>
      <c r="AC65" s="104">
        <v>1</v>
      </c>
      <c r="AD65" s="28">
        <v>1</v>
      </c>
      <c r="AE65" s="79">
        <v>0.2</v>
      </c>
      <c r="AF65" s="29">
        <v>1</v>
      </c>
      <c r="AG65" s="79">
        <v>0</v>
      </c>
      <c r="AH65" s="29" t="s">
        <v>551</v>
      </c>
      <c r="AI65" s="79" t="s">
        <v>551</v>
      </c>
      <c r="AJ65" s="29" t="s">
        <v>551</v>
      </c>
      <c r="AK65" s="79" t="s">
        <v>551</v>
      </c>
      <c r="AL65" s="29" t="s">
        <v>551</v>
      </c>
      <c r="AM65" s="79" t="s">
        <v>551</v>
      </c>
      <c r="AN65" s="15"/>
      <c r="AO65" s="15"/>
      <c r="AP65" s="15"/>
      <c r="AQ65" s="51"/>
    </row>
    <row r="66" spans="1:43" x14ac:dyDescent="0.35">
      <c r="A66" s="52">
        <v>25</v>
      </c>
      <c r="B66" s="19" t="s">
        <v>276</v>
      </c>
      <c r="C66" s="19" t="s">
        <v>277</v>
      </c>
      <c r="D66" s="19" t="s">
        <v>247</v>
      </c>
      <c r="E66" s="19" t="s">
        <v>186</v>
      </c>
      <c r="F66" s="20">
        <v>39000000</v>
      </c>
      <c r="G66" s="97">
        <v>5.2000000000000005E-2</v>
      </c>
      <c r="H66" s="99">
        <v>2000000</v>
      </c>
      <c r="I66" s="85">
        <v>1</v>
      </c>
      <c r="J66" s="26">
        <v>10</v>
      </c>
      <c r="K66" s="25">
        <v>1</v>
      </c>
      <c r="L66" s="27">
        <v>1</v>
      </c>
      <c r="M66" s="25">
        <v>3</v>
      </c>
      <c r="N66" s="27">
        <v>0.2</v>
      </c>
      <c r="O66" s="25">
        <v>3</v>
      </c>
      <c r="P66" s="93">
        <v>28.9</v>
      </c>
      <c r="Q66" s="102">
        <v>1</v>
      </c>
      <c r="R66" s="103">
        <v>1</v>
      </c>
      <c r="S66" s="103">
        <v>1</v>
      </c>
      <c r="T66" s="103">
        <v>1</v>
      </c>
      <c r="U66" s="103">
        <v>1</v>
      </c>
      <c r="V66" s="103">
        <v>1</v>
      </c>
      <c r="W66" s="103">
        <v>1</v>
      </c>
      <c r="X66" s="103">
        <v>1</v>
      </c>
      <c r="Y66" s="103">
        <v>1</v>
      </c>
      <c r="Z66" s="103">
        <v>1</v>
      </c>
      <c r="AA66" s="103">
        <v>1</v>
      </c>
      <c r="AB66" s="103">
        <v>1</v>
      </c>
      <c r="AC66" s="104">
        <v>1</v>
      </c>
      <c r="AD66" s="28">
        <v>3</v>
      </c>
      <c r="AE66" s="79">
        <v>0</v>
      </c>
      <c r="AF66" s="29">
        <v>3</v>
      </c>
      <c r="AG66" s="79">
        <v>0.4</v>
      </c>
      <c r="AH66" s="29" t="s">
        <v>551</v>
      </c>
      <c r="AI66" s="79" t="s">
        <v>551</v>
      </c>
      <c r="AJ66" s="29" t="s">
        <v>551</v>
      </c>
      <c r="AK66" s="79" t="s">
        <v>551</v>
      </c>
      <c r="AL66" s="29" t="s">
        <v>551</v>
      </c>
      <c r="AM66" s="79" t="s">
        <v>551</v>
      </c>
      <c r="AN66" s="15"/>
      <c r="AO66" s="15"/>
      <c r="AP66" s="15"/>
      <c r="AQ66" s="51"/>
    </row>
    <row r="67" spans="1:43" x14ac:dyDescent="0.35">
      <c r="A67" s="52">
        <v>128</v>
      </c>
      <c r="B67" s="19" t="s">
        <v>284</v>
      </c>
      <c r="C67" s="19" t="s">
        <v>285</v>
      </c>
      <c r="D67" s="19" t="s">
        <v>247</v>
      </c>
      <c r="E67" s="19" t="s">
        <v>151</v>
      </c>
      <c r="F67" s="20">
        <v>34000000</v>
      </c>
      <c r="G67" s="97">
        <v>5.2999999999999999E-2</v>
      </c>
      <c r="H67" s="99">
        <v>1800000</v>
      </c>
      <c r="I67" s="85">
        <v>3</v>
      </c>
      <c r="J67" s="26">
        <v>9.3000000000000007</v>
      </c>
      <c r="K67" s="25">
        <v>3</v>
      </c>
      <c r="L67" s="27">
        <v>7.3</v>
      </c>
      <c r="M67" s="25">
        <v>4</v>
      </c>
      <c r="N67" s="27">
        <v>-6</v>
      </c>
      <c r="O67" s="25">
        <v>2</v>
      </c>
      <c r="P67" s="93">
        <v>26.7</v>
      </c>
      <c r="Q67" s="102">
        <v>3</v>
      </c>
      <c r="R67" s="103">
        <v>4</v>
      </c>
      <c r="S67" s="103">
        <v>4</v>
      </c>
      <c r="T67" s="103">
        <v>4</v>
      </c>
      <c r="U67" s="103">
        <v>4</v>
      </c>
      <c r="V67" s="103">
        <v>3</v>
      </c>
      <c r="W67" s="103">
        <v>3</v>
      </c>
      <c r="X67" s="103">
        <v>3</v>
      </c>
      <c r="Y67" s="103">
        <v>4</v>
      </c>
      <c r="Z67" s="103">
        <v>4</v>
      </c>
      <c r="AA67" s="103">
        <v>4</v>
      </c>
      <c r="AB67" s="103">
        <v>1</v>
      </c>
      <c r="AC67" s="104">
        <v>1</v>
      </c>
      <c r="AD67" s="28">
        <v>4</v>
      </c>
      <c r="AE67" s="79">
        <v>0.2</v>
      </c>
      <c r="AF67" s="29">
        <v>4</v>
      </c>
      <c r="AG67" s="79">
        <v>-3.1</v>
      </c>
      <c r="AH67" s="29">
        <v>3</v>
      </c>
      <c r="AI67" s="79">
        <v>-15</v>
      </c>
      <c r="AJ67" s="29" t="s">
        <v>551</v>
      </c>
      <c r="AK67" s="79" t="s">
        <v>551</v>
      </c>
      <c r="AL67" s="29" t="s">
        <v>551</v>
      </c>
      <c r="AM67" s="79" t="s">
        <v>551</v>
      </c>
      <c r="AN67" s="15"/>
      <c r="AO67" s="15"/>
      <c r="AP67" s="15"/>
      <c r="AQ67" s="51"/>
    </row>
    <row r="68" spans="1:43" x14ac:dyDescent="0.35">
      <c r="A68" s="52">
        <v>39</v>
      </c>
      <c r="B68" s="19" t="s">
        <v>260</v>
      </c>
      <c r="C68" s="19" t="s">
        <v>261</v>
      </c>
      <c r="D68" s="19" t="s">
        <v>247</v>
      </c>
      <c r="E68" s="19" t="s">
        <v>151</v>
      </c>
      <c r="F68" s="20">
        <v>73000</v>
      </c>
      <c r="G68" s="97">
        <v>8.4000000000000005E-2</v>
      </c>
      <c r="H68" s="99">
        <v>6100</v>
      </c>
      <c r="I68" s="85">
        <v>2</v>
      </c>
      <c r="J68" s="26">
        <v>12.2</v>
      </c>
      <c r="K68" s="25">
        <v>2</v>
      </c>
      <c r="L68" s="27">
        <v>4.8</v>
      </c>
      <c r="M68" s="25">
        <v>3</v>
      </c>
      <c r="N68" s="27">
        <v>-1.4</v>
      </c>
      <c r="O68" s="25">
        <v>2</v>
      </c>
      <c r="P68" s="93">
        <v>33.299999999999997</v>
      </c>
      <c r="Q68" s="102">
        <v>2</v>
      </c>
      <c r="R68" s="103">
        <v>1</v>
      </c>
      <c r="S68" s="103">
        <v>1</v>
      </c>
      <c r="T68" s="103">
        <v>1</v>
      </c>
      <c r="U68" s="103">
        <v>3</v>
      </c>
      <c r="V68" s="103">
        <v>4</v>
      </c>
      <c r="W68" s="103">
        <v>3</v>
      </c>
      <c r="X68" s="103">
        <v>1</v>
      </c>
      <c r="Y68" s="103">
        <v>2</v>
      </c>
      <c r="Z68" s="103">
        <v>1</v>
      </c>
      <c r="AA68" s="103">
        <v>1</v>
      </c>
      <c r="AB68" s="103">
        <v>4</v>
      </c>
      <c r="AC68" s="104">
        <v>3</v>
      </c>
      <c r="AD68" s="28">
        <v>2</v>
      </c>
      <c r="AE68" s="79">
        <v>2.4</v>
      </c>
      <c r="AF68" s="29">
        <v>4</v>
      </c>
      <c r="AG68" s="79">
        <v>-5.2</v>
      </c>
      <c r="AH68" s="29" t="s">
        <v>551</v>
      </c>
      <c r="AI68" s="79" t="s">
        <v>551</v>
      </c>
      <c r="AJ68" s="29" t="s">
        <v>551</v>
      </c>
      <c r="AK68" s="79" t="s">
        <v>551</v>
      </c>
      <c r="AL68" s="29" t="s">
        <v>551</v>
      </c>
      <c r="AM68" s="79" t="s">
        <v>551</v>
      </c>
      <c r="AN68" s="15"/>
      <c r="AO68" s="15"/>
      <c r="AP68" s="15"/>
      <c r="AQ68" s="51"/>
    </row>
    <row r="69" spans="1:43" x14ac:dyDescent="0.35">
      <c r="A69" s="52">
        <v>138</v>
      </c>
      <c r="B69" s="19" t="s">
        <v>272</v>
      </c>
      <c r="C69" s="19" t="s">
        <v>273</v>
      </c>
      <c r="D69" s="19" t="s">
        <v>247</v>
      </c>
      <c r="E69" s="19" t="s">
        <v>154</v>
      </c>
      <c r="F69" s="20">
        <v>12000000</v>
      </c>
      <c r="G69" s="97">
        <v>8.5000000000000006E-2</v>
      </c>
      <c r="H69" s="99">
        <v>1000000</v>
      </c>
      <c r="I69" s="85">
        <v>4</v>
      </c>
      <c r="J69" s="26">
        <v>15.6</v>
      </c>
      <c r="K69" s="25">
        <v>4</v>
      </c>
      <c r="L69" s="27">
        <v>2.5</v>
      </c>
      <c r="M69" s="25">
        <v>4</v>
      </c>
      <c r="N69" s="27">
        <v>1</v>
      </c>
      <c r="O69" s="25">
        <v>3</v>
      </c>
      <c r="P69" s="93">
        <v>43.3</v>
      </c>
      <c r="Q69" s="102">
        <v>4</v>
      </c>
      <c r="R69" s="103">
        <v>4</v>
      </c>
      <c r="S69" s="103">
        <v>4</v>
      </c>
      <c r="T69" s="103">
        <v>4</v>
      </c>
      <c r="U69" s="103">
        <v>4</v>
      </c>
      <c r="V69" s="103">
        <v>1</v>
      </c>
      <c r="W69" s="103">
        <v>3</v>
      </c>
      <c r="X69" s="103">
        <v>4</v>
      </c>
      <c r="Y69" s="103">
        <v>4</v>
      </c>
      <c r="Z69" s="103">
        <v>4</v>
      </c>
      <c r="AA69" s="103">
        <v>4</v>
      </c>
      <c r="AB69" s="103">
        <v>4</v>
      </c>
      <c r="AC69" s="104">
        <v>4</v>
      </c>
      <c r="AD69" s="28">
        <v>4</v>
      </c>
      <c r="AE69" s="79">
        <v>31.2</v>
      </c>
      <c r="AF69" s="29">
        <v>4</v>
      </c>
      <c r="AG69" s="79">
        <v>-14.5</v>
      </c>
      <c r="AH69" s="29" t="s">
        <v>551</v>
      </c>
      <c r="AI69" s="79" t="s">
        <v>551</v>
      </c>
      <c r="AJ69" s="29" t="s">
        <v>551</v>
      </c>
      <c r="AK69" s="79" t="s">
        <v>551</v>
      </c>
      <c r="AL69" s="29">
        <v>4</v>
      </c>
      <c r="AM69" s="79">
        <v>0</v>
      </c>
      <c r="AN69" s="15"/>
      <c r="AO69" s="15"/>
      <c r="AP69" s="15"/>
      <c r="AQ69" s="51"/>
    </row>
    <row r="70" spans="1:43" x14ac:dyDescent="0.35">
      <c r="A70" s="52">
        <v>145</v>
      </c>
      <c r="B70" s="19" t="s">
        <v>248</v>
      </c>
      <c r="C70" s="19" t="s">
        <v>249</v>
      </c>
      <c r="D70" s="19" t="s">
        <v>247</v>
      </c>
      <c r="E70" s="19" t="s">
        <v>186</v>
      </c>
      <c r="F70" s="20">
        <v>100000</v>
      </c>
      <c r="G70" s="97">
        <v>8.900000000000001E-2</v>
      </c>
      <c r="H70" s="99">
        <v>8900</v>
      </c>
      <c r="I70" s="85">
        <v>3</v>
      </c>
      <c r="J70" s="26">
        <v>7.7</v>
      </c>
      <c r="K70" s="25">
        <v>4</v>
      </c>
      <c r="L70" s="27">
        <v>1.8</v>
      </c>
      <c r="M70" s="25">
        <v>1</v>
      </c>
      <c r="N70" s="27">
        <v>3</v>
      </c>
      <c r="O70" s="25" t="s">
        <v>551</v>
      </c>
      <c r="P70" s="93" t="s">
        <v>551</v>
      </c>
      <c r="Q70" s="102">
        <v>4</v>
      </c>
      <c r="R70" s="103">
        <v>4</v>
      </c>
      <c r="S70" s="103">
        <v>4</v>
      </c>
      <c r="T70" s="103">
        <v>1</v>
      </c>
      <c r="U70" s="103">
        <v>4</v>
      </c>
      <c r="V70" s="103">
        <v>4</v>
      </c>
      <c r="W70" s="103">
        <v>3</v>
      </c>
      <c r="X70" s="103">
        <v>3</v>
      </c>
      <c r="Y70" s="103">
        <v>4</v>
      </c>
      <c r="Z70" s="103">
        <v>4</v>
      </c>
      <c r="AA70" s="103">
        <v>4</v>
      </c>
      <c r="AB70" s="103">
        <v>4</v>
      </c>
      <c r="AC70" s="104">
        <v>3</v>
      </c>
      <c r="AD70" s="28">
        <v>2</v>
      </c>
      <c r="AE70" s="79">
        <v>5.7</v>
      </c>
      <c r="AF70" s="29">
        <v>1</v>
      </c>
      <c r="AG70" s="79">
        <v>0.3</v>
      </c>
      <c r="AH70" s="29" t="s">
        <v>551</v>
      </c>
      <c r="AI70" s="79" t="s">
        <v>551</v>
      </c>
      <c r="AJ70" s="29" t="s">
        <v>551</v>
      </c>
      <c r="AK70" s="79" t="s">
        <v>551</v>
      </c>
      <c r="AL70" s="29" t="s">
        <v>551</v>
      </c>
      <c r="AM70" s="79" t="s">
        <v>551</v>
      </c>
      <c r="AN70" s="15"/>
      <c r="AO70" s="15"/>
      <c r="AP70" s="15"/>
      <c r="AQ70" s="51"/>
    </row>
    <row r="71" spans="1:43" x14ac:dyDescent="0.35">
      <c r="A71" s="52">
        <v>183</v>
      </c>
      <c r="B71" s="19" t="s">
        <v>274</v>
      </c>
      <c r="C71" s="19" t="s">
        <v>275</v>
      </c>
      <c r="D71" s="19" t="s">
        <v>247</v>
      </c>
      <c r="E71" s="19" t="s">
        <v>186</v>
      </c>
      <c r="F71" s="20">
        <v>19000000</v>
      </c>
      <c r="G71" s="97">
        <v>0.10800000000000001</v>
      </c>
      <c r="H71" s="99">
        <v>2100000</v>
      </c>
      <c r="I71" s="85">
        <v>1</v>
      </c>
      <c r="J71" s="26">
        <v>8.4</v>
      </c>
      <c r="K71" s="25">
        <v>1</v>
      </c>
      <c r="L71" s="27">
        <v>4.4000000000000004</v>
      </c>
      <c r="M71" s="25">
        <v>1</v>
      </c>
      <c r="N71" s="27">
        <v>2.4</v>
      </c>
      <c r="O71" s="25">
        <v>2</v>
      </c>
      <c r="P71" s="93">
        <v>18.3</v>
      </c>
      <c r="Q71" s="102">
        <v>3</v>
      </c>
      <c r="R71" s="103">
        <v>3</v>
      </c>
      <c r="S71" s="103">
        <v>1</v>
      </c>
      <c r="T71" s="103">
        <v>1</v>
      </c>
      <c r="U71" s="103">
        <v>2</v>
      </c>
      <c r="V71" s="103">
        <v>3</v>
      </c>
      <c r="W71" s="103">
        <v>3</v>
      </c>
      <c r="X71" s="103">
        <v>3</v>
      </c>
      <c r="Y71" s="103">
        <v>4</v>
      </c>
      <c r="Z71" s="103">
        <v>4</v>
      </c>
      <c r="AA71" s="103">
        <v>3</v>
      </c>
      <c r="AB71" s="103">
        <v>1</v>
      </c>
      <c r="AC71" s="104">
        <v>1</v>
      </c>
      <c r="AD71" s="28">
        <v>1</v>
      </c>
      <c r="AE71" s="79">
        <v>3.5</v>
      </c>
      <c r="AF71" s="29">
        <v>2</v>
      </c>
      <c r="AG71" s="79">
        <v>1.3</v>
      </c>
      <c r="AH71" s="29" t="s">
        <v>551</v>
      </c>
      <c r="AI71" s="79" t="s">
        <v>551</v>
      </c>
      <c r="AJ71" s="29" t="s">
        <v>551</v>
      </c>
      <c r="AK71" s="79" t="s">
        <v>551</v>
      </c>
      <c r="AL71" s="29" t="s">
        <v>551</v>
      </c>
      <c r="AM71" s="79" t="s">
        <v>551</v>
      </c>
      <c r="AN71" s="15"/>
      <c r="AO71" s="15"/>
      <c r="AP71" s="15"/>
      <c r="AQ71" s="51"/>
    </row>
    <row r="72" spans="1:43" x14ac:dyDescent="0.35">
      <c r="A72" s="52">
        <v>50</v>
      </c>
      <c r="B72" s="19" t="s">
        <v>264</v>
      </c>
      <c r="C72" s="19" t="s">
        <v>265</v>
      </c>
      <c r="D72" s="19" t="s">
        <v>247</v>
      </c>
      <c r="E72" s="19" t="s">
        <v>186</v>
      </c>
      <c r="F72" s="20">
        <v>54000</v>
      </c>
      <c r="G72" s="97">
        <v>0.114</v>
      </c>
      <c r="H72" s="99">
        <v>6200</v>
      </c>
      <c r="I72" s="85">
        <v>2</v>
      </c>
      <c r="J72" s="26">
        <v>9.1999999999999993</v>
      </c>
      <c r="K72" s="25">
        <v>4</v>
      </c>
      <c r="L72" s="27">
        <v>6.7</v>
      </c>
      <c r="M72" s="25">
        <v>1</v>
      </c>
      <c r="N72" s="27">
        <v>-0.3</v>
      </c>
      <c r="O72" s="25" t="s">
        <v>551</v>
      </c>
      <c r="P72" s="93" t="s">
        <v>551</v>
      </c>
      <c r="Q72" s="102">
        <v>4</v>
      </c>
      <c r="R72" s="103">
        <v>4</v>
      </c>
      <c r="S72" s="103">
        <v>4</v>
      </c>
      <c r="T72" s="103">
        <v>1</v>
      </c>
      <c r="U72" s="103">
        <v>4</v>
      </c>
      <c r="V72" s="103">
        <v>4</v>
      </c>
      <c r="W72" s="103">
        <v>3</v>
      </c>
      <c r="X72" s="103">
        <v>4</v>
      </c>
      <c r="Y72" s="103">
        <v>2</v>
      </c>
      <c r="Z72" s="103">
        <v>4</v>
      </c>
      <c r="AA72" s="103">
        <v>4</v>
      </c>
      <c r="AB72" s="103">
        <v>4</v>
      </c>
      <c r="AC72" s="104">
        <v>4</v>
      </c>
      <c r="AD72" s="28">
        <v>1</v>
      </c>
      <c r="AE72" s="79">
        <v>1.2</v>
      </c>
      <c r="AF72" s="29">
        <v>2</v>
      </c>
      <c r="AG72" s="79">
        <v>-1.7</v>
      </c>
      <c r="AH72" s="29" t="s">
        <v>551</v>
      </c>
      <c r="AI72" s="79" t="s">
        <v>551</v>
      </c>
      <c r="AJ72" s="29" t="s">
        <v>551</v>
      </c>
      <c r="AK72" s="79" t="s">
        <v>551</v>
      </c>
      <c r="AL72" s="29" t="s">
        <v>551</v>
      </c>
      <c r="AM72" s="79" t="s">
        <v>551</v>
      </c>
      <c r="AN72" s="15"/>
      <c r="AO72" s="15"/>
      <c r="AP72" s="15"/>
      <c r="AQ72" s="51"/>
    </row>
    <row r="73" spans="1:43" x14ac:dyDescent="0.35">
      <c r="A73" s="52">
        <v>52</v>
      </c>
      <c r="B73" s="19" t="s">
        <v>288</v>
      </c>
      <c r="C73" s="19" t="s">
        <v>289</v>
      </c>
      <c r="D73" s="19" t="s">
        <v>247</v>
      </c>
      <c r="E73" s="19" t="s">
        <v>151</v>
      </c>
      <c r="F73" s="20">
        <v>220000000</v>
      </c>
      <c r="G73" s="97">
        <v>0.125</v>
      </c>
      <c r="H73" s="99">
        <v>27000000</v>
      </c>
      <c r="I73" s="85">
        <v>1</v>
      </c>
      <c r="J73" s="26">
        <v>9.8000000000000007</v>
      </c>
      <c r="K73" s="25">
        <v>1</v>
      </c>
      <c r="L73" s="27">
        <v>9.4</v>
      </c>
      <c r="M73" s="25">
        <v>2</v>
      </c>
      <c r="N73" s="27">
        <v>-0.9</v>
      </c>
      <c r="O73" s="25">
        <v>3</v>
      </c>
      <c r="P73" s="93">
        <v>21</v>
      </c>
      <c r="Q73" s="102">
        <v>1</v>
      </c>
      <c r="R73" s="103">
        <v>1</v>
      </c>
      <c r="S73" s="103">
        <v>1</v>
      </c>
      <c r="T73" s="103">
        <v>1</v>
      </c>
      <c r="U73" s="103">
        <v>1</v>
      </c>
      <c r="V73" s="103">
        <v>1</v>
      </c>
      <c r="W73" s="103">
        <v>1</v>
      </c>
      <c r="X73" s="103">
        <v>1</v>
      </c>
      <c r="Y73" s="103">
        <v>4</v>
      </c>
      <c r="Z73" s="103">
        <v>1</v>
      </c>
      <c r="AA73" s="103">
        <v>3</v>
      </c>
      <c r="AB73" s="103">
        <v>1</v>
      </c>
      <c r="AC73" s="104">
        <v>1</v>
      </c>
      <c r="AD73" s="28">
        <v>4</v>
      </c>
      <c r="AE73" s="79">
        <v>-29.5</v>
      </c>
      <c r="AF73" s="29">
        <v>3</v>
      </c>
      <c r="AG73" s="79">
        <v>-12.3</v>
      </c>
      <c r="AH73" s="29">
        <v>1</v>
      </c>
      <c r="AI73" s="79">
        <v>1.3</v>
      </c>
      <c r="AJ73" s="29" t="s">
        <v>551</v>
      </c>
      <c r="AK73" s="79" t="s">
        <v>551</v>
      </c>
      <c r="AL73" s="29" t="s">
        <v>551</v>
      </c>
      <c r="AM73" s="79" t="s">
        <v>551</v>
      </c>
      <c r="AN73" s="15"/>
      <c r="AO73" s="15"/>
      <c r="AP73" s="15"/>
      <c r="AQ73" s="51"/>
    </row>
    <row r="74" spans="1:43" x14ac:dyDescent="0.35">
      <c r="A74" s="52">
        <v>176</v>
      </c>
      <c r="B74" s="19" t="s">
        <v>310</v>
      </c>
      <c r="C74" s="19" t="s">
        <v>311</v>
      </c>
      <c r="D74" s="19" t="s">
        <v>247</v>
      </c>
      <c r="E74" s="19" t="s">
        <v>157</v>
      </c>
      <c r="F74" s="20">
        <v>6600000</v>
      </c>
      <c r="G74" s="97">
        <v>0.18899999999999997</v>
      </c>
      <c r="H74" s="99">
        <v>1200000</v>
      </c>
      <c r="I74" s="85">
        <v>4</v>
      </c>
      <c r="J74" s="26">
        <v>31.3</v>
      </c>
      <c r="K74" s="25">
        <v>1</v>
      </c>
      <c r="L74" s="27">
        <v>25</v>
      </c>
      <c r="M74" s="25">
        <v>4</v>
      </c>
      <c r="N74" s="27">
        <v>-11.1</v>
      </c>
      <c r="O74" s="25">
        <v>4</v>
      </c>
      <c r="P74" s="93">
        <v>80</v>
      </c>
      <c r="Q74" s="102">
        <v>1</v>
      </c>
      <c r="R74" s="103">
        <v>1</v>
      </c>
      <c r="S74" s="103">
        <v>1</v>
      </c>
      <c r="T74" s="103">
        <v>4</v>
      </c>
      <c r="U74" s="103">
        <v>1</v>
      </c>
      <c r="V74" s="103">
        <v>1</v>
      </c>
      <c r="W74" s="103">
        <v>1</v>
      </c>
      <c r="X74" s="103">
        <v>3</v>
      </c>
      <c r="Y74" s="103">
        <v>2</v>
      </c>
      <c r="Z74" s="103">
        <v>4</v>
      </c>
      <c r="AA74" s="103">
        <v>1</v>
      </c>
      <c r="AB74" s="103">
        <v>4</v>
      </c>
      <c r="AC74" s="104">
        <v>3</v>
      </c>
      <c r="AD74" s="28">
        <v>4</v>
      </c>
      <c r="AE74" s="79">
        <v>-26.2</v>
      </c>
      <c r="AF74" s="29">
        <v>4</v>
      </c>
      <c r="AG74" s="79">
        <v>4</v>
      </c>
      <c r="AH74" s="29" t="s">
        <v>551</v>
      </c>
      <c r="AI74" s="79" t="s">
        <v>551</v>
      </c>
      <c r="AJ74" s="29" t="s">
        <v>551</v>
      </c>
      <c r="AK74" s="79" t="s">
        <v>551</v>
      </c>
      <c r="AL74" s="29" t="s">
        <v>551</v>
      </c>
      <c r="AM74" s="79" t="s">
        <v>551</v>
      </c>
      <c r="AN74" s="15"/>
      <c r="AO74" s="15"/>
      <c r="AP74" s="15"/>
      <c r="AQ74" s="51"/>
    </row>
    <row r="75" spans="1:43" x14ac:dyDescent="0.35">
      <c r="A75" s="52">
        <v>24</v>
      </c>
      <c r="B75" s="19" t="s">
        <v>298</v>
      </c>
      <c r="C75" s="19" t="s">
        <v>299</v>
      </c>
      <c r="D75" s="19" t="s">
        <v>247</v>
      </c>
      <c r="E75" s="19" t="s">
        <v>151</v>
      </c>
      <c r="F75" s="20">
        <v>5200000</v>
      </c>
      <c r="G75" s="97">
        <v>0.21100000000000002</v>
      </c>
      <c r="H75" s="99">
        <v>1100000</v>
      </c>
      <c r="I75" s="85">
        <v>4</v>
      </c>
      <c r="J75" s="26">
        <v>27.9</v>
      </c>
      <c r="K75" s="25">
        <v>2</v>
      </c>
      <c r="L75" s="27">
        <v>15.7</v>
      </c>
      <c r="M75" s="25">
        <v>1</v>
      </c>
      <c r="N75" s="27">
        <v>1.4</v>
      </c>
      <c r="O75" s="25">
        <v>4</v>
      </c>
      <c r="P75" s="93">
        <v>66.7</v>
      </c>
      <c r="Q75" s="102">
        <v>1</v>
      </c>
      <c r="R75" s="103">
        <v>4</v>
      </c>
      <c r="S75" s="103">
        <v>4</v>
      </c>
      <c r="T75" s="103">
        <v>1</v>
      </c>
      <c r="U75" s="103">
        <v>1</v>
      </c>
      <c r="V75" s="103">
        <v>3</v>
      </c>
      <c r="W75" s="103">
        <v>1</v>
      </c>
      <c r="X75" s="103">
        <v>4</v>
      </c>
      <c r="Y75" s="103">
        <v>1</v>
      </c>
      <c r="Z75" s="103">
        <v>1</v>
      </c>
      <c r="AA75" s="103">
        <v>3</v>
      </c>
      <c r="AB75" s="103">
        <v>1</v>
      </c>
      <c r="AC75" s="104">
        <v>4</v>
      </c>
      <c r="AD75" s="28">
        <v>2</v>
      </c>
      <c r="AE75" s="79">
        <v>0.4</v>
      </c>
      <c r="AF75" s="29">
        <v>2</v>
      </c>
      <c r="AG75" s="79">
        <v>2.4</v>
      </c>
      <c r="AH75" s="29" t="s">
        <v>551</v>
      </c>
      <c r="AI75" s="79" t="s">
        <v>551</v>
      </c>
      <c r="AJ75" s="29" t="s">
        <v>551</v>
      </c>
      <c r="AK75" s="79" t="s">
        <v>551</v>
      </c>
      <c r="AL75" s="29" t="s">
        <v>551</v>
      </c>
      <c r="AM75" s="79" t="s">
        <v>551</v>
      </c>
      <c r="AN75" s="15"/>
      <c r="AO75" s="15"/>
      <c r="AP75" s="15"/>
      <c r="AQ75" s="51"/>
    </row>
    <row r="76" spans="1:43" x14ac:dyDescent="0.35">
      <c r="A76" s="52">
        <v>42</v>
      </c>
      <c r="B76" s="19" t="s">
        <v>300</v>
      </c>
      <c r="C76" s="19" t="s">
        <v>301</v>
      </c>
      <c r="D76" s="19" t="s">
        <v>247</v>
      </c>
      <c r="E76" s="19" t="s">
        <v>186</v>
      </c>
      <c r="F76" s="20">
        <v>4500000</v>
      </c>
      <c r="G76" s="97">
        <v>0.24100000000000002</v>
      </c>
      <c r="H76" s="99">
        <v>1100000</v>
      </c>
      <c r="I76" s="85">
        <v>4</v>
      </c>
      <c r="J76" s="26">
        <v>10</v>
      </c>
      <c r="K76" s="25">
        <v>2</v>
      </c>
      <c r="L76" s="27">
        <v>17</v>
      </c>
      <c r="M76" s="25">
        <v>4</v>
      </c>
      <c r="N76" s="27">
        <v>4.0999999999999996</v>
      </c>
      <c r="O76" s="25">
        <v>3</v>
      </c>
      <c r="P76" s="93">
        <v>8.9</v>
      </c>
      <c r="Q76" s="102">
        <v>3</v>
      </c>
      <c r="R76" s="103">
        <v>3</v>
      </c>
      <c r="S76" s="103">
        <v>1</v>
      </c>
      <c r="T76" s="103">
        <v>1</v>
      </c>
      <c r="U76" s="103">
        <v>3</v>
      </c>
      <c r="V76" s="103">
        <v>3</v>
      </c>
      <c r="W76" s="103">
        <v>1</v>
      </c>
      <c r="X76" s="103">
        <v>1</v>
      </c>
      <c r="Y76" s="103">
        <v>1</v>
      </c>
      <c r="Z76" s="103">
        <v>4</v>
      </c>
      <c r="AA76" s="103">
        <v>3</v>
      </c>
      <c r="AB76" s="103">
        <v>1</v>
      </c>
      <c r="AC76" s="104">
        <v>3</v>
      </c>
      <c r="AD76" s="28">
        <v>3</v>
      </c>
      <c r="AE76" s="79">
        <v>7.9</v>
      </c>
      <c r="AF76" s="29">
        <v>1</v>
      </c>
      <c r="AG76" s="79">
        <v>1.4</v>
      </c>
      <c r="AH76" s="29">
        <v>4</v>
      </c>
      <c r="AI76" s="79">
        <v>3.1</v>
      </c>
      <c r="AJ76" s="29" t="s">
        <v>551</v>
      </c>
      <c r="AK76" s="79" t="s">
        <v>551</v>
      </c>
      <c r="AL76" s="29" t="s">
        <v>551</v>
      </c>
      <c r="AM76" s="79" t="s">
        <v>551</v>
      </c>
      <c r="AN76" s="15"/>
      <c r="AO76" s="15"/>
      <c r="AP76" s="15"/>
      <c r="AQ76" s="51"/>
    </row>
    <row r="77" spans="1:43" x14ac:dyDescent="0.35">
      <c r="A77" s="52">
        <v>137</v>
      </c>
      <c r="B77" s="19" t="s">
        <v>302</v>
      </c>
      <c r="C77" s="19" t="s">
        <v>303</v>
      </c>
      <c r="D77" s="19" t="s">
        <v>247</v>
      </c>
      <c r="E77" s="19" t="s">
        <v>151</v>
      </c>
      <c r="F77" s="20">
        <v>110000</v>
      </c>
      <c r="G77" s="97">
        <v>0.247</v>
      </c>
      <c r="H77" s="99">
        <v>28000</v>
      </c>
      <c r="I77" s="85">
        <v>2</v>
      </c>
      <c r="J77" s="26">
        <v>13.2</v>
      </c>
      <c r="K77" s="25">
        <v>4</v>
      </c>
      <c r="L77" s="27">
        <v>19.7</v>
      </c>
      <c r="M77" s="25">
        <v>1</v>
      </c>
      <c r="N77" s="27">
        <v>0</v>
      </c>
      <c r="O77" s="25">
        <v>1</v>
      </c>
      <c r="P77" s="93">
        <v>20</v>
      </c>
      <c r="Q77" s="102">
        <v>4</v>
      </c>
      <c r="R77" s="103">
        <v>4</v>
      </c>
      <c r="S77" s="103">
        <v>4</v>
      </c>
      <c r="T77" s="103">
        <v>1</v>
      </c>
      <c r="U77" s="103">
        <v>3</v>
      </c>
      <c r="V77" s="103">
        <v>4</v>
      </c>
      <c r="W77" s="103">
        <v>1</v>
      </c>
      <c r="X77" s="103">
        <v>4</v>
      </c>
      <c r="Y77" s="103">
        <v>4</v>
      </c>
      <c r="Z77" s="103">
        <v>4</v>
      </c>
      <c r="AA77" s="103">
        <v>4</v>
      </c>
      <c r="AB77" s="103">
        <v>4</v>
      </c>
      <c r="AC77" s="104">
        <v>4</v>
      </c>
      <c r="AD77" s="28">
        <v>1</v>
      </c>
      <c r="AE77" s="79">
        <v>0</v>
      </c>
      <c r="AF77" s="29">
        <v>1</v>
      </c>
      <c r="AG77" s="79">
        <v>0</v>
      </c>
      <c r="AH77" s="29" t="s">
        <v>551</v>
      </c>
      <c r="AI77" s="79" t="s">
        <v>551</v>
      </c>
      <c r="AJ77" s="29" t="s">
        <v>551</v>
      </c>
      <c r="AK77" s="79" t="s">
        <v>551</v>
      </c>
      <c r="AL77" s="29" t="s">
        <v>551</v>
      </c>
      <c r="AM77" s="79" t="s">
        <v>551</v>
      </c>
      <c r="AN77" s="15"/>
      <c r="AO77" s="15"/>
      <c r="AP77" s="15"/>
      <c r="AQ77" s="51"/>
    </row>
    <row r="78" spans="1:43" x14ac:dyDescent="0.35">
      <c r="A78" s="52">
        <v>86</v>
      </c>
      <c r="B78" s="19" t="s">
        <v>282</v>
      </c>
      <c r="C78" s="19" t="s">
        <v>283</v>
      </c>
      <c r="D78" s="19" t="s">
        <v>247</v>
      </c>
      <c r="E78" s="19" t="s">
        <v>157</v>
      </c>
      <c r="F78" s="20">
        <v>6900000</v>
      </c>
      <c r="G78" s="97">
        <v>0.249</v>
      </c>
      <c r="H78" s="99">
        <v>1700000</v>
      </c>
      <c r="I78" s="85">
        <v>1</v>
      </c>
      <c r="J78" s="26">
        <v>15.5</v>
      </c>
      <c r="K78" s="25">
        <v>2</v>
      </c>
      <c r="L78" s="27">
        <v>19.899999999999999</v>
      </c>
      <c r="M78" s="25">
        <v>1</v>
      </c>
      <c r="N78" s="27">
        <v>0</v>
      </c>
      <c r="O78" s="25">
        <v>1</v>
      </c>
      <c r="P78" s="93">
        <v>26.7</v>
      </c>
      <c r="Q78" s="102">
        <v>1</v>
      </c>
      <c r="R78" s="103">
        <v>4</v>
      </c>
      <c r="S78" s="103">
        <v>4</v>
      </c>
      <c r="T78" s="103">
        <v>1</v>
      </c>
      <c r="U78" s="103">
        <v>1</v>
      </c>
      <c r="V78" s="103">
        <v>4</v>
      </c>
      <c r="W78" s="103">
        <v>3</v>
      </c>
      <c r="X78" s="103">
        <v>3</v>
      </c>
      <c r="Y78" s="103">
        <v>1</v>
      </c>
      <c r="Z78" s="103">
        <v>1</v>
      </c>
      <c r="AA78" s="103">
        <v>2</v>
      </c>
      <c r="AB78" s="103">
        <v>3</v>
      </c>
      <c r="AC78" s="104">
        <v>1</v>
      </c>
      <c r="AD78" s="28">
        <v>1</v>
      </c>
      <c r="AE78" s="79">
        <v>0</v>
      </c>
      <c r="AF78" s="29">
        <v>1</v>
      </c>
      <c r="AG78" s="79">
        <v>0</v>
      </c>
      <c r="AH78" s="29" t="s">
        <v>551</v>
      </c>
      <c r="AI78" s="79" t="s">
        <v>551</v>
      </c>
      <c r="AJ78" s="29" t="s">
        <v>551</v>
      </c>
      <c r="AK78" s="79" t="s">
        <v>551</v>
      </c>
      <c r="AL78" s="29" t="s">
        <v>551</v>
      </c>
      <c r="AM78" s="79" t="s">
        <v>551</v>
      </c>
      <c r="AN78" s="15"/>
      <c r="AO78" s="15"/>
      <c r="AP78" s="15"/>
      <c r="AQ78" s="51"/>
    </row>
    <row r="79" spans="1:43" x14ac:dyDescent="0.35">
      <c r="A79" s="52">
        <v>187</v>
      </c>
      <c r="B79" s="19" t="s">
        <v>280</v>
      </c>
      <c r="C79" s="19" t="s">
        <v>281</v>
      </c>
      <c r="D79" s="19" t="s">
        <v>247</v>
      </c>
      <c r="E79" s="19" t="s">
        <v>151</v>
      </c>
      <c r="F79" s="20">
        <v>52000000</v>
      </c>
      <c r="G79" s="97">
        <v>0.255</v>
      </c>
      <c r="H79" s="99">
        <v>13000000</v>
      </c>
      <c r="I79" s="85">
        <v>4</v>
      </c>
      <c r="J79" s="26">
        <v>16.5</v>
      </c>
      <c r="K79" s="25">
        <v>2</v>
      </c>
      <c r="L79" s="27">
        <v>20.2</v>
      </c>
      <c r="M79" s="25">
        <v>3</v>
      </c>
      <c r="N79" s="27">
        <v>2.2999999999999998</v>
      </c>
      <c r="O79" s="25">
        <v>4</v>
      </c>
      <c r="P79" s="93">
        <v>27</v>
      </c>
      <c r="Q79" s="102">
        <v>2</v>
      </c>
      <c r="R79" s="103">
        <v>4</v>
      </c>
      <c r="S79" s="103">
        <v>1</v>
      </c>
      <c r="T79" s="103">
        <v>1</v>
      </c>
      <c r="U79" s="103">
        <v>3</v>
      </c>
      <c r="V79" s="103">
        <v>4</v>
      </c>
      <c r="W79" s="103">
        <v>3</v>
      </c>
      <c r="X79" s="103">
        <v>3</v>
      </c>
      <c r="Y79" s="103">
        <v>4</v>
      </c>
      <c r="Z79" s="103">
        <v>3</v>
      </c>
      <c r="AA79" s="103">
        <v>2</v>
      </c>
      <c r="AB79" s="103">
        <v>3</v>
      </c>
      <c r="AC79" s="104">
        <v>3</v>
      </c>
      <c r="AD79" s="28">
        <v>3</v>
      </c>
      <c r="AE79" s="79">
        <v>0.8</v>
      </c>
      <c r="AF79" s="29">
        <v>2</v>
      </c>
      <c r="AG79" s="79">
        <v>1.6</v>
      </c>
      <c r="AH79" s="29">
        <v>2</v>
      </c>
      <c r="AI79" s="79">
        <v>4.5999999999999996</v>
      </c>
      <c r="AJ79" s="29" t="s">
        <v>551</v>
      </c>
      <c r="AK79" s="79" t="s">
        <v>551</v>
      </c>
      <c r="AL79" s="29" t="s">
        <v>551</v>
      </c>
      <c r="AM79" s="79" t="s">
        <v>551</v>
      </c>
      <c r="AN79" s="15"/>
      <c r="AO79" s="15"/>
      <c r="AP79" s="15"/>
      <c r="AQ79" s="51"/>
    </row>
    <row r="80" spans="1:43" x14ac:dyDescent="0.35">
      <c r="A80" s="52">
        <v>23</v>
      </c>
      <c r="B80" s="19" t="s">
        <v>294</v>
      </c>
      <c r="C80" s="19" t="s">
        <v>295</v>
      </c>
      <c r="D80" s="19" t="s">
        <v>247</v>
      </c>
      <c r="E80" s="19" t="s">
        <v>151</v>
      </c>
      <c r="F80" s="20">
        <v>3000000</v>
      </c>
      <c r="G80" s="97">
        <v>0.26100000000000001</v>
      </c>
      <c r="H80" s="99">
        <v>780000</v>
      </c>
      <c r="I80" s="85">
        <v>1</v>
      </c>
      <c r="J80" s="26">
        <v>10.7</v>
      </c>
      <c r="K80" s="25">
        <v>1</v>
      </c>
      <c r="L80" s="27">
        <v>20</v>
      </c>
      <c r="M80" s="25">
        <v>2</v>
      </c>
      <c r="N80" s="27">
        <v>2.1</v>
      </c>
      <c r="O80" s="25">
        <v>1</v>
      </c>
      <c r="P80" s="93">
        <v>10</v>
      </c>
      <c r="Q80" s="102">
        <v>2</v>
      </c>
      <c r="R80" s="103">
        <v>1</v>
      </c>
      <c r="S80" s="103">
        <v>1</v>
      </c>
      <c r="T80" s="103">
        <v>1</v>
      </c>
      <c r="U80" s="103">
        <v>2</v>
      </c>
      <c r="V80" s="103">
        <v>3</v>
      </c>
      <c r="W80" s="103">
        <v>3</v>
      </c>
      <c r="X80" s="103">
        <v>1</v>
      </c>
      <c r="Y80" s="103">
        <v>1</v>
      </c>
      <c r="Z80" s="103">
        <v>1</v>
      </c>
      <c r="AA80" s="103">
        <v>1</v>
      </c>
      <c r="AB80" s="103">
        <v>4</v>
      </c>
      <c r="AC80" s="104">
        <v>1</v>
      </c>
      <c r="AD80" s="28">
        <v>1</v>
      </c>
      <c r="AE80" s="79">
        <v>0.3</v>
      </c>
      <c r="AF80" s="29">
        <v>3</v>
      </c>
      <c r="AG80" s="79">
        <v>3.9</v>
      </c>
      <c r="AH80" s="29" t="s">
        <v>551</v>
      </c>
      <c r="AI80" s="79" t="s">
        <v>551</v>
      </c>
      <c r="AJ80" s="29" t="s">
        <v>551</v>
      </c>
      <c r="AK80" s="79" t="s">
        <v>551</v>
      </c>
      <c r="AL80" s="29" t="s">
        <v>551</v>
      </c>
      <c r="AM80" s="79" t="s">
        <v>551</v>
      </c>
      <c r="AN80" s="15"/>
      <c r="AO80" s="15"/>
      <c r="AP80" s="15"/>
      <c r="AQ80" s="51"/>
    </row>
    <row r="81" spans="1:43" x14ac:dyDescent="0.35">
      <c r="A81" s="52">
        <v>186</v>
      </c>
      <c r="B81" s="19" t="s">
        <v>296</v>
      </c>
      <c r="C81" s="19" t="s">
        <v>297</v>
      </c>
      <c r="D81" s="19" t="s">
        <v>247</v>
      </c>
      <c r="E81" s="19" t="s">
        <v>186</v>
      </c>
      <c r="F81" s="20">
        <v>1400000</v>
      </c>
      <c r="G81" s="97">
        <v>0.3</v>
      </c>
      <c r="H81" s="99">
        <v>420000</v>
      </c>
      <c r="I81" s="85">
        <v>3</v>
      </c>
      <c r="J81" s="26">
        <v>12</v>
      </c>
      <c r="K81" s="25">
        <v>4</v>
      </c>
      <c r="L81" s="27">
        <v>19.3</v>
      </c>
      <c r="M81" s="25">
        <v>2</v>
      </c>
      <c r="N81" s="27">
        <v>6.7</v>
      </c>
      <c r="O81" s="25">
        <v>1</v>
      </c>
      <c r="P81" s="93">
        <v>10</v>
      </c>
      <c r="Q81" s="102">
        <v>3</v>
      </c>
      <c r="R81" s="103">
        <v>1</v>
      </c>
      <c r="S81" s="103">
        <v>4</v>
      </c>
      <c r="T81" s="103">
        <v>4</v>
      </c>
      <c r="U81" s="103">
        <v>2</v>
      </c>
      <c r="V81" s="103">
        <v>4</v>
      </c>
      <c r="W81" s="103">
        <v>3</v>
      </c>
      <c r="X81" s="103">
        <v>4</v>
      </c>
      <c r="Y81" s="103">
        <v>1</v>
      </c>
      <c r="Z81" s="103">
        <v>4</v>
      </c>
      <c r="AA81" s="103">
        <v>4</v>
      </c>
      <c r="AB81" s="103">
        <v>3</v>
      </c>
      <c r="AC81" s="104">
        <v>4</v>
      </c>
      <c r="AD81" s="28">
        <v>1</v>
      </c>
      <c r="AE81" s="79">
        <v>0.6</v>
      </c>
      <c r="AF81" s="29">
        <v>3</v>
      </c>
      <c r="AG81" s="79">
        <v>8.4</v>
      </c>
      <c r="AH81" s="29">
        <v>2</v>
      </c>
      <c r="AI81" s="79">
        <v>11.2</v>
      </c>
      <c r="AJ81" s="29" t="s">
        <v>551</v>
      </c>
      <c r="AK81" s="79" t="s">
        <v>551</v>
      </c>
      <c r="AL81" s="29" t="s">
        <v>551</v>
      </c>
      <c r="AM81" s="79" t="s">
        <v>551</v>
      </c>
      <c r="AN81" s="15"/>
      <c r="AO81" s="15"/>
      <c r="AP81" s="15"/>
      <c r="AQ81" s="51"/>
    </row>
    <row r="82" spans="1:43" x14ac:dyDescent="0.35">
      <c r="A82" s="52">
        <v>22</v>
      </c>
      <c r="B82" s="19" t="s">
        <v>306</v>
      </c>
      <c r="C82" s="19" t="s">
        <v>307</v>
      </c>
      <c r="D82" s="19" t="s">
        <v>247</v>
      </c>
      <c r="E82" s="19" t="s">
        <v>186</v>
      </c>
      <c r="F82" s="20">
        <v>400000</v>
      </c>
      <c r="G82" s="97">
        <v>0.312</v>
      </c>
      <c r="H82" s="99">
        <v>130000</v>
      </c>
      <c r="I82" s="85">
        <v>3</v>
      </c>
      <c r="J82" s="26">
        <v>14.7</v>
      </c>
      <c r="K82" s="25">
        <v>3</v>
      </c>
      <c r="L82" s="27">
        <v>33.4</v>
      </c>
      <c r="M82" s="25">
        <v>3</v>
      </c>
      <c r="N82" s="27">
        <v>-6.2</v>
      </c>
      <c r="O82" s="25" t="s">
        <v>551</v>
      </c>
      <c r="P82" s="93" t="s">
        <v>551</v>
      </c>
      <c r="Q82" s="102">
        <v>3</v>
      </c>
      <c r="R82" s="103">
        <v>3</v>
      </c>
      <c r="S82" s="103">
        <v>4</v>
      </c>
      <c r="T82" s="103">
        <v>1</v>
      </c>
      <c r="U82" s="103">
        <v>3</v>
      </c>
      <c r="V82" s="103">
        <v>4</v>
      </c>
      <c r="W82" s="103">
        <v>3</v>
      </c>
      <c r="X82" s="103">
        <v>3</v>
      </c>
      <c r="Y82" s="103">
        <v>4</v>
      </c>
      <c r="Z82" s="103">
        <v>3</v>
      </c>
      <c r="AA82" s="103">
        <v>4</v>
      </c>
      <c r="AB82" s="103">
        <v>4</v>
      </c>
      <c r="AC82" s="104">
        <v>4</v>
      </c>
      <c r="AD82" s="28">
        <v>3</v>
      </c>
      <c r="AE82" s="79">
        <v>-3.2</v>
      </c>
      <c r="AF82" s="29">
        <v>3</v>
      </c>
      <c r="AG82" s="79">
        <v>-9.1</v>
      </c>
      <c r="AH82" s="29" t="s">
        <v>551</v>
      </c>
      <c r="AI82" s="79" t="s">
        <v>551</v>
      </c>
      <c r="AJ82" s="29" t="s">
        <v>551</v>
      </c>
      <c r="AK82" s="79" t="s">
        <v>551</v>
      </c>
      <c r="AL82" s="29" t="s">
        <v>551</v>
      </c>
      <c r="AM82" s="79" t="s">
        <v>551</v>
      </c>
      <c r="AN82" s="15"/>
      <c r="AO82" s="15"/>
      <c r="AP82" s="15"/>
      <c r="AQ82" s="51"/>
    </row>
    <row r="83" spans="1:43" x14ac:dyDescent="0.35">
      <c r="A83" s="52">
        <v>156</v>
      </c>
      <c r="B83" s="19" t="s">
        <v>292</v>
      </c>
      <c r="C83" s="19" t="s">
        <v>293</v>
      </c>
      <c r="D83" s="19" t="s">
        <v>247</v>
      </c>
      <c r="E83" s="19" t="s">
        <v>151</v>
      </c>
      <c r="F83" s="20">
        <v>11000000</v>
      </c>
      <c r="G83" s="97">
        <v>0.38100000000000001</v>
      </c>
      <c r="H83" s="99">
        <v>4200000</v>
      </c>
      <c r="I83" s="85">
        <v>4</v>
      </c>
      <c r="J83" s="26">
        <v>30.2</v>
      </c>
      <c r="K83" s="25">
        <v>4</v>
      </c>
      <c r="L83" s="27">
        <v>27.7</v>
      </c>
      <c r="M83" s="25">
        <v>2</v>
      </c>
      <c r="N83" s="27">
        <v>6.3</v>
      </c>
      <c r="O83" s="25">
        <v>4</v>
      </c>
      <c r="P83" s="93">
        <v>56.7</v>
      </c>
      <c r="Q83" s="102">
        <v>4</v>
      </c>
      <c r="R83" s="103">
        <v>4</v>
      </c>
      <c r="S83" s="103">
        <v>4</v>
      </c>
      <c r="T83" s="103">
        <v>4</v>
      </c>
      <c r="U83" s="103">
        <v>4</v>
      </c>
      <c r="V83" s="103">
        <v>4</v>
      </c>
      <c r="W83" s="103">
        <v>3</v>
      </c>
      <c r="X83" s="103">
        <v>3</v>
      </c>
      <c r="Y83" s="103">
        <v>4</v>
      </c>
      <c r="Z83" s="103">
        <v>1</v>
      </c>
      <c r="AA83" s="103">
        <v>4</v>
      </c>
      <c r="AB83" s="103">
        <v>4</v>
      </c>
      <c r="AC83" s="104">
        <v>1</v>
      </c>
      <c r="AD83" s="28">
        <v>3</v>
      </c>
      <c r="AE83" s="79">
        <v>9.4</v>
      </c>
      <c r="AF83" s="29">
        <v>2</v>
      </c>
      <c r="AG83" s="79">
        <v>3.2</v>
      </c>
      <c r="AH83" s="29" t="s">
        <v>551</v>
      </c>
      <c r="AI83" s="79" t="s">
        <v>551</v>
      </c>
      <c r="AJ83" s="29" t="s">
        <v>551</v>
      </c>
      <c r="AK83" s="79" t="s">
        <v>551</v>
      </c>
      <c r="AL83" s="29" t="s">
        <v>551</v>
      </c>
      <c r="AM83" s="79" t="s">
        <v>551</v>
      </c>
      <c r="AN83" s="15"/>
      <c r="AO83" s="15"/>
      <c r="AP83" s="15"/>
      <c r="AQ83" s="51"/>
    </row>
    <row r="84" spans="1:43" x14ac:dyDescent="0.35">
      <c r="A84" s="52">
        <v>19</v>
      </c>
      <c r="B84" s="19" t="s">
        <v>308</v>
      </c>
      <c r="C84" s="19" t="s">
        <v>309</v>
      </c>
      <c r="D84" s="19" t="s">
        <v>247</v>
      </c>
      <c r="E84" s="19" t="s">
        <v>151</v>
      </c>
      <c r="F84" s="20">
        <v>420000</v>
      </c>
      <c r="G84" s="97">
        <v>0.41</v>
      </c>
      <c r="H84" s="99">
        <v>170000</v>
      </c>
      <c r="I84" s="85">
        <v>3</v>
      </c>
      <c r="J84" s="26">
        <v>21.5</v>
      </c>
      <c r="K84" s="25">
        <v>4</v>
      </c>
      <c r="L84" s="27">
        <v>37.299999999999997</v>
      </c>
      <c r="M84" s="25">
        <v>1</v>
      </c>
      <c r="N84" s="27">
        <v>-1.3</v>
      </c>
      <c r="O84" s="25" t="s">
        <v>551</v>
      </c>
      <c r="P84" s="93" t="s">
        <v>551</v>
      </c>
      <c r="Q84" s="102">
        <v>4</v>
      </c>
      <c r="R84" s="103">
        <v>4</v>
      </c>
      <c r="S84" s="103">
        <v>4</v>
      </c>
      <c r="T84" s="103">
        <v>4</v>
      </c>
      <c r="U84" s="103">
        <v>4</v>
      </c>
      <c r="V84" s="103">
        <v>4</v>
      </c>
      <c r="W84" s="103">
        <v>3</v>
      </c>
      <c r="X84" s="103">
        <v>3</v>
      </c>
      <c r="Y84" s="103">
        <v>4</v>
      </c>
      <c r="Z84" s="103">
        <v>3</v>
      </c>
      <c r="AA84" s="103">
        <v>4</v>
      </c>
      <c r="AB84" s="103">
        <v>4</v>
      </c>
      <c r="AC84" s="104">
        <v>4</v>
      </c>
      <c r="AD84" s="28">
        <v>1</v>
      </c>
      <c r="AE84" s="79">
        <v>2.8</v>
      </c>
      <c r="AF84" s="29">
        <v>1</v>
      </c>
      <c r="AG84" s="79">
        <v>-5.4</v>
      </c>
      <c r="AH84" s="29" t="s">
        <v>551</v>
      </c>
      <c r="AI84" s="79" t="s">
        <v>551</v>
      </c>
      <c r="AJ84" s="29" t="s">
        <v>551</v>
      </c>
      <c r="AK84" s="79" t="s">
        <v>551</v>
      </c>
      <c r="AL84" s="29" t="s">
        <v>551</v>
      </c>
      <c r="AM84" s="79" t="s">
        <v>551</v>
      </c>
      <c r="AN84" s="15"/>
      <c r="AO84" s="15"/>
      <c r="AP84" s="15"/>
      <c r="AQ84" s="51"/>
    </row>
    <row r="85" spans="1:43" x14ac:dyDescent="0.35">
      <c r="A85" s="52">
        <v>74</v>
      </c>
      <c r="B85" s="19" t="s">
        <v>312</v>
      </c>
      <c r="C85" s="19" t="s">
        <v>313</v>
      </c>
      <c r="D85" s="19" t="s">
        <v>247</v>
      </c>
      <c r="E85" s="19" t="s">
        <v>157</v>
      </c>
      <c r="F85" s="20">
        <v>10000000</v>
      </c>
      <c r="G85" s="97">
        <v>0.45600000000000002</v>
      </c>
      <c r="H85" s="99">
        <v>4700000</v>
      </c>
      <c r="I85" s="85">
        <v>4</v>
      </c>
      <c r="J85" s="26">
        <v>24.7</v>
      </c>
      <c r="K85" s="25">
        <v>4</v>
      </c>
      <c r="L85" s="27">
        <v>57.3</v>
      </c>
      <c r="M85" s="25">
        <v>3</v>
      </c>
      <c r="N85" s="27">
        <v>-16.600000000000001</v>
      </c>
      <c r="O85" s="25">
        <v>2</v>
      </c>
      <c r="P85" s="93">
        <v>33.299999999999997</v>
      </c>
      <c r="Q85" s="102">
        <v>4</v>
      </c>
      <c r="R85" s="103">
        <v>3</v>
      </c>
      <c r="S85" s="103">
        <v>1</v>
      </c>
      <c r="T85" s="103">
        <v>4</v>
      </c>
      <c r="U85" s="103">
        <v>4</v>
      </c>
      <c r="V85" s="103">
        <v>3</v>
      </c>
      <c r="W85" s="103">
        <v>3</v>
      </c>
      <c r="X85" s="103">
        <v>4</v>
      </c>
      <c r="Y85" s="103">
        <v>4</v>
      </c>
      <c r="Z85" s="103">
        <v>4</v>
      </c>
      <c r="AA85" s="103">
        <v>4</v>
      </c>
      <c r="AB85" s="103">
        <v>4</v>
      </c>
      <c r="AC85" s="104">
        <v>4</v>
      </c>
      <c r="AD85" s="28">
        <v>3</v>
      </c>
      <c r="AE85" s="79">
        <v>-19.399999999999999</v>
      </c>
      <c r="AF85" s="29">
        <v>3</v>
      </c>
      <c r="AG85" s="79">
        <v>-13.8</v>
      </c>
      <c r="AH85" s="29" t="s">
        <v>551</v>
      </c>
      <c r="AI85" s="79" t="s">
        <v>551</v>
      </c>
      <c r="AJ85" s="29" t="s">
        <v>551</v>
      </c>
      <c r="AK85" s="79" t="s">
        <v>551</v>
      </c>
      <c r="AL85" s="29" t="s">
        <v>551</v>
      </c>
      <c r="AM85" s="79" t="s">
        <v>551</v>
      </c>
      <c r="AN85" s="15"/>
      <c r="AO85" s="15"/>
      <c r="AP85" s="15"/>
      <c r="AQ85" s="51"/>
    </row>
    <row r="86" spans="1:43" x14ac:dyDescent="0.35">
      <c r="A86" s="52">
        <v>73</v>
      </c>
      <c r="B86" s="19" t="s">
        <v>314</v>
      </c>
      <c r="C86" s="19" t="s">
        <v>315</v>
      </c>
      <c r="D86" s="19" t="s">
        <v>247</v>
      </c>
      <c r="E86" s="19" t="s">
        <v>151</v>
      </c>
      <c r="F86" s="20">
        <v>800000</v>
      </c>
      <c r="G86" s="97">
        <v>0.76900000000000002</v>
      </c>
      <c r="H86" s="99">
        <v>610000</v>
      </c>
      <c r="I86" s="85">
        <v>3</v>
      </c>
      <c r="J86" s="26">
        <v>34</v>
      </c>
      <c r="K86" s="25">
        <v>4</v>
      </c>
      <c r="L86" s="27">
        <v>77.099999999999994</v>
      </c>
      <c r="M86" s="25">
        <v>1</v>
      </c>
      <c r="N86" s="27">
        <v>-5.0999999999999996</v>
      </c>
      <c r="O86" s="25">
        <v>2</v>
      </c>
      <c r="P86" s="93">
        <v>30</v>
      </c>
      <c r="Q86" s="102" t="s">
        <v>551</v>
      </c>
      <c r="R86" s="103" t="s">
        <v>551</v>
      </c>
      <c r="S86" s="103" t="s">
        <v>551</v>
      </c>
      <c r="T86" s="103" t="s">
        <v>551</v>
      </c>
      <c r="U86" s="103" t="s">
        <v>551</v>
      </c>
      <c r="V86" s="103" t="s">
        <v>551</v>
      </c>
      <c r="W86" s="103" t="s">
        <v>551</v>
      </c>
      <c r="X86" s="103" t="s">
        <v>551</v>
      </c>
      <c r="Y86" s="103" t="s">
        <v>551</v>
      </c>
      <c r="Z86" s="103" t="s">
        <v>551</v>
      </c>
      <c r="AA86" s="103" t="s">
        <v>551</v>
      </c>
      <c r="AB86" s="103" t="s">
        <v>551</v>
      </c>
      <c r="AC86" s="104" t="s">
        <v>551</v>
      </c>
      <c r="AD86" s="28">
        <v>2</v>
      </c>
      <c r="AE86" s="79">
        <v>4.5999999999999996</v>
      </c>
      <c r="AF86" s="29">
        <v>1</v>
      </c>
      <c r="AG86" s="79">
        <v>-1.4</v>
      </c>
      <c r="AH86" s="29">
        <v>1</v>
      </c>
      <c r="AI86" s="79">
        <v>-18.5</v>
      </c>
      <c r="AJ86" s="29" t="s">
        <v>551</v>
      </c>
      <c r="AK86" s="79" t="s">
        <v>551</v>
      </c>
      <c r="AL86" s="29" t="s">
        <v>551</v>
      </c>
      <c r="AM86" s="79" t="s">
        <v>551</v>
      </c>
      <c r="AN86" s="15"/>
      <c r="AO86" s="15"/>
      <c r="AP86" s="15"/>
      <c r="AQ86" s="51"/>
    </row>
    <row r="87" spans="1:43" x14ac:dyDescent="0.35">
      <c r="A87" s="52">
        <v>151</v>
      </c>
      <c r="B87" s="19" t="s">
        <v>319</v>
      </c>
      <c r="C87" s="19" t="s">
        <v>320</v>
      </c>
      <c r="D87" s="19" t="s">
        <v>318</v>
      </c>
      <c r="E87" s="19" t="s">
        <v>186</v>
      </c>
      <c r="F87" s="20">
        <v>5400000</v>
      </c>
      <c r="G87" s="97">
        <v>-0.95700000000000007</v>
      </c>
      <c r="H87" s="99">
        <v>-5200000</v>
      </c>
      <c r="I87" s="85">
        <v>1</v>
      </c>
      <c r="J87" s="26">
        <v>-26.6</v>
      </c>
      <c r="K87" s="25">
        <v>1</v>
      </c>
      <c r="L87" s="27">
        <v>-99.7</v>
      </c>
      <c r="M87" s="25">
        <v>1</v>
      </c>
      <c r="N87" s="27">
        <v>0</v>
      </c>
      <c r="O87" s="25">
        <v>4</v>
      </c>
      <c r="P87" s="93">
        <v>20</v>
      </c>
      <c r="Q87" s="102">
        <v>1</v>
      </c>
      <c r="R87" s="103">
        <v>1</v>
      </c>
      <c r="S87" s="103">
        <v>1</v>
      </c>
      <c r="T87" s="103">
        <v>1</v>
      </c>
      <c r="U87" s="103">
        <v>1</v>
      </c>
      <c r="V87" s="103">
        <v>1</v>
      </c>
      <c r="W87" s="103">
        <v>1</v>
      </c>
      <c r="X87" s="103">
        <v>1</v>
      </c>
      <c r="Y87" s="103">
        <v>1</v>
      </c>
      <c r="Z87" s="103">
        <v>1</v>
      </c>
      <c r="AA87" s="103">
        <v>1</v>
      </c>
      <c r="AB87" s="103">
        <v>1</v>
      </c>
      <c r="AC87" s="104">
        <v>1</v>
      </c>
      <c r="AD87" s="28">
        <v>1</v>
      </c>
      <c r="AE87" s="79">
        <v>0</v>
      </c>
      <c r="AF87" s="29">
        <v>1</v>
      </c>
      <c r="AG87" s="79">
        <v>0</v>
      </c>
      <c r="AH87" s="29" t="s">
        <v>551</v>
      </c>
      <c r="AI87" s="79" t="s">
        <v>551</v>
      </c>
      <c r="AJ87" s="29" t="s">
        <v>551</v>
      </c>
      <c r="AK87" s="79" t="s">
        <v>551</v>
      </c>
      <c r="AL87" s="29" t="s">
        <v>551</v>
      </c>
      <c r="AM87" s="79" t="s">
        <v>551</v>
      </c>
      <c r="AN87" s="15"/>
      <c r="AO87" s="15"/>
      <c r="AP87" s="15"/>
      <c r="AQ87" s="51"/>
    </row>
    <row r="88" spans="1:43" x14ac:dyDescent="0.35">
      <c r="A88" s="52">
        <v>135</v>
      </c>
      <c r="B88" s="19" t="s">
        <v>325</v>
      </c>
      <c r="C88" s="19" t="s">
        <v>326</v>
      </c>
      <c r="D88" s="19" t="s">
        <v>318</v>
      </c>
      <c r="E88" s="19" t="s">
        <v>154</v>
      </c>
      <c r="F88" s="20">
        <v>21000000</v>
      </c>
      <c r="G88" s="97">
        <v>-0.625</v>
      </c>
      <c r="H88" s="99">
        <v>-13000000</v>
      </c>
      <c r="I88" s="85">
        <v>4</v>
      </c>
      <c r="J88" s="26">
        <v>-15.2</v>
      </c>
      <c r="K88" s="25">
        <v>2</v>
      </c>
      <c r="L88" s="27">
        <v>-63.4</v>
      </c>
      <c r="M88" s="25">
        <v>4</v>
      </c>
      <c r="N88" s="27">
        <v>-2.1</v>
      </c>
      <c r="O88" s="25">
        <v>4</v>
      </c>
      <c r="P88" s="93">
        <v>20</v>
      </c>
      <c r="Q88" s="102">
        <v>2</v>
      </c>
      <c r="R88" s="103">
        <v>1</v>
      </c>
      <c r="S88" s="103">
        <v>1</v>
      </c>
      <c r="T88" s="103">
        <v>4</v>
      </c>
      <c r="U88" s="103">
        <v>3</v>
      </c>
      <c r="V88" s="103">
        <v>3</v>
      </c>
      <c r="W88" s="103">
        <v>1</v>
      </c>
      <c r="X88" s="103">
        <v>3</v>
      </c>
      <c r="Y88" s="103">
        <v>1</v>
      </c>
      <c r="Z88" s="103">
        <v>1</v>
      </c>
      <c r="AA88" s="103">
        <v>1</v>
      </c>
      <c r="AB88" s="103">
        <v>1</v>
      </c>
      <c r="AC88" s="104">
        <v>1</v>
      </c>
      <c r="AD88" s="28">
        <v>4</v>
      </c>
      <c r="AE88" s="79">
        <v>16.3</v>
      </c>
      <c r="AF88" s="29">
        <v>4</v>
      </c>
      <c r="AG88" s="79">
        <v>-20.5</v>
      </c>
      <c r="AH88" s="29" t="s">
        <v>551</v>
      </c>
      <c r="AI88" s="79" t="s">
        <v>551</v>
      </c>
      <c r="AJ88" s="29" t="s">
        <v>551</v>
      </c>
      <c r="AK88" s="79" t="s">
        <v>551</v>
      </c>
      <c r="AL88" s="29" t="s">
        <v>551</v>
      </c>
      <c r="AM88" s="79" t="s">
        <v>551</v>
      </c>
      <c r="AN88" s="15"/>
      <c r="AO88" s="15"/>
      <c r="AP88" s="15"/>
      <c r="AQ88" s="51"/>
    </row>
    <row r="89" spans="1:43" x14ac:dyDescent="0.35">
      <c r="A89" s="52">
        <v>18</v>
      </c>
      <c r="B89" s="19" t="s">
        <v>323</v>
      </c>
      <c r="C89" s="19" t="s">
        <v>324</v>
      </c>
      <c r="D89" s="19" t="s">
        <v>318</v>
      </c>
      <c r="E89" s="19" t="s">
        <v>186</v>
      </c>
      <c r="F89" s="20">
        <v>1800000</v>
      </c>
      <c r="G89" s="97">
        <v>-0.51400000000000001</v>
      </c>
      <c r="H89" s="99">
        <v>-930000</v>
      </c>
      <c r="I89" s="85">
        <v>1</v>
      </c>
      <c r="J89" s="26">
        <v>-16.600000000000001</v>
      </c>
      <c r="K89" s="25">
        <v>1</v>
      </c>
      <c r="L89" s="27">
        <v>-56.9</v>
      </c>
      <c r="M89" s="25">
        <v>1</v>
      </c>
      <c r="N89" s="27">
        <v>0.5</v>
      </c>
      <c r="O89" s="25">
        <v>1</v>
      </c>
      <c r="P89" s="93">
        <v>6.7</v>
      </c>
      <c r="Q89" s="102">
        <v>1</v>
      </c>
      <c r="R89" s="103">
        <v>1</v>
      </c>
      <c r="S89" s="103">
        <v>1</v>
      </c>
      <c r="T89" s="103">
        <v>1</v>
      </c>
      <c r="U89" s="103">
        <v>3</v>
      </c>
      <c r="V89" s="103">
        <v>4</v>
      </c>
      <c r="W89" s="103">
        <v>1</v>
      </c>
      <c r="X89" s="103">
        <v>2</v>
      </c>
      <c r="Y89" s="103">
        <v>1</v>
      </c>
      <c r="Z89" s="103">
        <v>1</v>
      </c>
      <c r="AA89" s="103">
        <v>1</v>
      </c>
      <c r="AB89" s="103">
        <v>1</v>
      </c>
      <c r="AC89" s="104">
        <v>1</v>
      </c>
      <c r="AD89" s="28">
        <v>1</v>
      </c>
      <c r="AE89" s="79">
        <v>1</v>
      </c>
      <c r="AF89" s="29">
        <v>1</v>
      </c>
      <c r="AG89" s="79">
        <v>0</v>
      </c>
      <c r="AH89" s="29" t="s">
        <v>551</v>
      </c>
      <c r="AI89" s="79" t="s">
        <v>551</v>
      </c>
      <c r="AJ89" s="29" t="s">
        <v>551</v>
      </c>
      <c r="AK89" s="79" t="s">
        <v>551</v>
      </c>
      <c r="AL89" s="29" t="s">
        <v>551</v>
      </c>
      <c r="AM89" s="79" t="s">
        <v>551</v>
      </c>
      <c r="AN89" s="15"/>
      <c r="AO89" s="15"/>
      <c r="AP89" s="15"/>
      <c r="AQ89" s="51"/>
    </row>
    <row r="90" spans="1:43" x14ac:dyDescent="0.35">
      <c r="A90" s="52">
        <v>168</v>
      </c>
      <c r="B90" s="19" t="s">
        <v>321</v>
      </c>
      <c r="C90" s="19" t="s">
        <v>322</v>
      </c>
      <c r="D90" s="19" t="s">
        <v>318</v>
      </c>
      <c r="E90" s="19" t="s">
        <v>151</v>
      </c>
      <c r="F90" s="20">
        <v>10000000</v>
      </c>
      <c r="G90" s="97">
        <v>-0.379</v>
      </c>
      <c r="H90" s="99">
        <v>-3900000</v>
      </c>
      <c r="I90" s="85">
        <v>3</v>
      </c>
      <c r="J90" s="26">
        <v>-23.6</v>
      </c>
      <c r="K90" s="25">
        <v>4</v>
      </c>
      <c r="L90" s="27">
        <v>-11.7</v>
      </c>
      <c r="M90" s="25">
        <v>3</v>
      </c>
      <c r="N90" s="27">
        <v>-29.2</v>
      </c>
      <c r="O90" s="25">
        <v>1</v>
      </c>
      <c r="P90" s="93">
        <v>-30</v>
      </c>
      <c r="Q90" s="102">
        <v>4</v>
      </c>
      <c r="R90" s="103">
        <v>4</v>
      </c>
      <c r="S90" s="103">
        <v>4</v>
      </c>
      <c r="T90" s="103">
        <v>4</v>
      </c>
      <c r="U90" s="103">
        <v>4</v>
      </c>
      <c r="V90" s="103">
        <v>3</v>
      </c>
      <c r="W90" s="103">
        <v>1</v>
      </c>
      <c r="X90" s="103">
        <v>3</v>
      </c>
      <c r="Y90" s="103">
        <v>4</v>
      </c>
      <c r="Z90" s="103">
        <v>3</v>
      </c>
      <c r="AA90" s="103">
        <v>3</v>
      </c>
      <c r="AB90" s="103">
        <v>3</v>
      </c>
      <c r="AC90" s="104">
        <v>4</v>
      </c>
      <c r="AD90" s="28">
        <v>3</v>
      </c>
      <c r="AE90" s="79">
        <v>-41.7</v>
      </c>
      <c r="AF90" s="29">
        <v>2</v>
      </c>
      <c r="AG90" s="79">
        <v>-16.8</v>
      </c>
      <c r="AH90" s="29" t="s">
        <v>551</v>
      </c>
      <c r="AI90" s="79" t="s">
        <v>551</v>
      </c>
      <c r="AJ90" s="29" t="s">
        <v>551</v>
      </c>
      <c r="AK90" s="79" t="s">
        <v>551</v>
      </c>
      <c r="AL90" s="29" t="s">
        <v>551</v>
      </c>
      <c r="AM90" s="79" t="s">
        <v>551</v>
      </c>
      <c r="AN90" s="15"/>
      <c r="AO90" s="15"/>
      <c r="AP90" s="15"/>
      <c r="AQ90" s="51"/>
    </row>
    <row r="91" spans="1:43" x14ac:dyDescent="0.35">
      <c r="A91" s="52">
        <v>87</v>
      </c>
      <c r="B91" s="19" t="s">
        <v>316</v>
      </c>
      <c r="C91" s="19" t="s">
        <v>317</v>
      </c>
      <c r="D91" s="19" t="s">
        <v>318</v>
      </c>
      <c r="E91" s="19" t="s">
        <v>154</v>
      </c>
      <c r="F91" s="20">
        <v>47000000</v>
      </c>
      <c r="G91" s="97">
        <v>-0.24600000000000002</v>
      </c>
      <c r="H91" s="99">
        <v>-12000000</v>
      </c>
      <c r="I91" s="85">
        <v>3</v>
      </c>
      <c r="J91" s="26">
        <v>-4.8</v>
      </c>
      <c r="K91" s="25">
        <v>3</v>
      </c>
      <c r="L91" s="27">
        <v>-29.5</v>
      </c>
      <c r="M91" s="25">
        <v>2</v>
      </c>
      <c r="N91" s="27">
        <v>0.9</v>
      </c>
      <c r="O91" s="25">
        <v>3</v>
      </c>
      <c r="P91" s="93">
        <v>14.1</v>
      </c>
      <c r="Q91" s="102">
        <v>3</v>
      </c>
      <c r="R91" s="103">
        <v>1</v>
      </c>
      <c r="S91" s="103">
        <v>1</v>
      </c>
      <c r="T91" s="103">
        <v>1</v>
      </c>
      <c r="U91" s="103">
        <v>3</v>
      </c>
      <c r="V91" s="103">
        <v>3</v>
      </c>
      <c r="W91" s="103">
        <v>4</v>
      </c>
      <c r="X91" s="103">
        <v>1</v>
      </c>
      <c r="Y91" s="103">
        <v>3</v>
      </c>
      <c r="Z91" s="103">
        <v>1</v>
      </c>
      <c r="AA91" s="103">
        <v>4</v>
      </c>
      <c r="AB91" s="103">
        <v>3</v>
      </c>
      <c r="AC91" s="104">
        <v>4</v>
      </c>
      <c r="AD91" s="28">
        <v>3</v>
      </c>
      <c r="AE91" s="79">
        <v>0.1</v>
      </c>
      <c r="AF91" s="29">
        <v>3</v>
      </c>
      <c r="AG91" s="79">
        <v>4.3</v>
      </c>
      <c r="AH91" s="29">
        <v>1</v>
      </c>
      <c r="AI91" s="79">
        <v>12.2</v>
      </c>
      <c r="AJ91" s="29">
        <v>1</v>
      </c>
      <c r="AK91" s="79">
        <v>3.1</v>
      </c>
      <c r="AL91" s="29">
        <v>1</v>
      </c>
      <c r="AM91" s="79">
        <v>0</v>
      </c>
      <c r="AN91" s="15"/>
      <c r="AO91" s="15"/>
      <c r="AP91" s="15"/>
      <c r="AQ91" s="51"/>
    </row>
    <row r="92" spans="1:43" x14ac:dyDescent="0.35">
      <c r="A92" s="52">
        <v>82</v>
      </c>
      <c r="B92" s="19" t="s">
        <v>327</v>
      </c>
      <c r="C92" s="19" t="s">
        <v>328</v>
      </c>
      <c r="D92" s="19" t="s">
        <v>318</v>
      </c>
      <c r="E92" s="19" t="s">
        <v>151</v>
      </c>
      <c r="F92" s="20">
        <v>43000000</v>
      </c>
      <c r="G92" s="97">
        <v>-0.19800000000000001</v>
      </c>
      <c r="H92" s="99">
        <v>-8500000</v>
      </c>
      <c r="I92" s="85">
        <v>2</v>
      </c>
      <c r="J92" s="26">
        <v>0.6</v>
      </c>
      <c r="K92" s="25">
        <v>1</v>
      </c>
      <c r="L92" s="27">
        <v>-30.3</v>
      </c>
      <c r="M92" s="25">
        <v>4</v>
      </c>
      <c r="N92" s="27">
        <v>5.5</v>
      </c>
      <c r="O92" s="25">
        <v>1</v>
      </c>
      <c r="P92" s="93">
        <v>26.7</v>
      </c>
      <c r="Q92" s="102">
        <v>3</v>
      </c>
      <c r="R92" s="103">
        <v>1</v>
      </c>
      <c r="S92" s="103">
        <v>1</v>
      </c>
      <c r="T92" s="103">
        <v>3</v>
      </c>
      <c r="U92" s="103">
        <v>2</v>
      </c>
      <c r="V92" s="103">
        <v>1</v>
      </c>
      <c r="W92" s="103">
        <v>1</v>
      </c>
      <c r="X92" s="103">
        <v>2</v>
      </c>
      <c r="Y92" s="103">
        <v>1</v>
      </c>
      <c r="Z92" s="103">
        <v>1</v>
      </c>
      <c r="AA92" s="103">
        <v>1</v>
      </c>
      <c r="AB92" s="103">
        <v>3</v>
      </c>
      <c r="AC92" s="104">
        <v>1</v>
      </c>
      <c r="AD92" s="28">
        <v>4</v>
      </c>
      <c r="AE92" s="79">
        <v>18.100000000000001</v>
      </c>
      <c r="AF92" s="29">
        <v>3</v>
      </c>
      <c r="AG92" s="79">
        <v>-5.6</v>
      </c>
      <c r="AH92" s="29" t="s">
        <v>551</v>
      </c>
      <c r="AI92" s="79" t="s">
        <v>551</v>
      </c>
      <c r="AJ92" s="29" t="s">
        <v>551</v>
      </c>
      <c r="AK92" s="79" t="s">
        <v>551</v>
      </c>
      <c r="AL92" s="29">
        <v>1</v>
      </c>
      <c r="AM92" s="79">
        <v>0</v>
      </c>
      <c r="AN92" s="15"/>
      <c r="AO92" s="15"/>
      <c r="AP92" s="15"/>
      <c r="AQ92" s="51"/>
    </row>
    <row r="93" spans="1:43" x14ac:dyDescent="0.35">
      <c r="A93" s="52">
        <v>81</v>
      </c>
      <c r="B93" s="19" t="s">
        <v>349</v>
      </c>
      <c r="C93" s="19" t="s">
        <v>350</v>
      </c>
      <c r="D93" s="19" t="s">
        <v>318</v>
      </c>
      <c r="E93" s="19" t="s">
        <v>157</v>
      </c>
      <c r="F93" s="20">
        <v>12000000</v>
      </c>
      <c r="G93" s="97">
        <v>-0.10199999999999999</v>
      </c>
      <c r="H93" s="99">
        <v>-1200000</v>
      </c>
      <c r="I93" s="85">
        <v>2</v>
      </c>
      <c r="J93" s="26">
        <v>-12</v>
      </c>
      <c r="K93" s="25">
        <v>3</v>
      </c>
      <c r="L93" s="27">
        <v>17.600000000000001</v>
      </c>
      <c r="M93" s="25">
        <v>3</v>
      </c>
      <c r="N93" s="27">
        <v>-30.8</v>
      </c>
      <c r="O93" s="25" t="s">
        <v>551</v>
      </c>
      <c r="P93" s="93" t="s">
        <v>551</v>
      </c>
      <c r="Q93" s="102">
        <v>3</v>
      </c>
      <c r="R93" s="103">
        <v>3</v>
      </c>
      <c r="S93" s="103">
        <v>1</v>
      </c>
      <c r="T93" s="103">
        <v>3</v>
      </c>
      <c r="U93" s="103">
        <v>1</v>
      </c>
      <c r="V93" s="103">
        <v>3</v>
      </c>
      <c r="W93" s="103">
        <v>4</v>
      </c>
      <c r="X93" s="103">
        <v>3</v>
      </c>
      <c r="Y93" s="103">
        <v>2</v>
      </c>
      <c r="Z93" s="103">
        <v>3</v>
      </c>
      <c r="AA93" s="103">
        <v>3</v>
      </c>
      <c r="AB93" s="103">
        <v>2</v>
      </c>
      <c r="AC93" s="104">
        <v>4</v>
      </c>
      <c r="AD93" s="28">
        <v>2</v>
      </c>
      <c r="AE93" s="79">
        <v>-64.400000000000006</v>
      </c>
      <c r="AF93" s="29">
        <v>3</v>
      </c>
      <c r="AG93" s="79">
        <v>2.8</v>
      </c>
      <c r="AH93" s="29" t="s">
        <v>551</v>
      </c>
      <c r="AI93" s="79" t="s">
        <v>551</v>
      </c>
      <c r="AJ93" s="29" t="s">
        <v>551</v>
      </c>
      <c r="AK93" s="79" t="s">
        <v>551</v>
      </c>
      <c r="AL93" s="29" t="s">
        <v>551</v>
      </c>
      <c r="AM93" s="79" t="s">
        <v>551</v>
      </c>
      <c r="AN93" s="15"/>
      <c r="AO93" s="15"/>
      <c r="AP93" s="15"/>
      <c r="AQ93" s="51"/>
    </row>
    <row r="94" spans="1:43" x14ac:dyDescent="0.35">
      <c r="A94" s="52">
        <v>47</v>
      </c>
      <c r="B94" s="19" t="s">
        <v>331</v>
      </c>
      <c r="C94" s="19" t="s">
        <v>332</v>
      </c>
      <c r="D94" s="19" t="s">
        <v>318</v>
      </c>
      <c r="E94" s="19" t="s">
        <v>157</v>
      </c>
      <c r="F94" s="20">
        <v>1000000</v>
      </c>
      <c r="G94" s="97">
        <v>-4.5999999999999999E-2</v>
      </c>
      <c r="H94" s="99">
        <v>-48000</v>
      </c>
      <c r="I94" s="85">
        <v>4</v>
      </c>
      <c r="J94" s="26">
        <v>7.6</v>
      </c>
      <c r="K94" s="25">
        <v>4</v>
      </c>
      <c r="L94" s="27">
        <v>-13.5</v>
      </c>
      <c r="M94" s="25">
        <v>3</v>
      </c>
      <c r="N94" s="27">
        <v>3.9</v>
      </c>
      <c r="O94" s="25" t="s">
        <v>551</v>
      </c>
      <c r="P94" s="93" t="s">
        <v>551</v>
      </c>
      <c r="Q94" s="102">
        <v>4</v>
      </c>
      <c r="R94" s="103">
        <v>4</v>
      </c>
      <c r="S94" s="103">
        <v>4</v>
      </c>
      <c r="T94" s="103">
        <v>1</v>
      </c>
      <c r="U94" s="103">
        <v>4</v>
      </c>
      <c r="V94" s="103">
        <v>1</v>
      </c>
      <c r="W94" s="103">
        <v>4</v>
      </c>
      <c r="X94" s="103">
        <v>4</v>
      </c>
      <c r="Y94" s="103">
        <v>4</v>
      </c>
      <c r="Z94" s="103">
        <v>4</v>
      </c>
      <c r="AA94" s="103">
        <v>4</v>
      </c>
      <c r="AB94" s="103">
        <v>3</v>
      </c>
      <c r="AC94" s="104">
        <v>4</v>
      </c>
      <c r="AD94" s="28">
        <v>3</v>
      </c>
      <c r="AE94" s="79">
        <v>4.9000000000000004</v>
      </c>
      <c r="AF94" s="29">
        <v>3</v>
      </c>
      <c r="AG94" s="79">
        <v>2.8</v>
      </c>
      <c r="AH94" s="29" t="s">
        <v>551</v>
      </c>
      <c r="AI94" s="79" t="s">
        <v>551</v>
      </c>
      <c r="AJ94" s="29" t="s">
        <v>551</v>
      </c>
      <c r="AK94" s="79" t="s">
        <v>551</v>
      </c>
      <c r="AL94" s="29" t="s">
        <v>551</v>
      </c>
      <c r="AM94" s="79" t="s">
        <v>551</v>
      </c>
      <c r="AN94" s="15"/>
      <c r="AO94" s="15"/>
      <c r="AP94" s="15"/>
      <c r="AQ94" s="51"/>
    </row>
    <row r="95" spans="1:43" x14ac:dyDescent="0.35">
      <c r="A95" s="52">
        <v>191</v>
      </c>
      <c r="B95" s="19" t="s">
        <v>337</v>
      </c>
      <c r="C95" s="19" t="s">
        <v>338</v>
      </c>
      <c r="D95" s="19" t="s">
        <v>318</v>
      </c>
      <c r="E95" s="19" t="s">
        <v>186</v>
      </c>
      <c r="F95" s="20">
        <v>10000000</v>
      </c>
      <c r="G95" s="97">
        <v>1.3000000000000001E-2</v>
      </c>
      <c r="H95" s="99">
        <v>130000</v>
      </c>
      <c r="I95" s="85">
        <v>1</v>
      </c>
      <c r="J95" s="26">
        <v>5.5</v>
      </c>
      <c r="K95" s="25">
        <v>1</v>
      </c>
      <c r="L95" s="27">
        <v>2.1</v>
      </c>
      <c r="M95" s="25">
        <v>1</v>
      </c>
      <c r="N95" s="27">
        <v>-4.7</v>
      </c>
      <c r="O95" s="25">
        <v>3</v>
      </c>
      <c r="P95" s="93">
        <v>19.2</v>
      </c>
      <c r="Q95" s="102">
        <v>1</v>
      </c>
      <c r="R95" s="103">
        <v>1</v>
      </c>
      <c r="S95" s="103">
        <v>1</v>
      </c>
      <c r="T95" s="103">
        <v>1</v>
      </c>
      <c r="U95" s="103">
        <v>1</v>
      </c>
      <c r="V95" s="103">
        <v>1</v>
      </c>
      <c r="W95" s="103">
        <v>4</v>
      </c>
      <c r="X95" s="103">
        <v>1</v>
      </c>
      <c r="Y95" s="103">
        <v>1</v>
      </c>
      <c r="Z95" s="103">
        <v>1</v>
      </c>
      <c r="AA95" s="103">
        <v>1</v>
      </c>
      <c r="AB95" s="103">
        <v>1</v>
      </c>
      <c r="AC95" s="104">
        <v>1</v>
      </c>
      <c r="AD95" s="28">
        <v>1</v>
      </c>
      <c r="AE95" s="79">
        <v>-9.5</v>
      </c>
      <c r="AF95" s="29">
        <v>1</v>
      </c>
      <c r="AG95" s="79">
        <v>0</v>
      </c>
      <c r="AH95" s="29" t="s">
        <v>551</v>
      </c>
      <c r="AI95" s="79" t="s">
        <v>551</v>
      </c>
      <c r="AJ95" s="29" t="s">
        <v>551</v>
      </c>
      <c r="AK95" s="79" t="s">
        <v>551</v>
      </c>
      <c r="AL95" s="29" t="s">
        <v>551</v>
      </c>
      <c r="AM95" s="79" t="s">
        <v>551</v>
      </c>
      <c r="AN95" s="15"/>
      <c r="AO95" s="15"/>
      <c r="AP95" s="15"/>
      <c r="AQ95" s="51"/>
    </row>
    <row r="96" spans="1:43" x14ac:dyDescent="0.35">
      <c r="A96" s="52">
        <v>158</v>
      </c>
      <c r="B96" s="19" t="s">
        <v>335</v>
      </c>
      <c r="C96" s="19" t="s">
        <v>336</v>
      </c>
      <c r="D96" s="19" t="s">
        <v>318</v>
      </c>
      <c r="E96" s="19" t="s">
        <v>154</v>
      </c>
      <c r="F96" s="20">
        <v>17000000</v>
      </c>
      <c r="G96" s="97">
        <v>0.02</v>
      </c>
      <c r="H96" s="99">
        <v>350000</v>
      </c>
      <c r="I96" s="85">
        <v>4</v>
      </c>
      <c r="J96" s="26">
        <v>5.2</v>
      </c>
      <c r="K96" s="25">
        <v>4</v>
      </c>
      <c r="L96" s="27">
        <v>0.6</v>
      </c>
      <c r="M96" s="25">
        <v>4</v>
      </c>
      <c r="N96" s="27">
        <v>-1.5</v>
      </c>
      <c r="O96" s="25">
        <v>4</v>
      </c>
      <c r="P96" s="93">
        <v>16.7</v>
      </c>
      <c r="Q96" s="102">
        <v>4</v>
      </c>
      <c r="R96" s="103">
        <v>4</v>
      </c>
      <c r="S96" s="103">
        <v>4</v>
      </c>
      <c r="T96" s="103">
        <v>4</v>
      </c>
      <c r="U96" s="103">
        <v>4</v>
      </c>
      <c r="V96" s="103">
        <v>4</v>
      </c>
      <c r="W96" s="103">
        <v>4</v>
      </c>
      <c r="X96" s="103">
        <v>4</v>
      </c>
      <c r="Y96" s="103">
        <v>3</v>
      </c>
      <c r="Z96" s="103">
        <v>4</v>
      </c>
      <c r="AA96" s="103">
        <v>4</v>
      </c>
      <c r="AB96" s="103">
        <v>3</v>
      </c>
      <c r="AC96" s="104">
        <v>4</v>
      </c>
      <c r="AD96" s="28">
        <v>4</v>
      </c>
      <c r="AE96" s="79">
        <v>0</v>
      </c>
      <c r="AF96" s="29">
        <v>4</v>
      </c>
      <c r="AG96" s="79">
        <v>0</v>
      </c>
      <c r="AH96" s="29" t="s">
        <v>551</v>
      </c>
      <c r="AI96" s="79" t="s">
        <v>551</v>
      </c>
      <c r="AJ96" s="29" t="s">
        <v>551</v>
      </c>
      <c r="AK96" s="79" t="s">
        <v>551</v>
      </c>
      <c r="AL96" s="29">
        <v>3</v>
      </c>
      <c r="AM96" s="79">
        <v>0</v>
      </c>
      <c r="AN96" s="15"/>
      <c r="AO96" s="15"/>
      <c r="AP96" s="15"/>
      <c r="AQ96" s="51"/>
    </row>
    <row r="97" spans="1:43" x14ac:dyDescent="0.35">
      <c r="A97" s="52">
        <v>5</v>
      </c>
      <c r="B97" s="19" t="s">
        <v>343</v>
      </c>
      <c r="C97" s="19" t="s">
        <v>344</v>
      </c>
      <c r="D97" s="19" t="s">
        <v>318</v>
      </c>
      <c r="E97" s="19" t="s">
        <v>157</v>
      </c>
      <c r="F97" s="20">
        <v>38000000</v>
      </c>
      <c r="G97" s="97">
        <v>0.05</v>
      </c>
      <c r="H97" s="99">
        <v>1900000</v>
      </c>
      <c r="I97" s="85">
        <v>1</v>
      </c>
      <c r="J97" s="26">
        <v>4.3</v>
      </c>
      <c r="K97" s="25">
        <v>2</v>
      </c>
      <c r="L97" s="27">
        <v>0</v>
      </c>
      <c r="M97" s="25">
        <v>1</v>
      </c>
      <c r="N97" s="27">
        <v>0</v>
      </c>
      <c r="O97" s="25" t="s">
        <v>551</v>
      </c>
      <c r="P97" s="93" t="s">
        <v>551</v>
      </c>
      <c r="Q97" s="102">
        <v>1</v>
      </c>
      <c r="R97" s="103">
        <v>4</v>
      </c>
      <c r="S97" s="103">
        <v>1</v>
      </c>
      <c r="T97" s="103">
        <v>1</v>
      </c>
      <c r="U97" s="103">
        <v>2</v>
      </c>
      <c r="V97" s="103">
        <v>3</v>
      </c>
      <c r="W97" s="103">
        <v>1</v>
      </c>
      <c r="X97" s="103">
        <v>3</v>
      </c>
      <c r="Y97" s="103">
        <v>2</v>
      </c>
      <c r="Z97" s="103">
        <v>1</v>
      </c>
      <c r="AA97" s="103">
        <v>2</v>
      </c>
      <c r="AB97" s="103">
        <v>1</v>
      </c>
      <c r="AC97" s="104">
        <v>3</v>
      </c>
      <c r="AD97" s="28">
        <v>1</v>
      </c>
      <c r="AE97" s="79">
        <v>0</v>
      </c>
      <c r="AF97" s="29">
        <v>1</v>
      </c>
      <c r="AG97" s="79">
        <v>0</v>
      </c>
      <c r="AH97" s="29" t="s">
        <v>551</v>
      </c>
      <c r="AI97" s="79" t="s">
        <v>551</v>
      </c>
      <c r="AJ97" s="29" t="s">
        <v>551</v>
      </c>
      <c r="AK97" s="79" t="s">
        <v>551</v>
      </c>
      <c r="AL97" s="29" t="s">
        <v>551</v>
      </c>
      <c r="AM97" s="79" t="s">
        <v>551</v>
      </c>
      <c r="AN97" s="15"/>
      <c r="AO97" s="15"/>
      <c r="AP97" s="15"/>
      <c r="AQ97" s="51"/>
    </row>
    <row r="98" spans="1:43" x14ac:dyDescent="0.35">
      <c r="A98" s="52">
        <v>136</v>
      </c>
      <c r="B98" s="19" t="s">
        <v>329</v>
      </c>
      <c r="C98" s="19" t="s">
        <v>330</v>
      </c>
      <c r="D98" s="19" t="s">
        <v>318</v>
      </c>
      <c r="E98" s="19" t="s">
        <v>151</v>
      </c>
      <c r="F98" s="20">
        <v>87000000</v>
      </c>
      <c r="G98" s="97">
        <v>9.6999999999999989E-2</v>
      </c>
      <c r="H98" s="99">
        <v>8400000</v>
      </c>
      <c r="I98" s="85">
        <v>1</v>
      </c>
      <c r="J98" s="26">
        <v>1.1000000000000001</v>
      </c>
      <c r="K98" s="25">
        <v>1</v>
      </c>
      <c r="L98" s="27">
        <v>6.7</v>
      </c>
      <c r="M98" s="25">
        <v>1</v>
      </c>
      <c r="N98" s="27">
        <v>0</v>
      </c>
      <c r="O98" s="25">
        <v>3</v>
      </c>
      <c r="P98" s="93">
        <v>-3.3</v>
      </c>
      <c r="Q98" s="102">
        <v>1</v>
      </c>
      <c r="R98" s="103">
        <v>3</v>
      </c>
      <c r="S98" s="103">
        <v>4</v>
      </c>
      <c r="T98" s="103">
        <v>1</v>
      </c>
      <c r="U98" s="103">
        <v>1</v>
      </c>
      <c r="V98" s="103">
        <v>3</v>
      </c>
      <c r="W98" s="103">
        <v>1</v>
      </c>
      <c r="X98" s="103">
        <v>1</v>
      </c>
      <c r="Y98" s="103">
        <v>1</v>
      </c>
      <c r="Z98" s="103">
        <v>1</v>
      </c>
      <c r="AA98" s="103">
        <v>3</v>
      </c>
      <c r="AB98" s="103">
        <v>1</v>
      </c>
      <c r="AC98" s="104">
        <v>1</v>
      </c>
      <c r="AD98" s="28">
        <v>1</v>
      </c>
      <c r="AE98" s="79">
        <v>0</v>
      </c>
      <c r="AF98" s="29">
        <v>1</v>
      </c>
      <c r="AG98" s="79">
        <v>0</v>
      </c>
      <c r="AH98" s="29" t="s">
        <v>551</v>
      </c>
      <c r="AI98" s="79" t="s">
        <v>551</v>
      </c>
      <c r="AJ98" s="29" t="s">
        <v>551</v>
      </c>
      <c r="AK98" s="79" t="s">
        <v>551</v>
      </c>
      <c r="AL98" s="29" t="s">
        <v>551</v>
      </c>
      <c r="AM98" s="79" t="s">
        <v>551</v>
      </c>
      <c r="AN98" s="15"/>
      <c r="AO98" s="15"/>
      <c r="AP98" s="15"/>
      <c r="AQ98" s="51"/>
    </row>
    <row r="99" spans="1:43" x14ac:dyDescent="0.35">
      <c r="A99" s="52">
        <v>100</v>
      </c>
      <c r="B99" s="19" t="s">
        <v>339</v>
      </c>
      <c r="C99" s="19" t="s">
        <v>340</v>
      </c>
      <c r="D99" s="19" t="s">
        <v>318</v>
      </c>
      <c r="E99" s="19" t="s">
        <v>157</v>
      </c>
      <c r="F99" s="20">
        <v>230000000</v>
      </c>
      <c r="G99" s="97">
        <v>9.9000000000000005E-2</v>
      </c>
      <c r="H99" s="99">
        <v>23000000</v>
      </c>
      <c r="I99" s="85">
        <v>3</v>
      </c>
      <c r="J99" s="26">
        <v>3.5</v>
      </c>
      <c r="K99" s="25">
        <v>4</v>
      </c>
      <c r="L99" s="27">
        <v>3.1</v>
      </c>
      <c r="M99" s="25">
        <v>4</v>
      </c>
      <c r="N99" s="27">
        <v>2.8</v>
      </c>
      <c r="O99" s="25">
        <v>1</v>
      </c>
      <c r="P99" s="93">
        <v>4.4000000000000004</v>
      </c>
      <c r="Q99" s="102">
        <v>4</v>
      </c>
      <c r="R99" s="103">
        <v>3</v>
      </c>
      <c r="S99" s="103">
        <v>4</v>
      </c>
      <c r="T99" s="103">
        <v>4</v>
      </c>
      <c r="U99" s="103">
        <v>4</v>
      </c>
      <c r="V99" s="103">
        <v>4</v>
      </c>
      <c r="W99" s="103">
        <v>4</v>
      </c>
      <c r="X99" s="103">
        <v>4</v>
      </c>
      <c r="Y99" s="103">
        <v>4</v>
      </c>
      <c r="Z99" s="103">
        <v>4</v>
      </c>
      <c r="AA99" s="103">
        <v>3</v>
      </c>
      <c r="AB99" s="103">
        <v>3</v>
      </c>
      <c r="AC99" s="104">
        <v>1</v>
      </c>
      <c r="AD99" s="28">
        <v>4</v>
      </c>
      <c r="AE99" s="79">
        <v>0.9</v>
      </c>
      <c r="AF99" s="29">
        <v>4</v>
      </c>
      <c r="AG99" s="79">
        <v>4.8</v>
      </c>
      <c r="AH99" s="29" t="s">
        <v>551</v>
      </c>
      <c r="AI99" s="79" t="s">
        <v>551</v>
      </c>
      <c r="AJ99" s="29" t="s">
        <v>551</v>
      </c>
      <c r="AK99" s="79" t="s">
        <v>551</v>
      </c>
      <c r="AL99" s="29" t="s">
        <v>551</v>
      </c>
      <c r="AM99" s="79" t="s">
        <v>551</v>
      </c>
      <c r="AN99" s="15"/>
      <c r="AO99" s="15"/>
      <c r="AP99" s="15"/>
      <c r="AQ99" s="51"/>
    </row>
    <row r="100" spans="1:43" x14ac:dyDescent="0.35">
      <c r="A100" s="52">
        <v>107</v>
      </c>
      <c r="B100" s="19" t="s">
        <v>333</v>
      </c>
      <c r="C100" s="19" t="s">
        <v>334</v>
      </c>
      <c r="D100" s="19" t="s">
        <v>318</v>
      </c>
      <c r="E100" s="19" t="s">
        <v>154</v>
      </c>
      <c r="F100" s="20">
        <v>32000000</v>
      </c>
      <c r="G100" s="97">
        <v>0.10099999999999999</v>
      </c>
      <c r="H100" s="99">
        <v>3200000</v>
      </c>
      <c r="I100" s="85">
        <v>4</v>
      </c>
      <c r="J100" s="26">
        <v>4.9000000000000004</v>
      </c>
      <c r="K100" s="25">
        <v>3</v>
      </c>
      <c r="L100" s="27">
        <v>-8.3000000000000007</v>
      </c>
      <c r="M100" s="25">
        <v>3</v>
      </c>
      <c r="N100" s="27">
        <v>15.3</v>
      </c>
      <c r="O100" s="25">
        <v>4</v>
      </c>
      <c r="P100" s="93">
        <v>7.8</v>
      </c>
      <c r="Q100" s="102">
        <v>3</v>
      </c>
      <c r="R100" s="103">
        <v>4</v>
      </c>
      <c r="S100" s="103">
        <v>1</v>
      </c>
      <c r="T100" s="103">
        <v>4</v>
      </c>
      <c r="U100" s="103">
        <v>3</v>
      </c>
      <c r="V100" s="103">
        <v>3</v>
      </c>
      <c r="W100" s="103">
        <v>1</v>
      </c>
      <c r="X100" s="103">
        <v>3</v>
      </c>
      <c r="Y100" s="103">
        <v>4</v>
      </c>
      <c r="Z100" s="103">
        <v>3</v>
      </c>
      <c r="AA100" s="103">
        <v>3</v>
      </c>
      <c r="AB100" s="103">
        <v>3</v>
      </c>
      <c r="AC100" s="104">
        <v>4</v>
      </c>
      <c r="AD100" s="28">
        <v>4</v>
      </c>
      <c r="AE100" s="79">
        <v>7.3</v>
      </c>
      <c r="AF100" s="29">
        <v>4</v>
      </c>
      <c r="AG100" s="79">
        <v>-0.4</v>
      </c>
      <c r="AH100" s="29" t="s">
        <v>551</v>
      </c>
      <c r="AI100" s="79" t="s">
        <v>551</v>
      </c>
      <c r="AJ100" s="29" t="s">
        <v>551</v>
      </c>
      <c r="AK100" s="79" t="s">
        <v>551</v>
      </c>
      <c r="AL100" s="29">
        <v>3</v>
      </c>
      <c r="AM100" s="79">
        <v>2.5</v>
      </c>
      <c r="AN100" s="15"/>
      <c r="AO100" s="15"/>
      <c r="AP100" s="15"/>
      <c r="AQ100" s="51"/>
    </row>
    <row r="101" spans="1:43" x14ac:dyDescent="0.35">
      <c r="A101" s="52">
        <v>53</v>
      </c>
      <c r="B101" s="19" t="s">
        <v>341</v>
      </c>
      <c r="C101" s="19" t="s">
        <v>342</v>
      </c>
      <c r="D101" s="19" t="s">
        <v>318</v>
      </c>
      <c r="E101" s="19" t="s">
        <v>151</v>
      </c>
      <c r="F101" s="20">
        <v>7100000</v>
      </c>
      <c r="G101" s="97">
        <v>0.111</v>
      </c>
      <c r="H101" s="99">
        <v>790000</v>
      </c>
      <c r="I101" s="85">
        <v>4</v>
      </c>
      <c r="J101" s="26">
        <v>12.1</v>
      </c>
      <c r="K101" s="25">
        <v>4</v>
      </c>
      <c r="L101" s="27">
        <v>40.9</v>
      </c>
      <c r="M101" s="25">
        <v>3</v>
      </c>
      <c r="N101" s="27">
        <v>-34.799999999999997</v>
      </c>
      <c r="O101" s="25" t="s">
        <v>551</v>
      </c>
      <c r="P101" s="93" t="s">
        <v>551</v>
      </c>
      <c r="Q101" s="102">
        <v>4</v>
      </c>
      <c r="R101" s="103">
        <v>4</v>
      </c>
      <c r="S101" s="103">
        <v>4</v>
      </c>
      <c r="T101" s="103">
        <v>4</v>
      </c>
      <c r="U101" s="103">
        <v>4</v>
      </c>
      <c r="V101" s="103">
        <v>3</v>
      </c>
      <c r="W101" s="103">
        <v>1</v>
      </c>
      <c r="X101" s="103">
        <v>4</v>
      </c>
      <c r="Y101" s="103">
        <v>4</v>
      </c>
      <c r="Z101" s="103">
        <v>4</v>
      </c>
      <c r="AA101" s="103">
        <v>4</v>
      </c>
      <c r="AB101" s="103">
        <v>3</v>
      </c>
      <c r="AC101" s="104">
        <v>4</v>
      </c>
      <c r="AD101" s="28">
        <v>2</v>
      </c>
      <c r="AE101" s="79">
        <v>-44.4</v>
      </c>
      <c r="AF101" s="29">
        <v>4</v>
      </c>
      <c r="AG101" s="79">
        <v>-25.2</v>
      </c>
      <c r="AH101" s="29" t="s">
        <v>551</v>
      </c>
      <c r="AI101" s="79" t="s">
        <v>551</v>
      </c>
      <c r="AJ101" s="29" t="s">
        <v>551</v>
      </c>
      <c r="AK101" s="79" t="s">
        <v>551</v>
      </c>
      <c r="AL101" s="29" t="s">
        <v>551</v>
      </c>
      <c r="AM101" s="79" t="s">
        <v>551</v>
      </c>
      <c r="AN101" s="15"/>
      <c r="AO101" s="15"/>
      <c r="AP101" s="15"/>
      <c r="AQ101" s="51"/>
    </row>
    <row r="102" spans="1:43" x14ac:dyDescent="0.35">
      <c r="A102" s="52">
        <v>146</v>
      </c>
      <c r="B102" s="19" t="s">
        <v>347</v>
      </c>
      <c r="C102" s="19" t="s">
        <v>348</v>
      </c>
      <c r="D102" s="19" t="s">
        <v>318</v>
      </c>
      <c r="E102" s="19" t="s">
        <v>157</v>
      </c>
      <c r="F102" s="20">
        <v>110000000</v>
      </c>
      <c r="G102" s="97">
        <v>0.14099999999999999</v>
      </c>
      <c r="H102" s="99">
        <v>15000000</v>
      </c>
      <c r="I102" s="85">
        <v>2</v>
      </c>
      <c r="J102" s="26">
        <v>4.0999999999999996</v>
      </c>
      <c r="K102" s="25">
        <v>1</v>
      </c>
      <c r="L102" s="27">
        <v>9.1</v>
      </c>
      <c r="M102" s="25">
        <v>2</v>
      </c>
      <c r="N102" s="27">
        <v>1</v>
      </c>
      <c r="O102" s="25">
        <v>2</v>
      </c>
      <c r="P102" s="93">
        <v>2.2000000000000002</v>
      </c>
      <c r="Q102" s="102">
        <v>1</v>
      </c>
      <c r="R102" s="103">
        <v>1</v>
      </c>
      <c r="S102" s="103">
        <v>1</v>
      </c>
      <c r="T102" s="103">
        <v>1</v>
      </c>
      <c r="U102" s="103">
        <v>1</v>
      </c>
      <c r="V102" s="103">
        <v>1</v>
      </c>
      <c r="W102" s="103">
        <v>1</v>
      </c>
      <c r="X102" s="103">
        <v>1</v>
      </c>
      <c r="Y102" s="103">
        <v>2</v>
      </c>
      <c r="Z102" s="103">
        <v>3</v>
      </c>
      <c r="AA102" s="103">
        <v>1</v>
      </c>
      <c r="AB102" s="103">
        <v>2</v>
      </c>
      <c r="AC102" s="104">
        <v>1</v>
      </c>
      <c r="AD102" s="28">
        <v>3</v>
      </c>
      <c r="AE102" s="79">
        <v>1.3</v>
      </c>
      <c r="AF102" s="29">
        <v>2</v>
      </c>
      <c r="AG102" s="79">
        <v>0.6</v>
      </c>
      <c r="AH102" s="29" t="s">
        <v>551</v>
      </c>
      <c r="AI102" s="79" t="s">
        <v>551</v>
      </c>
      <c r="AJ102" s="29" t="s">
        <v>551</v>
      </c>
      <c r="AK102" s="79" t="s">
        <v>551</v>
      </c>
      <c r="AL102" s="29" t="s">
        <v>551</v>
      </c>
      <c r="AM102" s="79" t="s">
        <v>551</v>
      </c>
      <c r="AN102" s="15"/>
      <c r="AO102" s="15"/>
      <c r="AP102" s="15"/>
      <c r="AQ102" s="51"/>
    </row>
    <row r="103" spans="1:43" x14ac:dyDescent="0.35">
      <c r="A103" s="52">
        <v>177</v>
      </c>
      <c r="B103" s="19" t="s">
        <v>345</v>
      </c>
      <c r="C103" s="19" t="s">
        <v>346</v>
      </c>
      <c r="D103" s="19" t="s">
        <v>318</v>
      </c>
      <c r="E103" s="19" t="s">
        <v>186</v>
      </c>
      <c r="F103" s="20">
        <v>3000000</v>
      </c>
      <c r="G103" s="97">
        <v>0.14699999999999999</v>
      </c>
      <c r="H103" s="99">
        <v>450000</v>
      </c>
      <c r="I103" s="85">
        <v>1</v>
      </c>
      <c r="J103" s="26">
        <v>1.5</v>
      </c>
      <c r="K103" s="25">
        <v>1</v>
      </c>
      <c r="L103" s="27">
        <v>10.6</v>
      </c>
      <c r="M103" s="25">
        <v>2</v>
      </c>
      <c r="N103" s="27">
        <v>0.1</v>
      </c>
      <c r="O103" s="25" t="s">
        <v>551</v>
      </c>
      <c r="P103" s="93" t="s">
        <v>551</v>
      </c>
      <c r="Q103" s="102">
        <v>1</v>
      </c>
      <c r="R103" s="103">
        <v>3</v>
      </c>
      <c r="S103" s="103">
        <v>1</v>
      </c>
      <c r="T103" s="103">
        <v>1</v>
      </c>
      <c r="U103" s="103">
        <v>1</v>
      </c>
      <c r="V103" s="103">
        <v>1</v>
      </c>
      <c r="W103" s="103">
        <v>1</v>
      </c>
      <c r="X103" s="103">
        <v>1</v>
      </c>
      <c r="Y103" s="103">
        <v>1</v>
      </c>
      <c r="Z103" s="103">
        <v>1</v>
      </c>
      <c r="AA103" s="103">
        <v>3</v>
      </c>
      <c r="AB103" s="103">
        <v>2</v>
      </c>
      <c r="AC103" s="104">
        <v>1</v>
      </c>
      <c r="AD103" s="28">
        <v>2</v>
      </c>
      <c r="AE103" s="79">
        <v>0.2</v>
      </c>
      <c r="AF103" s="29">
        <v>1</v>
      </c>
      <c r="AG103" s="79">
        <v>0</v>
      </c>
      <c r="AH103" s="29" t="s">
        <v>551</v>
      </c>
      <c r="AI103" s="79" t="s">
        <v>551</v>
      </c>
      <c r="AJ103" s="29" t="s">
        <v>551</v>
      </c>
      <c r="AK103" s="79" t="s">
        <v>551</v>
      </c>
      <c r="AL103" s="29" t="s">
        <v>551</v>
      </c>
      <c r="AM103" s="79" t="s">
        <v>551</v>
      </c>
      <c r="AN103" s="15"/>
      <c r="AO103" s="15"/>
      <c r="AP103" s="15"/>
      <c r="AQ103" s="51"/>
    </row>
    <row r="104" spans="1:43" x14ac:dyDescent="0.35">
      <c r="A104" s="52">
        <v>98</v>
      </c>
      <c r="B104" s="19" t="s">
        <v>355</v>
      </c>
      <c r="C104" s="19" t="s">
        <v>356</v>
      </c>
      <c r="D104" s="19" t="s">
        <v>318</v>
      </c>
      <c r="E104" s="19" t="s">
        <v>186</v>
      </c>
      <c r="F104" s="20">
        <v>36000000</v>
      </c>
      <c r="G104" s="97">
        <v>0.22500000000000001</v>
      </c>
      <c r="H104" s="99">
        <v>8200000</v>
      </c>
      <c r="I104" s="85">
        <v>2</v>
      </c>
      <c r="J104" s="26">
        <v>5</v>
      </c>
      <c r="K104" s="25">
        <v>2</v>
      </c>
      <c r="L104" s="27">
        <v>20.6</v>
      </c>
      <c r="M104" s="25">
        <v>2</v>
      </c>
      <c r="N104" s="27">
        <v>-2.2000000000000002</v>
      </c>
      <c r="O104" s="25" t="s">
        <v>551</v>
      </c>
      <c r="P104" s="93" t="s">
        <v>551</v>
      </c>
      <c r="Q104" s="102">
        <v>2</v>
      </c>
      <c r="R104" s="103">
        <v>3</v>
      </c>
      <c r="S104" s="103">
        <v>4</v>
      </c>
      <c r="T104" s="103">
        <v>1</v>
      </c>
      <c r="U104" s="103">
        <v>4</v>
      </c>
      <c r="V104" s="103">
        <v>4</v>
      </c>
      <c r="W104" s="103">
        <v>1</v>
      </c>
      <c r="X104" s="103">
        <v>3</v>
      </c>
      <c r="Y104" s="103">
        <v>3</v>
      </c>
      <c r="Z104" s="103">
        <v>1</v>
      </c>
      <c r="AA104" s="103">
        <v>2</v>
      </c>
      <c r="AB104" s="103">
        <v>1</v>
      </c>
      <c r="AC104" s="104">
        <v>1</v>
      </c>
      <c r="AD104" s="28">
        <v>2</v>
      </c>
      <c r="AE104" s="79">
        <v>-0.3</v>
      </c>
      <c r="AF104" s="29">
        <v>2</v>
      </c>
      <c r="AG104" s="79">
        <v>-4.0999999999999996</v>
      </c>
      <c r="AH104" s="29" t="s">
        <v>551</v>
      </c>
      <c r="AI104" s="79" t="s">
        <v>551</v>
      </c>
      <c r="AJ104" s="29" t="s">
        <v>551</v>
      </c>
      <c r="AK104" s="79" t="s">
        <v>551</v>
      </c>
      <c r="AL104" s="29" t="s">
        <v>551</v>
      </c>
      <c r="AM104" s="79" t="s">
        <v>551</v>
      </c>
      <c r="AN104" s="15"/>
      <c r="AO104" s="15"/>
      <c r="AP104" s="15"/>
      <c r="AQ104" s="51"/>
    </row>
    <row r="105" spans="1:43" x14ac:dyDescent="0.35">
      <c r="A105" s="52">
        <v>1</v>
      </c>
      <c r="B105" s="19" t="s">
        <v>351</v>
      </c>
      <c r="C105" s="19" t="s">
        <v>352</v>
      </c>
      <c r="D105" s="19" t="s">
        <v>318</v>
      </c>
      <c r="E105" s="19" t="s">
        <v>151</v>
      </c>
      <c r="F105" s="20">
        <v>6600000</v>
      </c>
      <c r="G105" s="97">
        <v>0.29499999999999998</v>
      </c>
      <c r="H105" s="99">
        <v>1900000</v>
      </c>
      <c r="I105" s="85">
        <v>3</v>
      </c>
      <c r="J105" s="26">
        <v>5.9</v>
      </c>
      <c r="K105" s="25">
        <v>3</v>
      </c>
      <c r="L105" s="27">
        <v>26.5</v>
      </c>
      <c r="M105" s="25">
        <v>4</v>
      </c>
      <c r="N105" s="27">
        <v>0</v>
      </c>
      <c r="O105" s="25">
        <v>1</v>
      </c>
      <c r="P105" s="93">
        <v>-8.9</v>
      </c>
      <c r="Q105" s="102">
        <v>1</v>
      </c>
      <c r="R105" s="103">
        <v>1</v>
      </c>
      <c r="S105" s="103">
        <v>1</v>
      </c>
      <c r="T105" s="103">
        <v>4</v>
      </c>
      <c r="U105" s="103">
        <v>2</v>
      </c>
      <c r="V105" s="103">
        <v>4</v>
      </c>
      <c r="W105" s="103">
        <v>4</v>
      </c>
      <c r="X105" s="103">
        <v>3</v>
      </c>
      <c r="Y105" s="103">
        <v>3</v>
      </c>
      <c r="Z105" s="103">
        <v>3</v>
      </c>
      <c r="AA105" s="103">
        <v>4</v>
      </c>
      <c r="AB105" s="103">
        <v>3</v>
      </c>
      <c r="AC105" s="104">
        <v>4</v>
      </c>
      <c r="AD105" s="28">
        <v>3</v>
      </c>
      <c r="AE105" s="79">
        <v>0</v>
      </c>
      <c r="AF105" s="29">
        <v>3</v>
      </c>
      <c r="AG105" s="79">
        <v>0</v>
      </c>
      <c r="AH105" s="29" t="s">
        <v>551</v>
      </c>
      <c r="AI105" s="79" t="s">
        <v>551</v>
      </c>
      <c r="AJ105" s="29" t="s">
        <v>551</v>
      </c>
      <c r="AK105" s="79" t="s">
        <v>551</v>
      </c>
      <c r="AL105" s="29" t="s">
        <v>551</v>
      </c>
      <c r="AM105" s="79" t="s">
        <v>551</v>
      </c>
      <c r="AN105" s="15"/>
      <c r="AO105" s="15"/>
      <c r="AP105" s="15"/>
      <c r="AQ105" s="51"/>
    </row>
    <row r="106" spans="1:43" x14ac:dyDescent="0.35">
      <c r="A106" s="52">
        <v>150</v>
      </c>
      <c r="B106" s="19" t="s">
        <v>353</v>
      </c>
      <c r="C106" s="19" t="s">
        <v>354</v>
      </c>
      <c r="D106" s="19" t="s">
        <v>318</v>
      </c>
      <c r="E106" s="19" t="s">
        <v>154</v>
      </c>
      <c r="F106" s="20">
        <v>42000000</v>
      </c>
      <c r="G106" s="97">
        <v>0.32500000000000001</v>
      </c>
      <c r="H106" s="99">
        <v>14000000</v>
      </c>
      <c r="I106" s="85">
        <v>4</v>
      </c>
      <c r="J106" s="26">
        <v>14.8</v>
      </c>
      <c r="K106" s="25">
        <v>4</v>
      </c>
      <c r="L106" s="27">
        <v>29.4</v>
      </c>
      <c r="M106" s="25">
        <v>4</v>
      </c>
      <c r="N106" s="27">
        <v>0.1</v>
      </c>
      <c r="O106" s="25" t="s">
        <v>551</v>
      </c>
      <c r="P106" s="93" t="s">
        <v>551</v>
      </c>
      <c r="Q106" s="102">
        <v>4</v>
      </c>
      <c r="R106" s="103">
        <v>3</v>
      </c>
      <c r="S106" s="103">
        <v>1</v>
      </c>
      <c r="T106" s="103">
        <v>4</v>
      </c>
      <c r="U106" s="103">
        <v>4</v>
      </c>
      <c r="V106" s="103">
        <v>3</v>
      </c>
      <c r="W106" s="103">
        <v>4</v>
      </c>
      <c r="X106" s="103">
        <v>4</v>
      </c>
      <c r="Y106" s="103">
        <v>4</v>
      </c>
      <c r="Z106" s="103">
        <v>4</v>
      </c>
      <c r="AA106" s="103">
        <v>4</v>
      </c>
      <c r="AB106" s="103">
        <v>3</v>
      </c>
      <c r="AC106" s="104">
        <v>4</v>
      </c>
      <c r="AD106" s="28">
        <v>4</v>
      </c>
      <c r="AE106" s="79">
        <v>0.3</v>
      </c>
      <c r="AF106" s="29">
        <v>4</v>
      </c>
      <c r="AG106" s="79">
        <v>-0.1</v>
      </c>
      <c r="AH106" s="29" t="s">
        <v>551</v>
      </c>
      <c r="AI106" s="79" t="s">
        <v>551</v>
      </c>
      <c r="AJ106" s="29" t="s">
        <v>551</v>
      </c>
      <c r="AK106" s="79" t="s">
        <v>551</v>
      </c>
      <c r="AL106" s="29" t="s">
        <v>551</v>
      </c>
      <c r="AM106" s="79" t="s">
        <v>551</v>
      </c>
      <c r="AN106" s="15"/>
      <c r="AO106" s="15"/>
      <c r="AP106" s="15"/>
      <c r="AQ106" s="51"/>
    </row>
    <row r="107" spans="1:43" x14ac:dyDescent="0.35">
      <c r="A107" s="52">
        <v>96</v>
      </c>
      <c r="B107" s="19" t="s">
        <v>357</v>
      </c>
      <c r="C107" s="19" t="s">
        <v>358</v>
      </c>
      <c r="D107" s="19" t="s">
        <v>318</v>
      </c>
      <c r="E107" s="19" t="s">
        <v>186</v>
      </c>
      <c r="F107" s="20">
        <v>4400000</v>
      </c>
      <c r="G107" s="97">
        <v>0.48299999999999998</v>
      </c>
      <c r="H107" s="99">
        <v>2100000</v>
      </c>
      <c r="I107" s="85">
        <v>3</v>
      </c>
      <c r="J107" s="26">
        <v>22</v>
      </c>
      <c r="K107" s="25">
        <v>3</v>
      </c>
      <c r="L107" s="27">
        <v>42.9</v>
      </c>
      <c r="M107" s="25">
        <v>1</v>
      </c>
      <c r="N107" s="27">
        <v>0.4</v>
      </c>
      <c r="O107" s="25" t="s">
        <v>551</v>
      </c>
      <c r="P107" s="93" t="s">
        <v>551</v>
      </c>
      <c r="Q107" s="102">
        <v>4</v>
      </c>
      <c r="R107" s="103">
        <v>3</v>
      </c>
      <c r="S107" s="103">
        <v>4</v>
      </c>
      <c r="T107" s="103">
        <v>1</v>
      </c>
      <c r="U107" s="103">
        <v>2</v>
      </c>
      <c r="V107" s="103">
        <v>4</v>
      </c>
      <c r="W107" s="103">
        <v>4</v>
      </c>
      <c r="X107" s="103">
        <v>4</v>
      </c>
      <c r="Y107" s="103">
        <v>3</v>
      </c>
      <c r="Z107" s="103">
        <v>4</v>
      </c>
      <c r="AA107" s="103">
        <v>3</v>
      </c>
      <c r="AB107" s="103">
        <v>3</v>
      </c>
      <c r="AC107" s="104">
        <v>1</v>
      </c>
      <c r="AD107" s="28">
        <v>1</v>
      </c>
      <c r="AE107" s="79">
        <v>0</v>
      </c>
      <c r="AF107" s="29">
        <v>2</v>
      </c>
      <c r="AG107" s="79">
        <v>0.9</v>
      </c>
      <c r="AH107" s="29" t="s">
        <v>551</v>
      </c>
      <c r="AI107" s="79" t="s">
        <v>551</v>
      </c>
      <c r="AJ107" s="29" t="s">
        <v>551</v>
      </c>
      <c r="AK107" s="79" t="s">
        <v>551</v>
      </c>
      <c r="AL107" s="29" t="s">
        <v>551</v>
      </c>
      <c r="AM107" s="79" t="s">
        <v>551</v>
      </c>
      <c r="AN107" s="15"/>
      <c r="AO107" s="15"/>
      <c r="AP107" s="15"/>
      <c r="AQ107" s="51"/>
    </row>
    <row r="108" spans="1:43" x14ac:dyDescent="0.35">
      <c r="A108" s="52">
        <v>142</v>
      </c>
      <c r="B108" s="19" t="s">
        <v>359</v>
      </c>
      <c r="C108" s="19" t="s">
        <v>360</v>
      </c>
      <c r="D108" s="19" t="s">
        <v>361</v>
      </c>
      <c r="E108" s="19" t="s">
        <v>186</v>
      </c>
      <c r="F108" s="20">
        <v>38000000</v>
      </c>
      <c r="G108" s="97">
        <v>-0.82299999999999995</v>
      </c>
      <c r="H108" s="99">
        <v>-31000000</v>
      </c>
      <c r="I108" s="85">
        <v>1</v>
      </c>
      <c r="J108" s="26">
        <v>-25</v>
      </c>
      <c r="K108" s="25">
        <v>1</v>
      </c>
      <c r="L108" s="27">
        <v>-79.5</v>
      </c>
      <c r="M108" s="25">
        <v>4</v>
      </c>
      <c r="N108" s="27">
        <v>-7.8</v>
      </c>
      <c r="O108" s="25" t="s">
        <v>551</v>
      </c>
      <c r="P108" s="93" t="s">
        <v>551</v>
      </c>
      <c r="Q108" s="102" t="s">
        <v>551</v>
      </c>
      <c r="R108" s="103" t="s">
        <v>551</v>
      </c>
      <c r="S108" s="103" t="s">
        <v>551</v>
      </c>
      <c r="T108" s="103" t="s">
        <v>551</v>
      </c>
      <c r="U108" s="103" t="s">
        <v>551</v>
      </c>
      <c r="V108" s="103" t="s">
        <v>551</v>
      </c>
      <c r="W108" s="103" t="s">
        <v>551</v>
      </c>
      <c r="X108" s="103" t="s">
        <v>551</v>
      </c>
      <c r="Y108" s="103" t="s">
        <v>551</v>
      </c>
      <c r="Z108" s="103" t="s">
        <v>551</v>
      </c>
      <c r="AA108" s="103" t="s">
        <v>551</v>
      </c>
      <c r="AB108" s="103" t="s">
        <v>551</v>
      </c>
      <c r="AC108" s="104" t="s">
        <v>551</v>
      </c>
      <c r="AD108" s="28">
        <v>4</v>
      </c>
      <c r="AE108" s="79">
        <v>-8.6999999999999993</v>
      </c>
      <c r="AF108" s="29">
        <v>3</v>
      </c>
      <c r="AG108" s="79">
        <v>-6.8</v>
      </c>
      <c r="AH108" s="29" t="s">
        <v>551</v>
      </c>
      <c r="AI108" s="79" t="s">
        <v>551</v>
      </c>
      <c r="AJ108" s="29" t="s">
        <v>551</v>
      </c>
      <c r="AK108" s="79" t="s">
        <v>551</v>
      </c>
      <c r="AL108" s="29" t="s">
        <v>551</v>
      </c>
      <c r="AM108" s="79" t="s">
        <v>551</v>
      </c>
      <c r="AN108" s="15"/>
      <c r="AO108" s="15"/>
      <c r="AP108" s="15"/>
      <c r="AQ108" s="51"/>
    </row>
    <row r="109" spans="1:43" x14ac:dyDescent="0.35">
      <c r="A109" s="52">
        <v>84</v>
      </c>
      <c r="B109" s="19" t="s">
        <v>394</v>
      </c>
      <c r="C109" s="19" t="s">
        <v>395</v>
      </c>
      <c r="D109" s="19" t="s">
        <v>361</v>
      </c>
      <c r="E109" s="19" t="s">
        <v>151</v>
      </c>
      <c r="F109" s="20">
        <v>2100000</v>
      </c>
      <c r="G109" s="97">
        <v>-0.29899999999999999</v>
      </c>
      <c r="H109" s="99">
        <v>-620000</v>
      </c>
      <c r="I109" s="85">
        <v>4</v>
      </c>
      <c r="J109" s="26">
        <v>-15</v>
      </c>
      <c r="K109" s="25">
        <v>4</v>
      </c>
      <c r="L109" s="27">
        <v>-15.5</v>
      </c>
      <c r="M109" s="25">
        <v>4</v>
      </c>
      <c r="N109" s="27">
        <v>-14.4</v>
      </c>
      <c r="O109" s="25" t="s">
        <v>551</v>
      </c>
      <c r="P109" s="93" t="s">
        <v>551</v>
      </c>
      <c r="Q109" s="102">
        <v>3</v>
      </c>
      <c r="R109" s="103">
        <v>3</v>
      </c>
      <c r="S109" s="103">
        <v>3</v>
      </c>
      <c r="T109" s="103">
        <v>4</v>
      </c>
      <c r="U109" s="103">
        <v>4</v>
      </c>
      <c r="V109" s="103">
        <v>3</v>
      </c>
      <c r="W109" s="103">
        <v>1</v>
      </c>
      <c r="X109" s="103">
        <v>4</v>
      </c>
      <c r="Y109" s="103">
        <v>3</v>
      </c>
      <c r="Z109" s="103">
        <v>3</v>
      </c>
      <c r="AA109" s="103">
        <v>1</v>
      </c>
      <c r="AB109" s="103">
        <v>4</v>
      </c>
      <c r="AC109" s="104">
        <v>4</v>
      </c>
      <c r="AD109" s="28">
        <v>4</v>
      </c>
      <c r="AE109" s="79">
        <v>-1.6</v>
      </c>
      <c r="AF109" s="29">
        <v>4</v>
      </c>
      <c r="AG109" s="79">
        <v>-27.3</v>
      </c>
      <c r="AH109" s="29" t="s">
        <v>551</v>
      </c>
      <c r="AI109" s="79" t="s">
        <v>551</v>
      </c>
      <c r="AJ109" s="29" t="s">
        <v>551</v>
      </c>
      <c r="AK109" s="79" t="s">
        <v>551</v>
      </c>
      <c r="AL109" s="29" t="s">
        <v>551</v>
      </c>
      <c r="AM109" s="79" t="s">
        <v>551</v>
      </c>
      <c r="AN109" s="15"/>
      <c r="AO109" s="15"/>
      <c r="AP109" s="15"/>
      <c r="AQ109" s="51"/>
    </row>
    <row r="110" spans="1:43" x14ac:dyDescent="0.35">
      <c r="A110" s="52">
        <v>64</v>
      </c>
      <c r="B110" s="19" t="s">
        <v>362</v>
      </c>
      <c r="C110" s="19" t="s">
        <v>363</v>
      </c>
      <c r="D110" s="19" t="s">
        <v>361</v>
      </c>
      <c r="E110" s="19" t="s">
        <v>186</v>
      </c>
      <c r="F110" s="20">
        <v>9100000</v>
      </c>
      <c r="G110" s="97">
        <v>-0.255</v>
      </c>
      <c r="H110" s="99">
        <v>-2300000</v>
      </c>
      <c r="I110" s="85">
        <v>2</v>
      </c>
      <c r="J110" s="26">
        <v>-5.4</v>
      </c>
      <c r="K110" s="25">
        <v>1</v>
      </c>
      <c r="L110" s="27">
        <v>-30.4</v>
      </c>
      <c r="M110" s="25">
        <v>1</v>
      </c>
      <c r="N110" s="27">
        <v>0.9</v>
      </c>
      <c r="O110" s="25">
        <v>2</v>
      </c>
      <c r="P110" s="93">
        <v>13.3</v>
      </c>
      <c r="Q110" s="102">
        <v>1</v>
      </c>
      <c r="R110" s="103">
        <v>3</v>
      </c>
      <c r="S110" s="103">
        <v>3</v>
      </c>
      <c r="T110" s="103">
        <v>1</v>
      </c>
      <c r="U110" s="103">
        <v>1</v>
      </c>
      <c r="V110" s="103">
        <v>3</v>
      </c>
      <c r="W110" s="103">
        <v>1</v>
      </c>
      <c r="X110" s="103">
        <v>1</v>
      </c>
      <c r="Y110" s="103">
        <v>1</v>
      </c>
      <c r="Z110" s="103">
        <v>1</v>
      </c>
      <c r="AA110" s="103">
        <v>3</v>
      </c>
      <c r="AB110" s="103">
        <v>1</v>
      </c>
      <c r="AC110" s="104">
        <v>1</v>
      </c>
      <c r="AD110" s="28">
        <v>1</v>
      </c>
      <c r="AE110" s="79">
        <v>1.6</v>
      </c>
      <c r="AF110" s="29">
        <v>1</v>
      </c>
      <c r="AG110" s="79">
        <v>0.2</v>
      </c>
      <c r="AH110" s="29" t="s">
        <v>551</v>
      </c>
      <c r="AI110" s="79" t="s">
        <v>551</v>
      </c>
      <c r="AJ110" s="29" t="s">
        <v>551</v>
      </c>
      <c r="AK110" s="79" t="s">
        <v>551</v>
      </c>
      <c r="AL110" s="29" t="s">
        <v>551</v>
      </c>
      <c r="AM110" s="79" t="s">
        <v>551</v>
      </c>
      <c r="AN110" s="15"/>
      <c r="AO110" s="15"/>
      <c r="AP110" s="15"/>
      <c r="AQ110" s="51"/>
    </row>
    <row r="111" spans="1:43" x14ac:dyDescent="0.35">
      <c r="A111" s="52">
        <v>44</v>
      </c>
      <c r="B111" s="19" t="s">
        <v>366</v>
      </c>
      <c r="C111" s="19" t="s">
        <v>367</v>
      </c>
      <c r="D111" s="19" t="s">
        <v>361</v>
      </c>
      <c r="E111" s="19" t="s">
        <v>186</v>
      </c>
      <c r="F111" s="20">
        <v>1200000</v>
      </c>
      <c r="G111" s="97">
        <v>-0.22800000000000001</v>
      </c>
      <c r="H111" s="99">
        <v>-280000</v>
      </c>
      <c r="I111" s="85">
        <v>2</v>
      </c>
      <c r="J111" s="26">
        <v>-7.9</v>
      </c>
      <c r="K111" s="25">
        <v>3</v>
      </c>
      <c r="L111" s="27">
        <v>-18.600000000000001</v>
      </c>
      <c r="M111" s="25">
        <v>3</v>
      </c>
      <c r="N111" s="27">
        <v>-8.1999999999999993</v>
      </c>
      <c r="O111" s="25" t="s">
        <v>551</v>
      </c>
      <c r="P111" s="93" t="s">
        <v>551</v>
      </c>
      <c r="Q111" s="102">
        <v>4</v>
      </c>
      <c r="R111" s="103">
        <v>4</v>
      </c>
      <c r="S111" s="103">
        <v>3</v>
      </c>
      <c r="T111" s="103">
        <v>1</v>
      </c>
      <c r="U111" s="103">
        <v>3</v>
      </c>
      <c r="V111" s="103">
        <v>4</v>
      </c>
      <c r="W111" s="103">
        <v>1</v>
      </c>
      <c r="X111" s="103">
        <v>2</v>
      </c>
      <c r="Y111" s="103">
        <v>4</v>
      </c>
      <c r="Z111" s="103">
        <v>3</v>
      </c>
      <c r="AA111" s="103">
        <v>2</v>
      </c>
      <c r="AB111" s="103">
        <v>1</v>
      </c>
      <c r="AC111" s="104">
        <v>4</v>
      </c>
      <c r="AD111" s="28">
        <v>2</v>
      </c>
      <c r="AE111" s="79">
        <v>-5</v>
      </c>
      <c r="AF111" s="29">
        <v>4</v>
      </c>
      <c r="AG111" s="79">
        <v>-11.4</v>
      </c>
      <c r="AH111" s="29" t="s">
        <v>551</v>
      </c>
      <c r="AI111" s="79" t="s">
        <v>551</v>
      </c>
      <c r="AJ111" s="29" t="s">
        <v>551</v>
      </c>
      <c r="AK111" s="79" t="s">
        <v>551</v>
      </c>
      <c r="AL111" s="29" t="s">
        <v>551</v>
      </c>
      <c r="AM111" s="79" t="s">
        <v>551</v>
      </c>
      <c r="AN111" s="15"/>
      <c r="AO111" s="15"/>
      <c r="AP111" s="15"/>
      <c r="AQ111" s="51"/>
    </row>
    <row r="112" spans="1:43" x14ac:dyDescent="0.35">
      <c r="A112" s="52">
        <v>49</v>
      </c>
      <c r="B112" s="19" t="s">
        <v>382</v>
      </c>
      <c r="C112" s="19" t="s">
        <v>383</v>
      </c>
      <c r="D112" s="19" t="s">
        <v>361</v>
      </c>
      <c r="E112" s="19" t="s">
        <v>157</v>
      </c>
      <c r="F112" s="20">
        <v>6800000</v>
      </c>
      <c r="G112" s="97">
        <v>-0.13200000000000001</v>
      </c>
      <c r="H112" s="99">
        <v>-900000</v>
      </c>
      <c r="I112" s="85">
        <v>4</v>
      </c>
      <c r="J112" s="26">
        <v>2.1</v>
      </c>
      <c r="K112" s="25">
        <v>4</v>
      </c>
      <c r="L112" s="27">
        <v>-14.6</v>
      </c>
      <c r="M112" s="25">
        <v>3</v>
      </c>
      <c r="N112" s="27">
        <v>-3.6</v>
      </c>
      <c r="O112" s="25" t="s">
        <v>551</v>
      </c>
      <c r="P112" s="93" t="s">
        <v>551</v>
      </c>
      <c r="Q112" s="102">
        <v>4</v>
      </c>
      <c r="R112" s="103">
        <v>4</v>
      </c>
      <c r="S112" s="103">
        <v>3</v>
      </c>
      <c r="T112" s="103">
        <v>4</v>
      </c>
      <c r="U112" s="103">
        <v>4</v>
      </c>
      <c r="V112" s="103">
        <v>3</v>
      </c>
      <c r="W112" s="103">
        <v>4</v>
      </c>
      <c r="X112" s="103">
        <v>3</v>
      </c>
      <c r="Y112" s="103">
        <v>4</v>
      </c>
      <c r="Z112" s="103">
        <v>3</v>
      </c>
      <c r="AA112" s="103">
        <v>4</v>
      </c>
      <c r="AB112" s="103">
        <v>4</v>
      </c>
      <c r="AC112" s="104">
        <v>4</v>
      </c>
      <c r="AD112" s="28">
        <v>4</v>
      </c>
      <c r="AE112" s="79">
        <v>-2</v>
      </c>
      <c r="AF112" s="29">
        <v>2</v>
      </c>
      <c r="AG112" s="79">
        <v>-5.3</v>
      </c>
      <c r="AH112" s="29" t="s">
        <v>551</v>
      </c>
      <c r="AI112" s="79" t="s">
        <v>551</v>
      </c>
      <c r="AJ112" s="29" t="s">
        <v>551</v>
      </c>
      <c r="AK112" s="79" t="s">
        <v>551</v>
      </c>
      <c r="AL112" s="29" t="s">
        <v>551</v>
      </c>
      <c r="AM112" s="79" t="s">
        <v>551</v>
      </c>
      <c r="AN112" s="15"/>
      <c r="AO112" s="15"/>
      <c r="AP112" s="15"/>
      <c r="AQ112" s="51"/>
    </row>
    <row r="113" spans="1:43" x14ac:dyDescent="0.35">
      <c r="A113" s="52">
        <v>31</v>
      </c>
      <c r="B113" s="19" t="s">
        <v>364</v>
      </c>
      <c r="C113" s="19" t="s">
        <v>365</v>
      </c>
      <c r="D113" s="19" t="s">
        <v>361</v>
      </c>
      <c r="E113" s="19" t="s">
        <v>151</v>
      </c>
      <c r="F113" s="20">
        <v>4000000</v>
      </c>
      <c r="G113" s="97">
        <v>-0.11199999999999999</v>
      </c>
      <c r="H113" s="99">
        <v>-440000</v>
      </c>
      <c r="I113" s="85">
        <v>3</v>
      </c>
      <c r="J113" s="26">
        <v>1</v>
      </c>
      <c r="K113" s="25">
        <v>3</v>
      </c>
      <c r="L113" s="27">
        <v>-18.5</v>
      </c>
      <c r="M113" s="25">
        <v>2</v>
      </c>
      <c r="N113" s="27">
        <v>2.2999999999999998</v>
      </c>
      <c r="O113" s="25" t="s">
        <v>551</v>
      </c>
      <c r="P113" s="93" t="s">
        <v>551</v>
      </c>
      <c r="Q113" s="102">
        <v>3</v>
      </c>
      <c r="R113" s="103">
        <v>3</v>
      </c>
      <c r="S113" s="103">
        <v>3</v>
      </c>
      <c r="T113" s="103">
        <v>4</v>
      </c>
      <c r="U113" s="103">
        <v>1</v>
      </c>
      <c r="V113" s="103">
        <v>3</v>
      </c>
      <c r="W113" s="103">
        <v>4</v>
      </c>
      <c r="X113" s="103">
        <v>3</v>
      </c>
      <c r="Y113" s="103">
        <v>4</v>
      </c>
      <c r="Z113" s="103">
        <v>3</v>
      </c>
      <c r="AA113" s="103">
        <v>4</v>
      </c>
      <c r="AB113" s="103">
        <v>1</v>
      </c>
      <c r="AC113" s="104">
        <v>4</v>
      </c>
      <c r="AD113" s="28">
        <v>3</v>
      </c>
      <c r="AE113" s="79">
        <v>3.1</v>
      </c>
      <c r="AF113" s="29">
        <v>1</v>
      </c>
      <c r="AG113" s="79">
        <v>1.5</v>
      </c>
      <c r="AH113" s="29" t="s">
        <v>551</v>
      </c>
      <c r="AI113" s="79" t="s">
        <v>551</v>
      </c>
      <c r="AJ113" s="29" t="s">
        <v>551</v>
      </c>
      <c r="AK113" s="79" t="s">
        <v>551</v>
      </c>
      <c r="AL113" s="29" t="s">
        <v>551</v>
      </c>
      <c r="AM113" s="79" t="s">
        <v>551</v>
      </c>
      <c r="AN113" s="15"/>
      <c r="AO113" s="15"/>
      <c r="AP113" s="15"/>
      <c r="AQ113" s="51"/>
    </row>
    <row r="114" spans="1:43" x14ac:dyDescent="0.35">
      <c r="A114" s="52">
        <v>163</v>
      </c>
      <c r="B114" s="19" t="s">
        <v>396</v>
      </c>
      <c r="C114" s="19" t="s">
        <v>397</v>
      </c>
      <c r="D114" s="19" t="s">
        <v>361</v>
      </c>
      <c r="E114" s="19" t="s">
        <v>186</v>
      </c>
      <c r="F114" s="20">
        <v>19000000</v>
      </c>
      <c r="G114" s="97">
        <v>-7.6999999999999999E-2</v>
      </c>
      <c r="H114" s="99">
        <v>-1400000</v>
      </c>
      <c r="I114" s="85">
        <v>3</v>
      </c>
      <c r="J114" s="26">
        <v>2.4</v>
      </c>
      <c r="K114" s="25">
        <v>3</v>
      </c>
      <c r="L114" s="27">
        <v>-12.6</v>
      </c>
      <c r="M114" s="25">
        <v>4</v>
      </c>
      <c r="N114" s="27">
        <v>0</v>
      </c>
      <c r="O114" s="25" t="s">
        <v>551</v>
      </c>
      <c r="P114" s="93" t="s">
        <v>551</v>
      </c>
      <c r="Q114" s="102">
        <v>3</v>
      </c>
      <c r="R114" s="103">
        <v>3</v>
      </c>
      <c r="S114" s="103">
        <v>3</v>
      </c>
      <c r="T114" s="103">
        <v>1</v>
      </c>
      <c r="U114" s="103">
        <v>3</v>
      </c>
      <c r="V114" s="103">
        <v>4</v>
      </c>
      <c r="W114" s="103">
        <v>4</v>
      </c>
      <c r="X114" s="103">
        <v>1</v>
      </c>
      <c r="Y114" s="103">
        <v>3</v>
      </c>
      <c r="Z114" s="103">
        <v>1</v>
      </c>
      <c r="AA114" s="103">
        <v>4</v>
      </c>
      <c r="AB114" s="103">
        <v>4</v>
      </c>
      <c r="AC114" s="104">
        <v>1</v>
      </c>
      <c r="AD114" s="28">
        <v>4</v>
      </c>
      <c r="AE114" s="79">
        <v>-1.5</v>
      </c>
      <c r="AF114" s="29">
        <v>4</v>
      </c>
      <c r="AG114" s="79">
        <v>1.4</v>
      </c>
      <c r="AH114" s="29" t="s">
        <v>551</v>
      </c>
      <c r="AI114" s="79" t="s">
        <v>551</v>
      </c>
      <c r="AJ114" s="29" t="s">
        <v>551</v>
      </c>
      <c r="AK114" s="79" t="s">
        <v>551</v>
      </c>
      <c r="AL114" s="29" t="s">
        <v>551</v>
      </c>
      <c r="AM114" s="79" t="s">
        <v>551</v>
      </c>
      <c r="AN114" s="15"/>
      <c r="AO114" s="15"/>
      <c r="AP114" s="15"/>
      <c r="AQ114" s="51"/>
    </row>
    <row r="115" spans="1:43" x14ac:dyDescent="0.35">
      <c r="A115" s="52">
        <v>173</v>
      </c>
      <c r="B115" s="19" t="s">
        <v>378</v>
      </c>
      <c r="C115" s="19" t="s">
        <v>379</v>
      </c>
      <c r="D115" s="19" t="s">
        <v>361</v>
      </c>
      <c r="E115" s="19" t="s">
        <v>186</v>
      </c>
      <c r="F115" s="20">
        <v>1300000</v>
      </c>
      <c r="G115" s="97">
        <v>-0.06</v>
      </c>
      <c r="H115" s="99">
        <v>-79000</v>
      </c>
      <c r="I115" s="85">
        <v>3</v>
      </c>
      <c r="J115" s="26">
        <v>2.4</v>
      </c>
      <c r="K115" s="25">
        <v>3</v>
      </c>
      <c r="L115" s="27">
        <v>-5.7</v>
      </c>
      <c r="M115" s="25">
        <v>4</v>
      </c>
      <c r="N115" s="27">
        <v>-5.3</v>
      </c>
      <c r="O115" s="25" t="s">
        <v>551</v>
      </c>
      <c r="P115" s="93" t="s">
        <v>551</v>
      </c>
      <c r="Q115" s="102">
        <v>2</v>
      </c>
      <c r="R115" s="103">
        <v>4</v>
      </c>
      <c r="S115" s="103">
        <v>3</v>
      </c>
      <c r="T115" s="103">
        <v>1</v>
      </c>
      <c r="U115" s="103">
        <v>3</v>
      </c>
      <c r="V115" s="103">
        <v>3</v>
      </c>
      <c r="W115" s="103">
        <v>4</v>
      </c>
      <c r="X115" s="103">
        <v>3</v>
      </c>
      <c r="Y115" s="103">
        <v>3</v>
      </c>
      <c r="Z115" s="103">
        <v>3</v>
      </c>
      <c r="AA115" s="103">
        <v>3</v>
      </c>
      <c r="AB115" s="103">
        <v>1</v>
      </c>
      <c r="AC115" s="104">
        <v>3</v>
      </c>
      <c r="AD115" s="28">
        <v>4</v>
      </c>
      <c r="AE115" s="79">
        <v>-5.0999999999999996</v>
      </c>
      <c r="AF115" s="29">
        <v>4</v>
      </c>
      <c r="AG115" s="79">
        <v>-5.5</v>
      </c>
      <c r="AH115" s="29" t="s">
        <v>551</v>
      </c>
      <c r="AI115" s="79" t="s">
        <v>551</v>
      </c>
      <c r="AJ115" s="29" t="s">
        <v>551</v>
      </c>
      <c r="AK115" s="79" t="s">
        <v>551</v>
      </c>
      <c r="AL115" s="29" t="s">
        <v>551</v>
      </c>
      <c r="AM115" s="79" t="s">
        <v>551</v>
      </c>
      <c r="AN115" s="15"/>
      <c r="AO115" s="15"/>
      <c r="AP115" s="15"/>
      <c r="AQ115" s="51"/>
    </row>
    <row r="116" spans="1:43" x14ac:dyDescent="0.35">
      <c r="A116" s="52">
        <v>46</v>
      </c>
      <c r="B116" s="19" t="s">
        <v>386</v>
      </c>
      <c r="C116" s="19" t="s">
        <v>387</v>
      </c>
      <c r="D116" s="19" t="s">
        <v>361</v>
      </c>
      <c r="E116" s="19" t="s">
        <v>186</v>
      </c>
      <c r="F116" s="20">
        <v>5100000</v>
      </c>
      <c r="G116" s="97">
        <v>-0.04</v>
      </c>
      <c r="H116" s="99">
        <v>-200000</v>
      </c>
      <c r="I116" s="85">
        <v>3</v>
      </c>
      <c r="J116" s="26">
        <v>1.4</v>
      </c>
      <c r="K116" s="25">
        <v>3</v>
      </c>
      <c r="L116" s="27">
        <v>-6.9</v>
      </c>
      <c r="M116" s="25">
        <v>4</v>
      </c>
      <c r="N116" s="27">
        <v>-2.1</v>
      </c>
      <c r="O116" s="25" t="s">
        <v>551</v>
      </c>
      <c r="P116" s="93" t="s">
        <v>551</v>
      </c>
      <c r="Q116" s="102">
        <v>4</v>
      </c>
      <c r="R116" s="103">
        <v>4</v>
      </c>
      <c r="S116" s="103">
        <v>3</v>
      </c>
      <c r="T116" s="103">
        <v>1</v>
      </c>
      <c r="U116" s="103">
        <v>1</v>
      </c>
      <c r="V116" s="103">
        <v>3</v>
      </c>
      <c r="W116" s="103">
        <v>4</v>
      </c>
      <c r="X116" s="103">
        <v>3</v>
      </c>
      <c r="Y116" s="103">
        <v>3</v>
      </c>
      <c r="Z116" s="103">
        <v>1</v>
      </c>
      <c r="AA116" s="103">
        <v>4</v>
      </c>
      <c r="AB116" s="103">
        <v>3</v>
      </c>
      <c r="AC116" s="104">
        <v>4</v>
      </c>
      <c r="AD116" s="28">
        <v>3</v>
      </c>
      <c r="AE116" s="79">
        <v>-1.5</v>
      </c>
      <c r="AF116" s="29">
        <v>4</v>
      </c>
      <c r="AG116" s="79">
        <v>-2.8</v>
      </c>
      <c r="AH116" s="29" t="s">
        <v>551</v>
      </c>
      <c r="AI116" s="79" t="s">
        <v>551</v>
      </c>
      <c r="AJ116" s="29" t="s">
        <v>551</v>
      </c>
      <c r="AK116" s="79" t="s">
        <v>551</v>
      </c>
      <c r="AL116" s="29" t="s">
        <v>551</v>
      </c>
      <c r="AM116" s="79" t="s">
        <v>551</v>
      </c>
      <c r="AN116" s="15"/>
      <c r="AO116" s="15"/>
      <c r="AP116" s="15"/>
      <c r="AQ116" s="51"/>
    </row>
    <row r="117" spans="1:43" x14ac:dyDescent="0.35">
      <c r="A117" s="52">
        <v>108</v>
      </c>
      <c r="B117" s="19" t="s">
        <v>380</v>
      </c>
      <c r="C117" s="19" t="s">
        <v>381</v>
      </c>
      <c r="D117" s="19" t="s">
        <v>361</v>
      </c>
      <c r="E117" s="19" t="s">
        <v>186</v>
      </c>
      <c r="F117" s="20">
        <v>84000000</v>
      </c>
      <c r="G117" s="97">
        <v>-2.7000000000000003E-2</v>
      </c>
      <c r="H117" s="99">
        <v>-2300000</v>
      </c>
      <c r="I117" s="85">
        <v>3</v>
      </c>
      <c r="J117" s="26">
        <v>-0.2</v>
      </c>
      <c r="K117" s="25">
        <v>1</v>
      </c>
      <c r="L117" s="27">
        <v>-5.7</v>
      </c>
      <c r="M117" s="25">
        <v>3</v>
      </c>
      <c r="N117" s="27">
        <v>0</v>
      </c>
      <c r="O117" s="25">
        <v>4</v>
      </c>
      <c r="P117" s="93">
        <v>5</v>
      </c>
      <c r="Q117" s="102">
        <v>1</v>
      </c>
      <c r="R117" s="103">
        <v>1</v>
      </c>
      <c r="S117" s="103">
        <v>1</v>
      </c>
      <c r="T117" s="103">
        <v>1</v>
      </c>
      <c r="U117" s="103">
        <v>1</v>
      </c>
      <c r="V117" s="103">
        <v>1</v>
      </c>
      <c r="W117" s="103">
        <v>1</v>
      </c>
      <c r="X117" s="103">
        <v>1</v>
      </c>
      <c r="Y117" s="103">
        <v>1</v>
      </c>
      <c r="Z117" s="103">
        <v>3</v>
      </c>
      <c r="AA117" s="103">
        <v>1</v>
      </c>
      <c r="AB117" s="103">
        <v>1</v>
      </c>
      <c r="AC117" s="104">
        <v>1</v>
      </c>
      <c r="AD117" s="28">
        <v>3</v>
      </c>
      <c r="AE117" s="79">
        <v>0</v>
      </c>
      <c r="AF117" s="29">
        <v>1</v>
      </c>
      <c r="AG117" s="79">
        <v>0</v>
      </c>
      <c r="AH117" s="29" t="s">
        <v>551</v>
      </c>
      <c r="AI117" s="79" t="s">
        <v>551</v>
      </c>
      <c r="AJ117" s="29" t="s">
        <v>551</v>
      </c>
      <c r="AK117" s="79" t="s">
        <v>551</v>
      </c>
      <c r="AL117" s="29" t="s">
        <v>551</v>
      </c>
      <c r="AM117" s="79" t="s">
        <v>551</v>
      </c>
      <c r="AN117" s="15"/>
      <c r="AO117" s="15"/>
      <c r="AP117" s="15"/>
      <c r="AQ117" s="51"/>
    </row>
    <row r="118" spans="1:43" x14ac:dyDescent="0.35">
      <c r="A118" s="52">
        <v>60</v>
      </c>
      <c r="B118" s="19" t="s">
        <v>408</v>
      </c>
      <c r="C118" s="19" t="s">
        <v>409</v>
      </c>
      <c r="D118" s="19" t="s">
        <v>361</v>
      </c>
      <c r="E118" s="19" t="s">
        <v>186</v>
      </c>
      <c r="F118" s="20">
        <v>11000000</v>
      </c>
      <c r="G118" s="97">
        <v>-9.0000000000000011E-3</v>
      </c>
      <c r="H118" s="99">
        <v>-95000</v>
      </c>
      <c r="I118" s="85">
        <v>3</v>
      </c>
      <c r="J118" s="26">
        <v>2.2000000000000002</v>
      </c>
      <c r="K118" s="25">
        <v>3</v>
      </c>
      <c r="L118" s="27">
        <v>4.8</v>
      </c>
      <c r="M118" s="25">
        <v>3</v>
      </c>
      <c r="N118" s="27">
        <v>-10.7</v>
      </c>
      <c r="O118" s="25" t="s">
        <v>551</v>
      </c>
      <c r="P118" s="93" t="s">
        <v>551</v>
      </c>
      <c r="Q118" s="102">
        <v>4</v>
      </c>
      <c r="R118" s="103">
        <v>4</v>
      </c>
      <c r="S118" s="103">
        <v>3</v>
      </c>
      <c r="T118" s="103">
        <v>4</v>
      </c>
      <c r="U118" s="103">
        <v>3</v>
      </c>
      <c r="V118" s="103">
        <v>4</v>
      </c>
      <c r="W118" s="103">
        <v>1</v>
      </c>
      <c r="X118" s="103">
        <v>3</v>
      </c>
      <c r="Y118" s="103">
        <v>1</v>
      </c>
      <c r="Z118" s="103">
        <v>3</v>
      </c>
      <c r="AA118" s="103">
        <v>4</v>
      </c>
      <c r="AB118" s="103">
        <v>3</v>
      </c>
      <c r="AC118" s="104">
        <v>1</v>
      </c>
      <c r="AD118" s="28">
        <v>3</v>
      </c>
      <c r="AE118" s="79">
        <v>5.9</v>
      </c>
      <c r="AF118" s="29">
        <v>2</v>
      </c>
      <c r="AG118" s="79">
        <v>-27.3</v>
      </c>
      <c r="AH118" s="29" t="s">
        <v>551</v>
      </c>
      <c r="AI118" s="79" t="s">
        <v>551</v>
      </c>
      <c r="AJ118" s="29" t="s">
        <v>551</v>
      </c>
      <c r="AK118" s="79" t="s">
        <v>551</v>
      </c>
      <c r="AL118" s="29" t="s">
        <v>551</v>
      </c>
      <c r="AM118" s="79" t="s">
        <v>551</v>
      </c>
      <c r="AN118" s="15"/>
      <c r="AO118" s="15"/>
      <c r="AP118" s="15"/>
      <c r="AQ118" s="51"/>
    </row>
    <row r="119" spans="1:43" x14ac:dyDescent="0.35">
      <c r="A119" s="52">
        <v>91</v>
      </c>
      <c r="B119" s="19" t="s">
        <v>376</v>
      </c>
      <c r="C119" s="19" t="s">
        <v>377</v>
      </c>
      <c r="D119" s="19" t="s">
        <v>361</v>
      </c>
      <c r="E119" s="19" t="s">
        <v>186</v>
      </c>
      <c r="F119" s="20">
        <v>40000</v>
      </c>
      <c r="G119" s="97">
        <v>-6.9999999999999993E-3</v>
      </c>
      <c r="H119" s="99">
        <v>-300</v>
      </c>
      <c r="I119" s="85">
        <v>1</v>
      </c>
      <c r="J119" s="26">
        <v>2.2000000000000002</v>
      </c>
      <c r="K119" s="25">
        <v>2</v>
      </c>
      <c r="L119" s="27">
        <v>-5.4</v>
      </c>
      <c r="M119" s="25">
        <v>3</v>
      </c>
      <c r="N119" s="27">
        <v>-0.4</v>
      </c>
      <c r="O119" s="25" t="s">
        <v>551</v>
      </c>
      <c r="P119" s="93" t="s">
        <v>551</v>
      </c>
      <c r="Q119" s="102">
        <v>3</v>
      </c>
      <c r="R119" s="103">
        <v>3</v>
      </c>
      <c r="S119" s="103">
        <v>1</v>
      </c>
      <c r="T119" s="103">
        <v>1</v>
      </c>
      <c r="U119" s="103">
        <v>1</v>
      </c>
      <c r="V119" s="103">
        <v>3</v>
      </c>
      <c r="W119" s="103">
        <v>1</v>
      </c>
      <c r="X119" s="103">
        <v>1</v>
      </c>
      <c r="Y119" s="103">
        <v>1</v>
      </c>
      <c r="Z119" s="103">
        <v>3</v>
      </c>
      <c r="AA119" s="103">
        <v>1</v>
      </c>
      <c r="AB119" s="103">
        <v>4</v>
      </c>
      <c r="AC119" s="104">
        <v>3</v>
      </c>
      <c r="AD119" s="28">
        <v>1</v>
      </c>
      <c r="AE119" s="79">
        <v>0</v>
      </c>
      <c r="AF119" s="29">
        <v>4</v>
      </c>
      <c r="AG119" s="79">
        <v>-0.7</v>
      </c>
      <c r="AH119" s="29" t="s">
        <v>551</v>
      </c>
      <c r="AI119" s="79" t="s">
        <v>551</v>
      </c>
      <c r="AJ119" s="29" t="s">
        <v>551</v>
      </c>
      <c r="AK119" s="79" t="s">
        <v>551</v>
      </c>
      <c r="AL119" s="29" t="s">
        <v>551</v>
      </c>
      <c r="AM119" s="79" t="s">
        <v>551</v>
      </c>
      <c r="AN119" s="15"/>
      <c r="AO119" s="15"/>
      <c r="AP119" s="15"/>
      <c r="AQ119" s="51"/>
    </row>
    <row r="120" spans="1:43" x14ac:dyDescent="0.35">
      <c r="A120" s="52">
        <v>80</v>
      </c>
      <c r="B120" s="19" t="s">
        <v>368</v>
      </c>
      <c r="C120" s="19" t="s">
        <v>369</v>
      </c>
      <c r="D120" s="19" t="s">
        <v>361</v>
      </c>
      <c r="E120" s="19" t="s">
        <v>186</v>
      </c>
      <c r="F120" s="20">
        <v>5900000</v>
      </c>
      <c r="G120" s="97">
        <v>-2E-3</v>
      </c>
      <c r="H120" s="99">
        <v>-11000</v>
      </c>
      <c r="I120" s="85">
        <v>1</v>
      </c>
      <c r="J120" s="26">
        <v>-6.7</v>
      </c>
      <c r="K120" s="25">
        <v>1</v>
      </c>
      <c r="L120" s="27">
        <v>-7.1</v>
      </c>
      <c r="M120" s="25">
        <v>2</v>
      </c>
      <c r="N120" s="27">
        <v>2.9</v>
      </c>
      <c r="O120" s="25" t="s">
        <v>551</v>
      </c>
      <c r="P120" s="93" t="s">
        <v>551</v>
      </c>
      <c r="Q120" s="102">
        <v>1</v>
      </c>
      <c r="R120" s="103">
        <v>1</v>
      </c>
      <c r="S120" s="103">
        <v>1</v>
      </c>
      <c r="T120" s="103">
        <v>1</v>
      </c>
      <c r="U120" s="103">
        <v>1</v>
      </c>
      <c r="V120" s="103">
        <v>1</v>
      </c>
      <c r="W120" s="103">
        <v>1</v>
      </c>
      <c r="X120" s="103">
        <v>1</v>
      </c>
      <c r="Y120" s="103">
        <v>1</v>
      </c>
      <c r="Z120" s="103">
        <v>1</v>
      </c>
      <c r="AA120" s="103">
        <v>1</v>
      </c>
      <c r="AB120" s="103">
        <v>1</v>
      </c>
      <c r="AC120" s="104">
        <v>4</v>
      </c>
      <c r="AD120" s="28">
        <v>2</v>
      </c>
      <c r="AE120" s="79">
        <v>2.2000000000000002</v>
      </c>
      <c r="AF120" s="29">
        <v>3</v>
      </c>
      <c r="AG120" s="79">
        <v>3.6</v>
      </c>
      <c r="AH120" s="29" t="s">
        <v>551</v>
      </c>
      <c r="AI120" s="79" t="s">
        <v>551</v>
      </c>
      <c r="AJ120" s="29" t="s">
        <v>551</v>
      </c>
      <c r="AK120" s="79" t="s">
        <v>551</v>
      </c>
      <c r="AL120" s="29" t="s">
        <v>551</v>
      </c>
      <c r="AM120" s="79" t="s">
        <v>551</v>
      </c>
      <c r="AN120" s="15"/>
      <c r="AO120" s="15"/>
      <c r="AP120" s="15"/>
      <c r="AQ120" s="51"/>
    </row>
    <row r="121" spans="1:43" x14ac:dyDescent="0.35">
      <c r="A121" s="52">
        <v>165</v>
      </c>
      <c r="B121" s="19" t="s">
        <v>392</v>
      </c>
      <c r="C121" s="19" t="s">
        <v>393</v>
      </c>
      <c r="D121" s="19" t="s">
        <v>361</v>
      </c>
      <c r="E121" s="19" t="s">
        <v>186</v>
      </c>
      <c r="F121" s="20">
        <v>350000</v>
      </c>
      <c r="G121" s="97">
        <v>-1E-3</v>
      </c>
      <c r="H121" s="99">
        <v>-210</v>
      </c>
      <c r="I121" s="85">
        <v>1</v>
      </c>
      <c r="J121" s="26">
        <v>2.2999999999999998</v>
      </c>
      <c r="K121" s="25">
        <v>1</v>
      </c>
      <c r="L121" s="27">
        <v>-5.4</v>
      </c>
      <c r="M121" s="25">
        <v>4</v>
      </c>
      <c r="N121" s="27">
        <v>0.4</v>
      </c>
      <c r="O121" s="25" t="s">
        <v>551</v>
      </c>
      <c r="P121" s="93" t="s">
        <v>551</v>
      </c>
      <c r="Q121" s="102">
        <v>2</v>
      </c>
      <c r="R121" s="103">
        <v>1</v>
      </c>
      <c r="S121" s="103">
        <v>3</v>
      </c>
      <c r="T121" s="103">
        <v>1</v>
      </c>
      <c r="U121" s="103">
        <v>3</v>
      </c>
      <c r="V121" s="103">
        <v>3</v>
      </c>
      <c r="W121" s="103">
        <v>4</v>
      </c>
      <c r="X121" s="103">
        <v>1</v>
      </c>
      <c r="Y121" s="103">
        <v>1</v>
      </c>
      <c r="Z121" s="103">
        <v>1</v>
      </c>
      <c r="AA121" s="103">
        <v>1</v>
      </c>
      <c r="AB121" s="103">
        <v>3</v>
      </c>
      <c r="AC121" s="104">
        <v>3</v>
      </c>
      <c r="AD121" s="28">
        <v>4</v>
      </c>
      <c r="AE121" s="79">
        <v>-0.6</v>
      </c>
      <c r="AF121" s="29">
        <v>3</v>
      </c>
      <c r="AG121" s="79">
        <v>1.3</v>
      </c>
      <c r="AH121" s="29" t="s">
        <v>551</v>
      </c>
      <c r="AI121" s="79" t="s">
        <v>551</v>
      </c>
      <c r="AJ121" s="29" t="s">
        <v>551</v>
      </c>
      <c r="AK121" s="79" t="s">
        <v>551</v>
      </c>
      <c r="AL121" s="29" t="s">
        <v>551</v>
      </c>
      <c r="AM121" s="79" t="s">
        <v>551</v>
      </c>
      <c r="AN121" s="15"/>
      <c r="AO121" s="15"/>
      <c r="AP121" s="15"/>
      <c r="AQ121" s="51"/>
    </row>
    <row r="122" spans="1:43" x14ac:dyDescent="0.35">
      <c r="A122" s="52">
        <v>83</v>
      </c>
      <c r="B122" s="19" t="s">
        <v>390</v>
      </c>
      <c r="C122" s="19" t="s">
        <v>391</v>
      </c>
      <c r="D122" s="19" t="s">
        <v>361</v>
      </c>
      <c r="E122" s="19" t="s">
        <v>186</v>
      </c>
      <c r="F122" s="20">
        <v>10000000</v>
      </c>
      <c r="G122" s="97">
        <v>2E-3</v>
      </c>
      <c r="H122" s="99">
        <v>21000</v>
      </c>
      <c r="I122" s="85">
        <v>3</v>
      </c>
      <c r="J122" s="26">
        <v>1.3</v>
      </c>
      <c r="K122" s="25">
        <v>1</v>
      </c>
      <c r="L122" s="27">
        <v>-3</v>
      </c>
      <c r="M122" s="25">
        <v>1</v>
      </c>
      <c r="N122" s="27">
        <v>0.2</v>
      </c>
      <c r="O122" s="25">
        <v>4</v>
      </c>
      <c r="P122" s="93">
        <v>6.7</v>
      </c>
      <c r="Q122" s="102">
        <v>1</v>
      </c>
      <c r="R122" s="103">
        <v>1</v>
      </c>
      <c r="S122" s="103">
        <v>1</v>
      </c>
      <c r="T122" s="103">
        <v>1</v>
      </c>
      <c r="U122" s="103">
        <v>1</v>
      </c>
      <c r="V122" s="103">
        <v>1</v>
      </c>
      <c r="W122" s="103">
        <v>1</v>
      </c>
      <c r="X122" s="103">
        <v>3</v>
      </c>
      <c r="Y122" s="103">
        <v>1</v>
      </c>
      <c r="Z122" s="103">
        <v>1</v>
      </c>
      <c r="AA122" s="103">
        <v>1</v>
      </c>
      <c r="AB122" s="103">
        <v>1</v>
      </c>
      <c r="AC122" s="104">
        <v>1</v>
      </c>
      <c r="AD122" s="28">
        <v>2</v>
      </c>
      <c r="AE122" s="79">
        <v>0.6</v>
      </c>
      <c r="AF122" s="29">
        <v>1</v>
      </c>
      <c r="AG122" s="79">
        <v>-0.2</v>
      </c>
      <c r="AH122" s="29" t="s">
        <v>551</v>
      </c>
      <c r="AI122" s="79" t="s">
        <v>551</v>
      </c>
      <c r="AJ122" s="29" t="s">
        <v>551</v>
      </c>
      <c r="AK122" s="79" t="s">
        <v>551</v>
      </c>
      <c r="AL122" s="29" t="s">
        <v>551</v>
      </c>
      <c r="AM122" s="79" t="s">
        <v>551</v>
      </c>
      <c r="AN122" s="15"/>
      <c r="AO122" s="15"/>
      <c r="AP122" s="15"/>
      <c r="AQ122" s="51"/>
    </row>
    <row r="123" spans="1:43" x14ac:dyDescent="0.35">
      <c r="A123" s="52">
        <v>85</v>
      </c>
      <c r="B123" s="19" t="s">
        <v>426</v>
      </c>
      <c r="C123" s="19" t="s">
        <v>427</v>
      </c>
      <c r="D123" s="19" t="s">
        <v>361</v>
      </c>
      <c r="E123" s="19" t="s">
        <v>186</v>
      </c>
      <c r="F123" s="20">
        <v>9600000</v>
      </c>
      <c r="G123" s="97">
        <v>6.9999999999999993E-3</v>
      </c>
      <c r="H123" s="99">
        <v>67000</v>
      </c>
      <c r="I123" s="85">
        <v>2</v>
      </c>
      <c r="J123" s="26">
        <v>0.1</v>
      </c>
      <c r="K123" s="25">
        <v>3</v>
      </c>
      <c r="L123" s="27">
        <v>-3.3</v>
      </c>
      <c r="M123" s="25">
        <v>1</v>
      </c>
      <c r="N123" s="27">
        <v>0</v>
      </c>
      <c r="O123" s="25" t="s">
        <v>551</v>
      </c>
      <c r="P123" s="93" t="s">
        <v>551</v>
      </c>
      <c r="Q123" s="102">
        <v>2</v>
      </c>
      <c r="R123" s="103">
        <v>3</v>
      </c>
      <c r="S123" s="103">
        <v>3</v>
      </c>
      <c r="T123" s="103">
        <v>1</v>
      </c>
      <c r="U123" s="103">
        <v>4</v>
      </c>
      <c r="V123" s="103">
        <v>1</v>
      </c>
      <c r="W123" s="103">
        <v>4</v>
      </c>
      <c r="X123" s="103">
        <v>4</v>
      </c>
      <c r="Y123" s="103">
        <v>4</v>
      </c>
      <c r="Z123" s="103">
        <v>3</v>
      </c>
      <c r="AA123" s="103">
        <v>3</v>
      </c>
      <c r="AB123" s="103">
        <v>3</v>
      </c>
      <c r="AC123" s="104">
        <v>1</v>
      </c>
      <c r="AD123" s="28">
        <v>1</v>
      </c>
      <c r="AE123" s="79">
        <v>0</v>
      </c>
      <c r="AF123" s="29">
        <v>1</v>
      </c>
      <c r="AG123" s="79">
        <v>0</v>
      </c>
      <c r="AH123" s="29" t="s">
        <v>551</v>
      </c>
      <c r="AI123" s="79" t="s">
        <v>551</v>
      </c>
      <c r="AJ123" s="29" t="s">
        <v>551</v>
      </c>
      <c r="AK123" s="79" t="s">
        <v>551</v>
      </c>
      <c r="AL123" s="29" t="s">
        <v>551</v>
      </c>
      <c r="AM123" s="79" t="s">
        <v>551</v>
      </c>
      <c r="AN123" s="15"/>
      <c r="AO123" s="15"/>
      <c r="AP123" s="15"/>
      <c r="AQ123" s="51"/>
    </row>
    <row r="124" spans="1:43" x14ac:dyDescent="0.35">
      <c r="A124" s="52">
        <v>114</v>
      </c>
      <c r="B124" s="19" t="s">
        <v>374</v>
      </c>
      <c r="C124" s="19" t="s">
        <v>375</v>
      </c>
      <c r="D124" s="19" t="s">
        <v>361</v>
      </c>
      <c r="E124" s="19" t="s">
        <v>151</v>
      </c>
      <c r="F124" s="20">
        <v>6300000</v>
      </c>
      <c r="G124" s="97">
        <v>1.9E-2</v>
      </c>
      <c r="H124" s="99">
        <v>120000</v>
      </c>
      <c r="I124" s="85">
        <v>2</v>
      </c>
      <c r="J124" s="26">
        <v>0.9</v>
      </c>
      <c r="K124" s="25">
        <v>3</v>
      </c>
      <c r="L124" s="27">
        <v>1.7</v>
      </c>
      <c r="M124" s="25">
        <v>1</v>
      </c>
      <c r="N124" s="27">
        <v>0.1</v>
      </c>
      <c r="O124" s="25" t="s">
        <v>551</v>
      </c>
      <c r="P124" s="93" t="s">
        <v>551</v>
      </c>
      <c r="Q124" s="102">
        <v>4</v>
      </c>
      <c r="R124" s="103">
        <v>4</v>
      </c>
      <c r="S124" s="103">
        <v>1</v>
      </c>
      <c r="T124" s="103">
        <v>4</v>
      </c>
      <c r="U124" s="103">
        <v>3</v>
      </c>
      <c r="V124" s="103">
        <v>4</v>
      </c>
      <c r="W124" s="103">
        <v>4</v>
      </c>
      <c r="X124" s="103">
        <v>3</v>
      </c>
      <c r="Y124" s="103">
        <v>3</v>
      </c>
      <c r="Z124" s="103">
        <v>3</v>
      </c>
      <c r="AA124" s="103">
        <v>1</v>
      </c>
      <c r="AB124" s="103">
        <v>3</v>
      </c>
      <c r="AC124" s="104">
        <v>4</v>
      </c>
      <c r="AD124" s="28">
        <v>1</v>
      </c>
      <c r="AE124" s="79">
        <v>0.3</v>
      </c>
      <c r="AF124" s="29">
        <v>1</v>
      </c>
      <c r="AG124" s="79">
        <v>0</v>
      </c>
      <c r="AH124" s="29" t="s">
        <v>551</v>
      </c>
      <c r="AI124" s="79" t="s">
        <v>551</v>
      </c>
      <c r="AJ124" s="29" t="s">
        <v>551</v>
      </c>
      <c r="AK124" s="79" t="s">
        <v>551</v>
      </c>
      <c r="AL124" s="29" t="s">
        <v>551</v>
      </c>
      <c r="AM124" s="79" t="s">
        <v>551</v>
      </c>
      <c r="AN124" s="15"/>
      <c r="AO124" s="15"/>
      <c r="AP124" s="15"/>
      <c r="AQ124" s="51"/>
    </row>
    <row r="125" spans="1:43" x14ac:dyDescent="0.35">
      <c r="A125" s="52">
        <v>147</v>
      </c>
      <c r="B125" s="19" t="s">
        <v>398</v>
      </c>
      <c r="C125" s="19" t="s">
        <v>399</v>
      </c>
      <c r="D125" s="19" t="s">
        <v>361</v>
      </c>
      <c r="E125" s="19" t="s">
        <v>186</v>
      </c>
      <c r="F125" s="20">
        <v>60000000</v>
      </c>
      <c r="G125" s="97">
        <v>2.4E-2</v>
      </c>
      <c r="H125" s="99">
        <v>1400000</v>
      </c>
      <c r="I125" s="85">
        <v>2</v>
      </c>
      <c r="J125" s="26">
        <v>8</v>
      </c>
      <c r="K125" s="25">
        <v>1</v>
      </c>
      <c r="L125" s="27">
        <v>-5.5</v>
      </c>
      <c r="M125" s="25">
        <v>3</v>
      </c>
      <c r="N125" s="27">
        <v>2.8</v>
      </c>
      <c r="O125" s="25">
        <v>3</v>
      </c>
      <c r="P125" s="93">
        <v>26.7</v>
      </c>
      <c r="Q125" s="102">
        <v>2</v>
      </c>
      <c r="R125" s="103">
        <v>3</v>
      </c>
      <c r="S125" s="103">
        <v>1</v>
      </c>
      <c r="T125" s="103">
        <v>1</v>
      </c>
      <c r="U125" s="103">
        <v>1</v>
      </c>
      <c r="V125" s="103">
        <v>1</v>
      </c>
      <c r="W125" s="103">
        <v>1</v>
      </c>
      <c r="X125" s="103">
        <v>1</v>
      </c>
      <c r="Y125" s="103">
        <v>1</v>
      </c>
      <c r="Z125" s="103">
        <v>3</v>
      </c>
      <c r="AA125" s="103">
        <v>1</v>
      </c>
      <c r="AB125" s="103">
        <v>3</v>
      </c>
      <c r="AC125" s="104">
        <v>3</v>
      </c>
      <c r="AD125" s="28">
        <v>3</v>
      </c>
      <c r="AE125" s="79">
        <v>1.8</v>
      </c>
      <c r="AF125" s="29">
        <v>3</v>
      </c>
      <c r="AG125" s="79">
        <v>3.9</v>
      </c>
      <c r="AH125" s="29" t="s">
        <v>551</v>
      </c>
      <c r="AI125" s="79" t="s">
        <v>551</v>
      </c>
      <c r="AJ125" s="29" t="s">
        <v>551</v>
      </c>
      <c r="AK125" s="79" t="s">
        <v>551</v>
      </c>
      <c r="AL125" s="29" t="s">
        <v>551</v>
      </c>
      <c r="AM125" s="79" t="s">
        <v>551</v>
      </c>
      <c r="AN125" s="15"/>
      <c r="AO125" s="15"/>
      <c r="AP125" s="15"/>
      <c r="AQ125" s="51"/>
    </row>
    <row r="126" spans="1:43" x14ac:dyDescent="0.35">
      <c r="A126" s="52">
        <v>130</v>
      </c>
      <c r="B126" s="19" t="s">
        <v>384</v>
      </c>
      <c r="C126" s="19" t="s">
        <v>385</v>
      </c>
      <c r="D126" s="19" t="s">
        <v>361</v>
      </c>
      <c r="E126" s="19" t="s">
        <v>186</v>
      </c>
      <c r="F126" s="20">
        <v>66000000</v>
      </c>
      <c r="G126" s="97">
        <v>2.7999999999999997E-2</v>
      </c>
      <c r="H126" s="99">
        <v>1800000</v>
      </c>
      <c r="I126" s="85">
        <v>4</v>
      </c>
      <c r="J126" s="26">
        <v>-0.3</v>
      </c>
      <c r="K126" s="25">
        <v>2</v>
      </c>
      <c r="L126" s="27">
        <v>0</v>
      </c>
      <c r="M126" s="25">
        <v>4</v>
      </c>
      <c r="N126" s="27">
        <v>-0.2</v>
      </c>
      <c r="O126" s="25">
        <v>4</v>
      </c>
      <c r="P126" s="93">
        <v>-0.8</v>
      </c>
      <c r="Q126" s="102">
        <v>4</v>
      </c>
      <c r="R126" s="103">
        <v>1</v>
      </c>
      <c r="S126" s="103">
        <v>3</v>
      </c>
      <c r="T126" s="103">
        <v>1</v>
      </c>
      <c r="U126" s="103">
        <v>3</v>
      </c>
      <c r="V126" s="103">
        <v>1</v>
      </c>
      <c r="W126" s="103">
        <v>1</v>
      </c>
      <c r="X126" s="103">
        <v>3</v>
      </c>
      <c r="Y126" s="103">
        <v>1</v>
      </c>
      <c r="Z126" s="103">
        <v>1</v>
      </c>
      <c r="AA126" s="103">
        <v>4</v>
      </c>
      <c r="AB126" s="103">
        <v>1</v>
      </c>
      <c r="AC126" s="104">
        <v>1</v>
      </c>
      <c r="AD126" s="28">
        <v>2</v>
      </c>
      <c r="AE126" s="79">
        <v>-0.2</v>
      </c>
      <c r="AF126" s="29">
        <v>4</v>
      </c>
      <c r="AG126" s="79">
        <v>-0.2</v>
      </c>
      <c r="AH126" s="29" t="s">
        <v>551</v>
      </c>
      <c r="AI126" s="79" t="s">
        <v>551</v>
      </c>
      <c r="AJ126" s="29" t="s">
        <v>551</v>
      </c>
      <c r="AK126" s="79" t="s">
        <v>551</v>
      </c>
      <c r="AL126" s="29" t="s">
        <v>551</v>
      </c>
      <c r="AM126" s="79" t="s">
        <v>551</v>
      </c>
      <c r="AN126" s="15"/>
      <c r="AO126" s="15"/>
      <c r="AP126" s="15"/>
      <c r="AQ126" s="51"/>
    </row>
    <row r="127" spans="1:43" x14ac:dyDescent="0.35">
      <c r="A127" s="52">
        <v>63</v>
      </c>
      <c r="B127" s="19" t="s">
        <v>418</v>
      </c>
      <c r="C127" s="19" t="s">
        <v>419</v>
      </c>
      <c r="D127" s="19" t="s">
        <v>361</v>
      </c>
      <c r="E127" s="19" t="s">
        <v>151</v>
      </c>
      <c r="F127" s="20">
        <v>150000000</v>
      </c>
      <c r="G127" s="97">
        <v>3.2000000000000001E-2</v>
      </c>
      <c r="H127" s="99">
        <v>4600000</v>
      </c>
      <c r="I127" s="85">
        <v>1</v>
      </c>
      <c r="J127" s="26">
        <v>-6.4</v>
      </c>
      <c r="K127" s="25">
        <v>1</v>
      </c>
      <c r="L127" s="27">
        <v>-0.1</v>
      </c>
      <c r="M127" s="25">
        <v>1</v>
      </c>
      <c r="N127" s="27">
        <v>-0.7</v>
      </c>
      <c r="O127" s="25" t="s">
        <v>551</v>
      </c>
      <c r="P127" s="93" t="s">
        <v>551</v>
      </c>
      <c r="Q127" s="102">
        <v>1</v>
      </c>
      <c r="R127" s="103">
        <v>1</v>
      </c>
      <c r="S127" s="103">
        <v>1</v>
      </c>
      <c r="T127" s="103">
        <v>1</v>
      </c>
      <c r="U127" s="103">
        <v>1</v>
      </c>
      <c r="V127" s="103">
        <v>1</v>
      </c>
      <c r="W127" s="103">
        <v>1</v>
      </c>
      <c r="X127" s="103">
        <v>1</v>
      </c>
      <c r="Y127" s="103">
        <v>1</v>
      </c>
      <c r="Z127" s="103">
        <v>1</v>
      </c>
      <c r="AA127" s="103">
        <v>1</v>
      </c>
      <c r="AB127" s="103">
        <v>1</v>
      </c>
      <c r="AC127" s="104">
        <v>1</v>
      </c>
      <c r="AD127" s="28">
        <v>2</v>
      </c>
      <c r="AE127" s="79">
        <v>-1.4</v>
      </c>
      <c r="AF127" s="29">
        <v>1</v>
      </c>
      <c r="AG127" s="79">
        <v>0</v>
      </c>
      <c r="AH127" s="29" t="s">
        <v>551</v>
      </c>
      <c r="AI127" s="79" t="s">
        <v>551</v>
      </c>
      <c r="AJ127" s="29" t="s">
        <v>551</v>
      </c>
      <c r="AK127" s="79" t="s">
        <v>551</v>
      </c>
      <c r="AL127" s="29" t="s">
        <v>551</v>
      </c>
      <c r="AM127" s="79" t="s">
        <v>551</v>
      </c>
      <c r="AN127" s="15"/>
      <c r="AO127" s="15"/>
      <c r="AP127" s="15"/>
      <c r="AQ127" s="51"/>
    </row>
    <row r="128" spans="1:43" x14ac:dyDescent="0.35">
      <c r="A128" s="52">
        <v>131</v>
      </c>
      <c r="B128" s="19" t="s">
        <v>436</v>
      </c>
      <c r="C128" s="19" t="s">
        <v>437</v>
      </c>
      <c r="D128" s="19" t="s">
        <v>361</v>
      </c>
      <c r="E128" s="19" t="s">
        <v>186</v>
      </c>
      <c r="F128" s="20">
        <v>450000</v>
      </c>
      <c r="G128" s="97">
        <v>4.4999999999999998E-2</v>
      </c>
      <c r="H128" s="99">
        <v>20000</v>
      </c>
      <c r="I128" s="85">
        <v>4</v>
      </c>
      <c r="J128" s="26">
        <v>4.9000000000000004</v>
      </c>
      <c r="K128" s="25">
        <v>4</v>
      </c>
      <c r="L128" s="27">
        <v>2.7</v>
      </c>
      <c r="M128" s="25">
        <v>2</v>
      </c>
      <c r="N128" s="27">
        <v>-3.2</v>
      </c>
      <c r="O128" s="25" t="s">
        <v>551</v>
      </c>
      <c r="P128" s="93" t="s">
        <v>551</v>
      </c>
      <c r="Q128" s="102">
        <v>1</v>
      </c>
      <c r="R128" s="103">
        <v>4</v>
      </c>
      <c r="S128" s="103">
        <v>3</v>
      </c>
      <c r="T128" s="103">
        <v>1</v>
      </c>
      <c r="U128" s="103">
        <v>3</v>
      </c>
      <c r="V128" s="103">
        <v>4</v>
      </c>
      <c r="W128" s="103">
        <v>1</v>
      </c>
      <c r="X128" s="103">
        <v>4</v>
      </c>
      <c r="Y128" s="103">
        <v>4</v>
      </c>
      <c r="Z128" s="103">
        <v>3</v>
      </c>
      <c r="AA128" s="103">
        <v>3</v>
      </c>
      <c r="AB128" s="103">
        <v>4</v>
      </c>
      <c r="AC128" s="104">
        <v>4</v>
      </c>
      <c r="AD128" s="28">
        <v>2</v>
      </c>
      <c r="AE128" s="79">
        <v>0.1</v>
      </c>
      <c r="AF128" s="29">
        <v>2</v>
      </c>
      <c r="AG128" s="79">
        <v>-6.4</v>
      </c>
      <c r="AH128" s="29" t="s">
        <v>551</v>
      </c>
      <c r="AI128" s="79" t="s">
        <v>551</v>
      </c>
      <c r="AJ128" s="29" t="s">
        <v>551</v>
      </c>
      <c r="AK128" s="79" t="s">
        <v>551</v>
      </c>
      <c r="AL128" s="29" t="s">
        <v>551</v>
      </c>
      <c r="AM128" s="79" t="s">
        <v>551</v>
      </c>
      <c r="AN128" s="15"/>
      <c r="AO128" s="15"/>
      <c r="AP128" s="15"/>
      <c r="AQ128" s="51"/>
    </row>
    <row r="129" spans="1:43" x14ac:dyDescent="0.35">
      <c r="A129" s="52">
        <v>157</v>
      </c>
      <c r="B129" s="19" t="s">
        <v>448</v>
      </c>
      <c r="C129" s="19" t="s">
        <v>449</v>
      </c>
      <c r="D129" s="19" t="s">
        <v>361</v>
      </c>
      <c r="E129" s="19" t="s">
        <v>151</v>
      </c>
      <c r="F129" s="20">
        <v>9400000</v>
      </c>
      <c r="G129" s="97">
        <v>4.4999999999999998E-2</v>
      </c>
      <c r="H129" s="99">
        <v>420000</v>
      </c>
      <c r="I129" s="85">
        <v>1</v>
      </c>
      <c r="J129" s="26">
        <v>0.8</v>
      </c>
      <c r="K129" s="25">
        <v>1</v>
      </c>
      <c r="L129" s="27">
        <v>0.5</v>
      </c>
      <c r="M129" s="25">
        <v>1</v>
      </c>
      <c r="N129" s="27">
        <v>-1</v>
      </c>
      <c r="O129" s="25" t="s">
        <v>551</v>
      </c>
      <c r="P129" s="93" t="s">
        <v>551</v>
      </c>
      <c r="Q129" s="102">
        <v>1</v>
      </c>
      <c r="R129" s="103">
        <v>1</v>
      </c>
      <c r="S129" s="103">
        <v>3</v>
      </c>
      <c r="T129" s="103">
        <v>1</v>
      </c>
      <c r="U129" s="103">
        <v>1</v>
      </c>
      <c r="V129" s="103">
        <v>1</v>
      </c>
      <c r="W129" s="103">
        <v>1</v>
      </c>
      <c r="X129" s="103">
        <v>2</v>
      </c>
      <c r="Y129" s="103">
        <v>1</v>
      </c>
      <c r="Z129" s="103">
        <v>1</v>
      </c>
      <c r="AA129" s="103">
        <v>1</v>
      </c>
      <c r="AB129" s="103">
        <v>1</v>
      </c>
      <c r="AC129" s="104">
        <v>1</v>
      </c>
      <c r="AD129" s="28">
        <v>1</v>
      </c>
      <c r="AE129" s="79">
        <v>0</v>
      </c>
      <c r="AF129" s="29">
        <v>1</v>
      </c>
      <c r="AG129" s="79">
        <v>-2</v>
      </c>
      <c r="AH129" s="29" t="s">
        <v>551</v>
      </c>
      <c r="AI129" s="79" t="s">
        <v>551</v>
      </c>
      <c r="AJ129" s="29" t="s">
        <v>551</v>
      </c>
      <c r="AK129" s="79" t="s">
        <v>551</v>
      </c>
      <c r="AL129" s="29" t="s">
        <v>551</v>
      </c>
      <c r="AM129" s="79" t="s">
        <v>551</v>
      </c>
      <c r="AN129" s="15"/>
      <c r="AO129" s="15"/>
      <c r="AP129" s="15"/>
      <c r="AQ129" s="51"/>
    </row>
    <row r="130" spans="1:43" x14ac:dyDescent="0.35">
      <c r="A130" s="52">
        <v>45</v>
      </c>
      <c r="B130" s="19" t="s">
        <v>372</v>
      </c>
      <c r="C130" s="19" t="s">
        <v>373</v>
      </c>
      <c r="D130" s="19" t="s">
        <v>361</v>
      </c>
      <c r="E130" s="19" t="s">
        <v>186</v>
      </c>
      <c r="F130" s="20">
        <v>8800000</v>
      </c>
      <c r="G130" s="97">
        <v>4.5999999999999999E-2</v>
      </c>
      <c r="H130" s="99">
        <v>410000</v>
      </c>
      <c r="I130" s="85">
        <v>3</v>
      </c>
      <c r="J130" s="26">
        <v>6.9</v>
      </c>
      <c r="K130" s="25">
        <v>1</v>
      </c>
      <c r="L130" s="27">
        <v>0.2</v>
      </c>
      <c r="M130" s="25">
        <v>2</v>
      </c>
      <c r="N130" s="27">
        <v>0.5</v>
      </c>
      <c r="O130" s="25">
        <v>4</v>
      </c>
      <c r="P130" s="93">
        <v>20</v>
      </c>
      <c r="Q130" s="102" t="s">
        <v>551</v>
      </c>
      <c r="R130" s="103" t="s">
        <v>551</v>
      </c>
      <c r="S130" s="103" t="s">
        <v>551</v>
      </c>
      <c r="T130" s="103" t="s">
        <v>551</v>
      </c>
      <c r="U130" s="103" t="s">
        <v>551</v>
      </c>
      <c r="V130" s="103" t="s">
        <v>551</v>
      </c>
      <c r="W130" s="103" t="s">
        <v>551</v>
      </c>
      <c r="X130" s="103" t="s">
        <v>551</v>
      </c>
      <c r="Y130" s="103" t="s">
        <v>551</v>
      </c>
      <c r="Z130" s="103" t="s">
        <v>551</v>
      </c>
      <c r="AA130" s="103" t="s">
        <v>551</v>
      </c>
      <c r="AB130" s="103" t="s">
        <v>551</v>
      </c>
      <c r="AC130" s="104" t="s">
        <v>551</v>
      </c>
      <c r="AD130" s="28">
        <v>2</v>
      </c>
      <c r="AE130" s="79">
        <v>0</v>
      </c>
      <c r="AF130" s="29">
        <v>3</v>
      </c>
      <c r="AG130" s="79">
        <v>0.9</v>
      </c>
      <c r="AH130" s="29" t="s">
        <v>551</v>
      </c>
      <c r="AI130" s="79" t="s">
        <v>551</v>
      </c>
      <c r="AJ130" s="29" t="s">
        <v>551</v>
      </c>
      <c r="AK130" s="79" t="s">
        <v>551</v>
      </c>
      <c r="AL130" s="29" t="s">
        <v>551</v>
      </c>
      <c r="AM130" s="79" t="s">
        <v>551</v>
      </c>
      <c r="AN130" s="15"/>
      <c r="AO130" s="15"/>
      <c r="AP130" s="15"/>
      <c r="AQ130" s="51"/>
    </row>
    <row r="131" spans="1:43" x14ac:dyDescent="0.35">
      <c r="A131" s="52">
        <v>75</v>
      </c>
      <c r="B131" s="19" t="s">
        <v>406</v>
      </c>
      <c r="C131" s="19" t="s">
        <v>407</v>
      </c>
      <c r="D131" s="19" t="s">
        <v>361</v>
      </c>
      <c r="E131" s="19" t="s">
        <v>186</v>
      </c>
      <c r="F131" s="20">
        <v>69000000</v>
      </c>
      <c r="G131" s="97">
        <v>5.2000000000000005E-2</v>
      </c>
      <c r="H131" s="99">
        <v>3600000</v>
      </c>
      <c r="I131" s="85">
        <v>1</v>
      </c>
      <c r="J131" s="26">
        <v>1.3</v>
      </c>
      <c r="K131" s="25">
        <v>1</v>
      </c>
      <c r="L131" s="27">
        <v>4.2</v>
      </c>
      <c r="M131" s="25">
        <v>4</v>
      </c>
      <c r="N131" s="27">
        <v>-3</v>
      </c>
      <c r="O131" s="25">
        <v>1</v>
      </c>
      <c r="P131" s="93">
        <v>2.6</v>
      </c>
      <c r="Q131" s="102">
        <v>1</v>
      </c>
      <c r="R131" s="103">
        <v>3</v>
      </c>
      <c r="S131" s="103">
        <v>1</v>
      </c>
      <c r="T131" s="103">
        <v>1</v>
      </c>
      <c r="U131" s="103">
        <v>1</v>
      </c>
      <c r="V131" s="103">
        <v>1</v>
      </c>
      <c r="W131" s="103">
        <v>1</v>
      </c>
      <c r="X131" s="103">
        <v>1</v>
      </c>
      <c r="Y131" s="103">
        <v>1</v>
      </c>
      <c r="Z131" s="103">
        <v>1</v>
      </c>
      <c r="AA131" s="103">
        <v>4</v>
      </c>
      <c r="AB131" s="103">
        <v>1</v>
      </c>
      <c r="AC131" s="104">
        <v>1</v>
      </c>
      <c r="AD131" s="28">
        <v>3</v>
      </c>
      <c r="AE131" s="79">
        <v>-3.1</v>
      </c>
      <c r="AF131" s="29">
        <v>4</v>
      </c>
      <c r="AG131" s="79">
        <v>-2.8</v>
      </c>
      <c r="AH131" s="29" t="s">
        <v>551</v>
      </c>
      <c r="AI131" s="79" t="s">
        <v>551</v>
      </c>
      <c r="AJ131" s="29" t="s">
        <v>551</v>
      </c>
      <c r="AK131" s="79" t="s">
        <v>551</v>
      </c>
      <c r="AL131" s="29" t="s">
        <v>551</v>
      </c>
      <c r="AM131" s="79" t="s">
        <v>551</v>
      </c>
      <c r="AN131" s="15"/>
      <c r="AO131" s="15"/>
      <c r="AP131" s="15"/>
      <c r="AQ131" s="51"/>
    </row>
    <row r="132" spans="1:43" x14ac:dyDescent="0.35">
      <c r="A132" s="52">
        <v>105</v>
      </c>
      <c r="B132" s="19" t="s">
        <v>460</v>
      </c>
      <c r="C132" s="19" t="s">
        <v>461</v>
      </c>
      <c r="D132" s="19" t="s">
        <v>361</v>
      </c>
      <c r="E132" s="19" t="s">
        <v>186</v>
      </c>
      <c r="F132" s="20">
        <v>5600000</v>
      </c>
      <c r="G132" s="97">
        <v>5.5E-2</v>
      </c>
      <c r="H132" s="99">
        <v>300000</v>
      </c>
      <c r="I132" s="85">
        <v>1</v>
      </c>
      <c r="J132" s="26">
        <v>0</v>
      </c>
      <c r="K132" s="25">
        <v>1</v>
      </c>
      <c r="L132" s="27">
        <v>0</v>
      </c>
      <c r="M132" s="25">
        <v>3</v>
      </c>
      <c r="N132" s="27">
        <v>0.5</v>
      </c>
      <c r="O132" s="25" t="s">
        <v>551</v>
      </c>
      <c r="P132" s="93" t="s">
        <v>551</v>
      </c>
      <c r="Q132" s="102">
        <v>1</v>
      </c>
      <c r="R132" s="103">
        <v>1</v>
      </c>
      <c r="S132" s="103">
        <v>1</v>
      </c>
      <c r="T132" s="103">
        <v>1</v>
      </c>
      <c r="U132" s="103">
        <v>3</v>
      </c>
      <c r="V132" s="103">
        <v>3</v>
      </c>
      <c r="W132" s="103">
        <v>1</v>
      </c>
      <c r="X132" s="103">
        <v>1</v>
      </c>
      <c r="Y132" s="103">
        <v>1</v>
      </c>
      <c r="Z132" s="103">
        <v>1</v>
      </c>
      <c r="AA132" s="103">
        <v>1</v>
      </c>
      <c r="AB132" s="103">
        <v>1</v>
      </c>
      <c r="AC132" s="104">
        <v>1</v>
      </c>
      <c r="AD132" s="28">
        <v>4</v>
      </c>
      <c r="AE132" s="79">
        <v>0.3</v>
      </c>
      <c r="AF132" s="29">
        <v>2</v>
      </c>
      <c r="AG132" s="79">
        <v>0.7</v>
      </c>
      <c r="AH132" s="29" t="s">
        <v>551</v>
      </c>
      <c r="AI132" s="79" t="s">
        <v>551</v>
      </c>
      <c r="AJ132" s="29" t="s">
        <v>551</v>
      </c>
      <c r="AK132" s="79" t="s">
        <v>551</v>
      </c>
      <c r="AL132" s="29" t="s">
        <v>551</v>
      </c>
      <c r="AM132" s="79" t="s">
        <v>551</v>
      </c>
      <c r="AN132" s="15"/>
      <c r="AO132" s="15"/>
      <c r="AP132" s="15"/>
      <c r="AQ132" s="51"/>
    </row>
    <row r="133" spans="1:43" x14ac:dyDescent="0.35">
      <c r="A133" s="52">
        <v>144</v>
      </c>
      <c r="B133" s="19" t="s">
        <v>388</v>
      </c>
      <c r="C133" s="19" t="s">
        <v>389</v>
      </c>
      <c r="D133" s="19" t="s">
        <v>361</v>
      </c>
      <c r="E133" s="19" t="s">
        <v>186</v>
      </c>
      <c r="F133" s="20">
        <v>12000000</v>
      </c>
      <c r="G133" s="97">
        <v>5.9000000000000004E-2</v>
      </c>
      <c r="H133" s="99">
        <v>690000</v>
      </c>
      <c r="I133" s="85">
        <v>1</v>
      </c>
      <c r="J133" s="26">
        <v>-9.6</v>
      </c>
      <c r="K133" s="25">
        <v>2</v>
      </c>
      <c r="L133" s="27">
        <v>2.9</v>
      </c>
      <c r="M133" s="25">
        <v>1</v>
      </c>
      <c r="N133" s="27">
        <v>0</v>
      </c>
      <c r="O133" s="25" t="s">
        <v>551</v>
      </c>
      <c r="P133" s="93" t="s">
        <v>551</v>
      </c>
      <c r="Q133" s="102">
        <v>4</v>
      </c>
      <c r="R133" s="103">
        <v>3</v>
      </c>
      <c r="S133" s="103">
        <v>1</v>
      </c>
      <c r="T133" s="103">
        <v>1</v>
      </c>
      <c r="U133" s="103">
        <v>1</v>
      </c>
      <c r="V133" s="103">
        <v>1</v>
      </c>
      <c r="W133" s="103">
        <v>4</v>
      </c>
      <c r="X133" s="103">
        <v>2</v>
      </c>
      <c r="Y133" s="103">
        <v>3</v>
      </c>
      <c r="Z133" s="103">
        <v>1</v>
      </c>
      <c r="AA133" s="103">
        <v>2</v>
      </c>
      <c r="AB133" s="103">
        <v>3</v>
      </c>
      <c r="AC133" s="104">
        <v>1</v>
      </c>
      <c r="AD133" s="28">
        <v>1</v>
      </c>
      <c r="AE133" s="79">
        <v>0</v>
      </c>
      <c r="AF133" s="29">
        <v>2</v>
      </c>
      <c r="AG133" s="79">
        <v>0</v>
      </c>
      <c r="AH133" s="29" t="s">
        <v>551</v>
      </c>
      <c r="AI133" s="79" t="s">
        <v>551</v>
      </c>
      <c r="AJ133" s="29" t="s">
        <v>551</v>
      </c>
      <c r="AK133" s="79" t="s">
        <v>551</v>
      </c>
      <c r="AL133" s="29" t="s">
        <v>551</v>
      </c>
      <c r="AM133" s="79" t="s">
        <v>551</v>
      </c>
      <c r="AN133" s="15"/>
      <c r="AO133" s="15"/>
      <c r="AP133" s="15"/>
      <c r="AQ133" s="51"/>
    </row>
    <row r="134" spans="1:43" x14ac:dyDescent="0.35">
      <c r="A134" s="52">
        <v>164</v>
      </c>
      <c r="B134" s="19" t="s">
        <v>400</v>
      </c>
      <c r="C134" s="19" t="s">
        <v>401</v>
      </c>
      <c r="D134" s="19" t="s">
        <v>361</v>
      </c>
      <c r="E134" s="19" t="s">
        <v>186</v>
      </c>
      <c r="F134" s="20">
        <v>17000000</v>
      </c>
      <c r="G134" s="97">
        <v>6.6000000000000003E-2</v>
      </c>
      <c r="H134" s="99">
        <v>1100000</v>
      </c>
      <c r="I134" s="85">
        <v>2</v>
      </c>
      <c r="J134" s="26">
        <v>-2.1</v>
      </c>
      <c r="K134" s="25">
        <v>1</v>
      </c>
      <c r="L134" s="27">
        <v>2.2000000000000002</v>
      </c>
      <c r="M134" s="25">
        <v>4</v>
      </c>
      <c r="N134" s="27">
        <v>1.5</v>
      </c>
      <c r="O134" s="25">
        <v>2</v>
      </c>
      <c r="P134" s="93">
        <v>-10</v>
      </c>
      <c r="Q134" s="102">
        <v>1</v>
      </c>
      <c r="R134" s="103">
        <v>1</v>
      </c>
      <c r="S134" s="103">
        <v>1</v>
      </c>
      <c r="T134" s="103">
        <v>1</v>
      </c>
      <c r="U134" s="103">
        <v>1</v>
      </c>
      <c r="V134" s="103">
        <v>3</v>
      </c>
      <c r="W134" s="103">
        <v>1</v>
      </c>
      <c r="X134" s="103">
        <v>1</v>
      </c>
      <c r="Y134" s="103">
        <v>1</v>
      </c>
      <c r="Z134" s="103">
        <v>1</v>
      </c>
      <c r="AA134" s="103">
        <v>3</v>
      </c>
      <c r="AB134" s="103">
        <v>1</v>
      </c>
      <c r="AC134" s="104">
        <v>1</v>
      </c>
      <c r="AD134" s="28">
        <v>3</v>
      </c>
      <c r="AE134" s="79">
        <v>-0.7</v>
      </c>
      <c r="AF134" s="29">
        <v>3</v>
      </c>
      <c r="AG134" s="79">
        <v>3.6</v>
      </c>
      <c r="AH134" s="29" t="s">
        <v>551</v>
      </c>
      <c r="AI134" s="79" t="s">
        <v>551</v>
      </c>
      <c r="AJ134" s="29" t="s">
        <v>551</v>
      </c>
      <c r="AK134" s="79" t="s">
        <v>551</v>
      </c>
      <c r="AL134" s="29" t="s">
        <v>551</v>
      </c>
      <c r="AM134" s="79" t="s">
        <v>551</v>
      </c>
      <c r="AN134" s="15"/>
      <c r="AO134" s="15"/>
      <c r="AP134" s="15"/>
      <c r="AQ134" s="51"/>
    </row>
    <row r="135" spans="1:43" x14ac:dyDescent="0.35">
      <c r="A135" s="52">
        <v>104</v>
      </c>
      <c r="B135" s="19" t="s">
        <v>402</v>
      </c>
      <c r="C135" s="19" t="s">
        <v>403</v>
      </c>
      <c r="D135" s="19" t="s">
        <v>361</v>
      </c>
      <c r="E135" s="19" t="s">
        <v>186</v>
      </c>
      <c r="F135" s="20">
        <v>34000</v>
      </c>
      <c r="G135" s="97">
        <v>6.8000000000000005E-2</v>
      </c>
      <c r="H135" s="99">
        <v>2300</v>
      </c>
      <c r="I135" s="85">
        <v>4</v>
      </c>
      <c r="J135" s="26">
        <v>11</v>
      </c>
      <c r="K135" s="25">
        <v>4</v>
      </c>
      <c r="L135" s="27">
        <v>0.3</v>
      </c>
      <c r="M135" s="25">
        <v>4</v>
      </c>
      <c r="N135" s="27">
        <v>1.4</v>
      </c>
      <c r="O135" s="25" t="s">
        <v>551</v>
      </c>
      <c r="P135" s="93" t="s">
        <v>551</v>
      </c>
      <c r="Q135" s="102">
        <v>4</v>
      </c>
      <c r="R135" s="103">
        <v>4</v>
      </c>
      <c r="S135" s="103">
        <v>3</v>
      </c>
      <c r="T135" s="103">
        <v>4</v>
      </c>
      <c r="U135" s="103">
        <v>4</v>
      </c>
      <c r="V135" s="103">
        <v>4</v>
      </c>
      <c r="W135" s="103">
        <v>4</v>
      </c>
      <c r="X135" s="103">
        <v>4</v>
      </c>
      <c r="Y135" s="103">
        <v>4</v>
      </c>
      <c r="Z135" s="103">
        <v>3</v>
      </c>
      <c r="AA135" s="103">
        <v>4</v>
      </c>
      <c r="AB135" s="103">
        <v>4</v>
      </c>
      <c r="AC135" s="104">
        <v>4</v>
      </c>
      <c r="AD135" s="28">
        <v>3</v>
      </c>
      <c r="AE135" s="79">
        <v>1.2</v>
      </c>
      <c r="AF135" s="29">
        <v>4</v>
      </c>
      <c r="AG135" s="79">
        <v>1.7</v>
      </c>
      <c r="AH135" s="29" t="s">
        <v>551</v>
      </c>
      <c r="AI135" s="79" t="s">
        <v>551</v>
      </c>
      <c r="AJ135" s="29" t="s">
        <v>551</v>
      </c>
      <c r="AK135" s="79" t="s">
        <v>551</v>
      </c>
      <c r="AL135" s="29" t="s">
        <v>551</v>
      </c>
      <c r="AM135" s="79" t="s">
        <v>551</v>
      </c>
      <c r="AN135" s="15"/>
      <c r="AO135" s="15"/>
      <c r="AP135" s="15"/>
      <c r="AQ135" s="51"/>
    </row>
    <row r="136" spans="1:43" x14ac:dyDescent="0.35">
      <c r="A136" s="52">
        <v>77</v>
      </c>
      <c r="B136" s="19" t="s">
        <v>420</v>
      </c>
      <c r="C136" s="19" t="s">
        <v>421</v>
      </c>
      <c r="D136" s="19" t="s">
        <v>361</v>
      </c>
      <c r="E136" s="19" t="s">
        <v>151</v>
      </c>
      <c r="F136" s="20">
        <v>3200000</v>
      </c>
      <c r="G136" s="97">
        <v>7.5999999999999998E-2</v>
      </c>
      <c r="H136" s="99">
        <v>250000</v>
      </c>
      <c r="I136" s="85">
        <v>4</v>
      </c>
      <c r="J136" s="26">
        <v>12.8</v>
      </c>
      <c r="K136" s="25">
        <v>4</v>
      </c>
      <c r="L136" s="27">
        <v>10.3</v>
      </c>
      <c r="M136" s="25">
        <v>4</v>
      </c>
      <c r="N136" s="27">
        <v>-6.7</v>
      </c>
      <c r="O136" s="25" t="s">
        <v>551</v>
      </c>
      <c r="P136" s="93" t="s">
        <v>551</v>
      </c>
      <c r="Q136" s="102">
        <v>4</v>
      </c>
      <c r="R136" s="103">
        <v>4</v>
      </c>
      <c r="S136" s="103">
        <v>3</v>
      </c>
      <c r="T136" s="103">
        <v>1</v>
      </c>
      <c r="U136" s="103">
        <v>4</v>
      </c>
      <c r="V136" s="103">
        <v>4</v>
      </c>
      <c r="W136" s="103">
        <v>4</v>
      </c>
      <c r="X136" s="103">
        <v>4</v>
      </c>
      <c r="Y136" s="103">
        <v>4</v>
      </c>
      <c r="Z136" s="103">
        <v>3</v>
      </c>
      <c r="AA136" s="103">
        <v>4</v>
      </c>
      <c r="AB136" s="103">
        <v>4</v>
      </c>
      <c r="AC136" s="104">
        <v>4</v>
      </c>
      <c r="AD136" s="28">
        <v>4</v>
      </c>
      <c r="AE136" s="79">
        <v>-3.5</v>
      </c>
      <c r="AF136" s="29">
        <v>4</v>
      </c>
      <c r="AG136" s="79">
        <v>-9.9</v>
      </c>
      <c r="AH136" s="29" t="s">
        <v>551</v>
      </c>
      <c r="AI136" s="79" t="s">
        <v>551</v>
      </c>
      <c r="AJ136" s="29" t="s">
        <v>551</v>
      </c>
      <c r="AK136" s="79" t="s">
        <v>551</v>
      </c>
      <c r="AL136" s="29" t="s">
        <v>551</v>
      </c>
      <c r="AM136" s="79" t="s">
        <v>551</v>
      </c>
      <c r="AN136" s="15"/>
      <c r="AO136" s="15"/>
      <c r="AP136" s="15"/>
      <c r="AQ136" s="51"/>
    </row>
    <row r="137" spans="1:43" x14ac:dyDescent="0.35">
      <c r="A137" s="52">
        <v>109</v>
      </c>
      <c r="B137" s="19" t="s">
        <v>432</v>
      </c>
      <c r="C137" s="19" t="s">
        <v>433</v>
      </c>
      <c r="D137" s="19" t="s">
        <v>361</v>
      </c>
      <c r="E137" s="19" t="s">
        <v>151</v>
      </c>
      <c r="F137" s="20">
        <v>8600000</v>
      </c>
      <c r="G137" s="97">
        <v>8.199999999999999E-2</v>
      </c>
      <c r="H137" s="99">
        <v>700000</v>
      </c>
      <c r="I137" s="85">
        <v>3</v>
      </c>
      <c r="J137" s="26">
        <v>3.1</v>
      </c>
      <c r="K137" s="25">
        <v>3</v>
      </c>
      <c r="L137" s="27">
        <v>5.3</v>
      </c>
      <c r="M137" s="25">
        <v>3</v>
      </c>
      <c r="N137" s="27">
        <v>-1.1000000000000001</v>
      </c>
      <c r="O137" s="25" t="s">
        <v>551</v>
      </c>
      <c r="P137" s="93" t="s">
        <v>551</v>
      </c>
      <c r="Q137" s="102">
        <v>2</v>
      </c>
      <c r="R137" s="103">
        <v>3</v>
      </c>
      <c r="S137" s="103">
        <v>3</v>
      </c>
      <c r="T137" s="103">
        <v>1</v>
      </c>
      <c r="U137" s="103">
        <v>4</v>
      </c>
      <c r="V137" s="103">
        <v>4</v>
      </c>
      <c r="W137" s="103">
        <v>1</v>
      </c>
      <c r="X137" s="103">
        <v>3</v>
      </c>
      <c r="Y137" s="103">
        <v>3</v>
      </c>
      <c r="Z137" s="103">
        <v>1</v>
      </c>
      <c r="AA137" s="103">
        <v>4</v>
      </c>
      <c r="AB137" s="103">
        <v>1</v>
      </c>
      <c r="AC137" s="104">
        <v>4</v>
      </c>
      <c r="AD137" s="28">
        <v>3</v>
      </c>
      <c r="AE137" s="79">
        <v>2.5</v>
      </c>
      <c r="AF137" s="29">
        <v>4</v>
      </c>
      <c r="AG137" s="79">
        <v>-4.8</v>
      </c>
      <c r="AH137" s="29" t="s">
        <v>551</v>
      </c>
      <c r="AI137" s="79" t="s">
        <v>551</v>
      </c>
      <c r="AJ137" s="29" t="s">
        <v>551</v>
      </c>
      <c r="AK137" s="79" t="s">
        <v>551</v>
      </c>
      <c r="AL137" s="29" t="s">
        <v>551</v>
      </c>
      <c r="AM137" s="79" t="s">
        <v>551</v>
      </c>
      <c r="AN137" s="15"/>
      <c r="AO137" s="15"/>
      <c r="AP137" s="15"/>
      <c r="AQ137" s="51"/>
    </row>
    <row r="138" spans="1:43" x14ac:dyDescent="0.35">
      <c r="A138" s="52">
        <v>4</v>
      </c>
      <c r="B138" s="19" t="s">
        <v>434</v>
      </c>
      <c r="C138" s="19" t="s">
        <v>435</v>
      </c>
      <c r="D138" s="19" t="s">
        <v>361</v>
      </c>
      <c r="E138" s="19" t="s">
        <v>157</v>
      </c>
      <c r="F138" s="20">
        <v>43000000</v>
      </c>
      <c r="G138" s="97">
        <v>8.4000000000000005E-2</v>
      </c>
      <c r="H138" s="99">
        <v>3600000</v>
      </c>
      <c r="I138" s="85">
        <v>4</v>
      </c>
      <c r="J138" s="26">
        <v>13.4</v>
      </c>
      <c r="K138" s="25">
        <v>2</v>
      </c>
      <c r="L138" s="27">
        <v>-17.8</v>
      </c>
      <c r="M138" s="25">
        <v>4</v>
      </c>
      <c r="N138" s="27">
        <v>21.2</v>
      </c>
      <c r="O138" s="25">
        <v>4</v>
      </c>
      <c r="P138" s="93">
        <v>36.700000000000003</v>
      </c>
      <c r="Q138" s="102">
        <v>1</v>
      </c>
      <c r="R138" s="103">
        <v>3</v>
      </c>
      <c r="S138" s="103">
        <v>3</v>
      </c>
      <c r="T138" s="103">
        <v>1</v>
      </c>
      <c r="U138" s="103">
        <v>1</v>
      </c>
      <c r="V138" s="103">
        <v>3</v>
      </c>
      <c r="W138" s="103">
        <v>1</v>
      </c>
      <c r="X138" s="103">
        <v>4</v>
      </c>
      <c r="Y138" s="103">
        <v>4</v>
      </c>
      <c r="Z138" s="103">
        <v>3</v>
      </c>
      <c r="AA138" s="103">
        <v>4</v>
      </c>
      <c r="AB138" s="103">
        <v>1</v>
      </c>
      <c r="AC138" s="104">
        <v>3</v>
      </c>
      <c r="AD138" s="28">
        <v>4</v>
      </c>
      <c r="AE138" s="79">
        <v>35.4</v>
      </c>
      <c r="AF138" s="29">
        <v>4</v>
      </c>
      <c r="AG138" s="79">
        <v>7</v>
      </c>
      <c r="AH138" s="29" t="s">
        <v>551</v>
      </c>
      <c r="AI138" s="79" t="s">
        <v>551</v>
      </c>
      <c r="AJ138" s="29" t="s">
        <v>551</v>
      </c>
      <c r="AK138" s="79" t="s">
        <v>551</v>
      </c>
      <c r="AL138" s="29" t="s">
        <v>551</v>
      </c>
      <c r="AM138" s="79" t="s">
        <v>551</v>
      </c>
      <c r="AN138" s="15"/>
      <c r="AO138" s="15"/>
      <c r="AP138" s="15"/>
      <c r="AQ138" s="51"/>
    </row>
    <row r="139" spans="1:43" x14ac:dyDescent="0.35">
      <c r="A139" s="52">
        <v>10</v>
      </c>
      <c r="B139" s="19" t="s">
        <v>458</v>
      </c>
      <c r="C139" s="19" t="s">
        <v>459</v>
      </c>
      <c r="D139" s="19" t="s">
        <v>361</v>
      </c>
      <c r="E139" s="19" t="s">
        <v>151</v>
      </c>
      <c r="F139" s="20">
        <v>3000000</v>
      </c>
      <c r="G139" s="97">
        <v>9.6999999999999989E-2</v>
      </c>
      <c r="H139" s="99">
        <v>290000</v>
      </c>
      <c r="I139" s="85">
        <v>1</v>
      </c>
      <c r="J139" s="26">
        <v>5.5</v>
      </c>
      <c r="K139" s="25">
        <v>2</v>
      </c>
      <c r="L139" s="27">
        <v>2.6</v>
      </c>
      <c r="M139" s="25">
        <v>3</v>
      </c>
      <c r="N139" s="27">
        <v>2.1</v>
      </c>
      <c r="O139" s="25" t="s">
        <v>551</v>
      </c>
      <c r="P139" s="93" t="s">
        <v>551</v>
      </c>
      <c r="Q139" s="102">
        <v>3</v>
      </c>
      <c r="R139" s="103">
        <v>1</v>
      </c>
      <c r="S139" s="103">
        <v>1</v>
      </c>
      <c r="T139" s="103">
        <v>4</v>
      </c>
      <c r="U139" s="103">
        <v>4</v>
      </c>
      <c r="V139" s="103">
        <v>1</v>
      </c>
      <c r="W139" s="103">
        <v>1</v>
      </c>
      <c r="X139" s="103">
        <v>3</v>
      </c>
      <c r="Y139" s="103">
        <v>3</v>
      </c>
      <c r="Z139" s="103">
        <v>1</v>
      </c>
      <c r="AA139" s="103">
        <v>1</v>
      </c>
      <c r="AB139" s="103">
        <v>1</v>
      </c>
      <c r="AC139" s="104">
        <v>1</v>
      </c>
      <c r="AD139" s="28">
        <v>4</v>
      </c>
      <c r="AE139" s="79">
        <v>5.3</v>
      </c>
      <c r="AF139" s="29">
        <v>3</v>
      </c>
      <c r="AG139" s="79">
        <v>-1</v>
      </c>
      <c r="AH139" s="29" t="s">
        <v>551</v>
      </c>
      <c r="AI139" s="79" t="s">
        <v>551</v>
      </c>
      <c r="AJ139" s="29" t="s">
        <v>551</v>
      </c>
      <c r="AK139" s="79" t="s">
        <v>551</v>
      </c>
      <c r="AL139" s="29" t="s">
        <v>551</v>
      </c>
      <c r="AM139" s="79" t="s">
        <v>551</v>
      </c>
      <c r="AN139" s="15"/>
      <c r="AO139" s="15"/>
      <c r="AP139" s="15"/>
      <c r="AQ139" s="51"/>
    </row>
    <row r="140" spans="1:43" x14ac:dyDescent="0.35">
      <c r="A140" s="52">
        <v>56</v>
      </c>
      <c r="B140" s="19" t="s">
        <v>424</v>
      </c>
      <c r="C140" s="19" t="s">
        <v>425</v>
      </c>
      <c r="D140" s="19" t="s">
        <v>361</v>
      </c>
      <c r="E140" s="19" t="s">
        <v>186</v>
      </c>
      <c r="F140" s="20">
        <v>2600000</v>
      </c>
      <c r="G140" s="97">
        <v>0.111</v>
      </c>
      <c r="H140" s="99">
        <v>290000</v>
      </c>
      <c r="I140" s="85">
        <v>2</v>
      </c>
      <c r="J140" s="26">
        <v>4.2</v>
      </c>
      <c r="K140" s="25">
        <v>2</v>
      </c>
      <c r="L140" s="27">
        <v>7</v>
      </c>
      <c r="M140" s="25">
        <v>4</v>
      </c>
      <c r="N140" s="27">
        <v>-0.9</v>
      </c>
      <c r="O140" s="25" t="s">
        <v>551</v>
      </c>
      <c r="P140" s="93" t="s">
        <v>551</v>
      </c>
      <c r="Q140" s="102">
        <v>2</v>
      </c>
      <c r="R140" s="103">
        <v>3</v>
      </c>
      <c r="S140" s="103">
        <v>3</v>
      </c>
      <c r="T140" s="103">
        <v>1</v>
      </c>
      <c r="U140" s="103">
        <v>3</v>
      </c>
      <c r="V140" s="103">
        <v>4</v>
      </c>
      <c r="W140" s="103">
        <v>1</v>
      </c>
      <c r="X140" s="103">
        <v>1</v>
      </c>
      <c r="Y140" s="103">
        <v>1</v>
      </c>
      <c r="Z140" s="103">
        <v>3</v>
      </c>
      <c r="AA140" s="103">
        <v>3</v>
      </c>
      <c r="AB140" s="103">
        <v>1</v>
      </c>
      <c r="AC140" s="104">
        <v>1</v>
      </c>
      <c r="AD140" s="28">
        <v>4</v>
      </c>
      <c r="AE140" s="79">
        <v>-2.1</v>
      </c>
      <c r="AF140" s="29">
        <v>4</v>
      </c>
      <c r="AG140" s="79">
        <v>0.3</v>
      </c>
      <c r="AH140" s="29" t="s">
        <v>551</v>
      </c>
      <c r="AI140" s="79" t="s">
        <v>551</v>
      </c>
      <c r="AJ140" s="29" t="s">
        <v>551</v>
      </c>
      <c r="AK140" s="79" t="s">
        <v>551</v>
      </c>
      <c r="AL140" s="29" t="s">
        <v>551</v>
      </c>
      <c r="AM140" s="79" t="s">
        <v>551</v>
      </c>
      <c r="AN140" s="15"/>
      <c r="AO140" s="15"/>
      <c r="AP140" s="15"/>
      <c r="AQ140" s="51"/>
    </row>
    <row r="141" spans="1:43" x14ac:dyDescent="0.35">
      <c r="A141" s="52">
        <v>159</v>
      </c>
      <c r="B141" s="19" t="s">
        <v>404</v>
      </c>
      <c r="C141" s="19" t="s">
        <v>405</v>
      </c>
      <c r="D141" s="19" t="s">
        <v>361</v>
      </c>
      <c r="E141" s="19" t="s">
        <v>186</v>
      </c>
      <c r="F141" s="20">
        <v>5600000</v>
      </c>
      <c r="G141" s="97">
        <v>0.114</v>
      </c>
      <c r="H141" s="99">
        <v>640000</v>
      </c>
      <c r="I141" s="85">
        <v>1</v>
      </c>
      <c r="J141" s="26">
        <v>1.9</v>
      </c>
      <c r="K141" s="25">
        <v>1</v>
      </c>
      <c r="L141" s="27">
        <v>4.3</v>
      </c>
      <c r="M141" s="25">
        <v>2</v>
      </c>
      <c r="N141" s="27">
        <v>2.2000000000000002</v>
      </c>
      <c r="O141" s="25" t="s">
        <v>551</v>
      </c>
      <c r="P141" s="93" t="s">
        <v>551</v>
      </c>
      <c r="Q141" s="102">
        <v>1</v>
      </c>
      <c r="R141" s="103">
        <v>1</v>
      </c>
      <c r="S141" s="103">
        <v>1</v>
      </c>
      <c r="T141" s="103">
        <v>1</v>
      </c>
      <c r="U141" s="103">
        <v>3</v>
      </c>
      <c r="V141" s="103">
        <v>1</v>
      </c>
      <c r="W141" s="103">
        <v>1</v>
      </c>
      <c r="X141" s="103">
        <v>1</v>
      </c>
      <c r="Y141" s="103">
        <v>1</v>
      </c>
      <c r="Z141" s="103">
        <v>1</v>
      </c>
      <c r="AA141" s="103">
        <v>3</v>
      </c>
      <c r="AB141" s="103">
        <v>1</v>
      </c>
      <c r="AC141" s="104">
        <v>3</v>
      </c>
      <c r="AD141" s="28">
        <v>2</v>
      </c>
      <c r="AE141" s="79">
        <v>2.1</v>
      </c>
      <c r="AF141" s="29">
        <v>2</v>
      </c>
      <c r="AG141" s="79">
        <v>2.2999999999999998</v>
      </c>
      <c r="AH141" s="29" t="s">
        <v>551</v>
      </c>
      <c r="AI141" s="79" t="s">
        <v>551</v>
      </c>
      <c r="AJ141" s="29" t="s">
        <v>551</v>
      </c>
      <c r="AK141" s="79" t="s">
        <v>551</v>
      </c>
      <c r="AL141" s="29" t="s">
        <v>551</v>
      </c>
      <c r="AM141" s="79" t="s">
        <v>551</v>
      </c>
      <c r="AN141" s="15"/>
      <c r="AO141" s="15"/>
      <c r="AP141" s="15"/>
      <c r="AQ141" s="51"/>
    </row>
    <row r="142" spans="1:43" x14ac:dyDescent="0.35">
      <c r="A142" s="52">
        <v>182</v>
      </c>
      <c r="B142" s="19" t="s">
        <v>438</v>
      </c>
      <c r="C142" s="19" t="s">
        <v>439</v>
      </c>
      <c r="D142" s="19" t="s">
        <v>361</v>
      </c>
      <c r="E142" s="19" t="s">
        <v>186</v>
      </c>
      <c r="F142" s="20">
        <v>1800000</v>
      </c>
      <c r="G142" s="97">
        <v>0.121</v>
      </c>
      <c r="H142" s="99">
        <v>220000</v>
      </c>
      <c r="I142" s="85">
        <v>2</v>
      </c>
      <c r="J142" s="26">
        <v>4.8</v>
      </c>
      <c r="K142" s="25">
        <v>2</v>
      </c>
      <c r="L142" s="27">
        <v>4.4000000000000004</v>
      </c>
      <c r="M142" s="25">
        <v>1</v>
      </c>
      <c r="N142" s="27">
        <v>2.7</v>
      </c>
      <c r="O142" s="25" t="s">
        <v>551</v>
      </c>
      <c r="P142" s="93" t="s">
        <v>551</v>
      </c>
      <c r="Q142" s="102">
        <v>3</v>
      </c>
      <c r="R142" s="103">
        <v>3</v>
      </c>
      <c r="S142" s="103">
        <v>3</v>
      </c>
      <c r="T142" s="103">
        <v>1</v>
      </c>
      <c r="U142" s="103">
        <v>3</v>
      </c>
      <c r="V142" s="103">
        <v>3</v>
      </c>
      <c r="W142" s="103">
        <v>1</v>
      </c>
      <c r="X142" s="103">
        <v>3</v>
      </c>
      <c r="Y142" s="103">
        <v>2</v>
      </c>
      <c r="Z142" s="103">
        <v>3</v>
      </c>
      <c r="AA142" s="103">
        <v>1</v>
      </c>
      <c r="AB142" s="103">
        <v>4</v>
      </c>
      <c r="AC142" s="104">
        <v>4</v>
      </c>
      <c r="AD142" s="28">
        <v>2</v>
      </c>
      <c r="AE142" s="79">
        <v>3.6</v>
      </c>
      <c r="AF142" s="29">
        <v>1</v>
      </c>
      <c r="AG142" s="79">
        <v>1.8</v>
      </c>
      <c r="AH142" s="29" t="s">
        <v>551</v>
      </c>
      <c r="AI142" s="79" t="s">
        <v>551</v>
      </c>
      <c r="AJ142" s="29" t="s">
        <v>551</v>
      </c>
      <c r="AK142" s="79" t="s">
        <v>551</v>
      </c>
      <c r="AL142" s="29" t="s">
        <v>551</v>
      </c>
      <c r="AM142" s="79" t="s">
        <v>551</v>
      </c>
      <c r="AN142" s="15"/>
      <c r="AO142" s="15"/>
      <c r="AP142" s="15"/>
      <c r="AQ142" s="51"/>
    </row>
    <row r="143" spans="1:43" x14ac:dyDescent="0.35">
      <c r="A143" s="52">
        <v>106</v>
      </c>
      <c r="B143" s="19" t="s">
        <v>442</v>
      </c>
      <c r="C143" s="19" t="s">
        <v>443</v>
      </c>
      <c r="D143" s="19" t="s">
        <v>361</v>
      </c>
      <c r="E143" s="19" t="s">
        <v>186</v>
      </c>
      <c r="F143" s="20">
        <v>47000000</v>
      </c>
      <c r="G143" s="97">
        <v>0.13100000000000001</v>
      </c>
      <c r="H143" s="99">
        <v>6100000</v>
      </c>
      <c r="I143" s="85">
        <v>2</v>
      </c>
      <c r="J143" s="26">
        <v>3.8</v>
      </c>
      <c r="K143" s="25">
        <v>1</v>
      </c>
      <c r="L143" s="27">
        <v>8.9</v>
      </c>
      <c r="M143" s="25">
        <v>3</v>
      </c>
      <c r="N143" s="27">
        <v>0.2</v>
      </c>
      <c r="O143" s="25">
        <v>1</v>
      </c>
      <c r="P143" s="93">
        <v>2.2000000000000002</v>
      </c>
      <c r="Q143" s="102">
        <v>1</v>
      </c>
      <c r="R143" s="103">
        <v>1</v>
      </c>
      <c r="S143" s="103">
        <v>3</v>
      </c>
      <c r="T143" s="103">
        <v>1</v>
      </c>
      <c r="U143" s="103">
        <v>1</v>
      </c>
      <c r="V143" s="103">
        <v>3</v>
      </c>
      <c r="W143" s="103">
        <v>1</v>
      </c>
      <c r="X143" s="103">
        <v>2</v>
      </c>
      <c r="Y143" s="103">
        <v>1</v>
      </c>
      <c r="Z143" s="103">
        <v>3</v>
      </c>
      <c r="AA143" s="103">
        <v>1</v>
      </c>
      <c r="AB143" s="103">
        <v>1</v>
      </c>
      <c r="AC143" s="104">
        <v>3</v>
      </c>
      <c r="AD143" s="28">
        <v>3</v>
      </c>
      <c r="AE143" s="79">
        <v>-1.5</v>
      </c>
      <c r="AF143" s="29">
        <v>1</v>
      </c>
      <c r="AG143" s="79">
        <v>1.9</v>
      </c>
      <c r="AH143" s="29" t="s">
        <v>551</v>
      </c>
      <c r="AI143" s="79" t="s">
        <v>551</v>
      </c>
      <c r="AJ143" s="29" t="s">
        <v>551</v>
      </c>
      <c r="AK143" s="79" t="s">
        <v>551</v>
      </c>
      <c r="AL143" s="29" t="s">
        <v>551</v>
      </c>
      <c r="AM143" s="79" t="s">
        <v>551</v>
      </c>
      <c r="AN143" s="15"/>
      <c r="AO143" s="15"/>
      <c r="AP143" s="15"/>
      <c r="AQ143" s="51"/>
    </row>
    <row r="144" spans="1:43" x14ac:dyDescent="0.35">
      <c r="A144" s="52">
        <v>11</v>
      </c>
      <c r="B144" s="19" t="s">
        <v>370</v>
      </c>
      <c r="C144" s="19" t="s">
        <v>371</v>
      </c>
      <c r="D144" s="19" t="s">
        <v>361</v>
      </c>
      <c r="E144" s="19" t="s">
        <v>186</v>
      </c>
      <c r="F144" s="20">
        <v>5500000</v>
      </c>
      <c r="G144" s="97">
        <v>0.13200000000000001</v>
      </c>
      <c r="H144" s="99">
        <v>720000</v>
      </c>
      <c r="I144" s="85">
        <v>2</v>
      </c>
      <c r="J144" s="26">
        <v>6.3</v>
      </c>
      <c r="K144" s="25">
        <v>3</v>
      </c>
      <c r="L144" s="27">
        <v>6.8</v>
      </c>
      <c r="M144" s="25">
        <v>2</v>
      </c>
      <c r="N144" s="27">
        <v>1.4</v>
      </c>
      <c r="O144" s="25" t="s">
        <v>551</v>
      </c>
      <c r="P144" s="93" t="s">
        <v>551</v>
      </c>
      <c r="Q144" s="102">
        <v>1</v>
      </c>
      <c r="R144" s="103">
        <v>4</v>
      </c>
      <c r="S144" s="103">
        <v>3</v>
      </c>
      <c r="T144" s="103">
        <v>4</v>
      </c>
      <c r="U144" s="103">
        <v>4</v>
      </c>
      <c r="V144" s="103">
        <v>3</v>
      </c>
      <c r="W144" s="103">
        <v>4</v>
      </c>
      <c r="X144" s="103">
        <v>3</v>
      </c>
      <c r="Y144" s="103">
        <v>3</v>
      </c>
      <c r="Z144" s="103">
        <v>3</v>
      </c>
      <c r="AA144" s="103">
        <v>1</v>
      </c>
      <c r="AB144" s="103">
        <v>3</v>
      </c>
      <c r="AC144" s="104">
        <v>4</v>
      </c>
      <c r="AD144" s="28">
        <v>2</v>
      </c>
      <c r="AE144" s="79">
        <v>2.7</v>
      </c>
      <c r="AF144" s="29">
        <v>2</v>
      </c>
      <c r="AG144" s="79">
        <v>0</v>
      </c>
      <c r="AH144" s="29" t="s">
        <v>551</v>
      </c>
      <c r="AI144" s="79" t="s">
        <v>551</v>
      </c>
      <c r="AJ144" s="29" t="s">
        <v>551</v>
      </c>
      <c r="AK144" s="79" t="s">
        <v>551</v>
      </c>
      <c r="AL144" s="29" t="s">
        <v>551</v>
      </c>
      <c r="AM144" s="79" t="s">
        <v>551</v>
      </c>
      <c r="AN144" s="15"/>
      <c r="AO144" s="15"/>
      <c r="AP144" s="15"/>
      <c r="AQ144" s="51"/>
    </row>
    <row r="145" spans="1:43" x14ac:dyDescent="0.35">
      <c r="A145" s="52">
        <v>20</v>
      </c>
      <c r="B145" s="19" t="s">
        <v>440</v>
      </c>
      <c r="C145" s="19" t="s">
        <v>441</v>
      </c>
      <c r="D145" s="19" t="s">
        <v>361</v>
      </c>
      <c r="E145" s="19" t="s">
        <v>151</v>
      </c>
      <c r="F145" s="20">
        <v>10000000</v>
      </c>
      <c r="G145" s="97">
        <v>0.13200000000000001</v>
      </c>
      <c r="H145" s="99">
        <v>1400000</v>
      </c>
      <c r="I145" s="85">
        <v>1</v>
      </c>
      <c r="J145" s="26">
        <v>6.2</v>
      </c>
      <c r="K145" s="25">
        <v>2</v>
      </c>
      <c r="L145" s="27">
        <v>6.9</v>
      </c>
      <c r="M145" s="25">
        <v>2</v>
      </c>
      <c r="N145" s="27">
        <v>1.3</v>
      </c>
      <c r="O145" s="25" t="s">
        <v>551</v>
      </c>
      <c r="P145" s="93" t="s">
        <v>551</v>
      </c>
      <c r="Q145" s="102">
        <v>3</v>
      </c>
      <c r="R145" s="103">
        <v>3</v>
      </c>
      <c r="S145" s="103">
        <v>3</v>
      </c>
      <c r="T145" s="103">
        <v>4</v>
      </c>
      <c r="U145" s="103">
        <v>3</v>
      </c>
      <c r="V145" s="103">
        <v>1</v>
      </c>
      <c r="W145" s="103">
        <v>1</v>
      </c>
      <c r="X145" s="103">
        <v>3</v>
      </c>
      <c r="Y145" s="103">
        <v>1</v>
      </c>
      <c r="Z145" s="103">
        <v>1</v>
      </c>
      <c r="AA145" s="103">
        <v>2</v>
      </c>
      <c r="AB145" s="103">
        <v>1</v>
      </c>
      <c r="AC145" s="104">
        <v>3</v>
      </c>
      <c r="AD145" s="28">
        <v>2</v>
      </c>
      <c r="AE145" s="79">
        <v>1.7</v>
      </c>
      <c r="AF145" s="29">
        <v>2</v>
      </c>
      <c r="AG145" s="79">
        <v>0.9</v>
      </c>
      <c r="AH145" s="29" t="s">
        <v>551</v>
      </c>
      <c r="AI145" s="79" t="s">
        <v>551</v>
      </c>
      <c r="AJ145" s="29" t="s">
        <v>551</v>
      </c>
      <c r="AK145" s="79" t="s">
        <v>551</v>
      </c>
      <c r="AL145" s="29" t="s">
        <v>551</v>
      </c>
      <c r="AM145" s="79" t="s">
        <v>551</v>
      </c>
      <c r="AN145" s="15"/>
      <c r="AO145" s="15"/>
      <c r="AP145" s="15"/>
      <c r="AQ145" s="51"/>
    </row>
    <row r="146" spans="1:43" x14ac:dyDescent="0.35">
      <c r="A146" s="52">
        <v>55</v>
      </c>
      <c r="B146" s="19" t="s">
        <v>422</v>
      </c>
      <c r="C146" s="19" t="s">
        <v>423</v>
      </c>
      <c r="D146" s="19" t="s">
        <v>361</v>
      </c>
      <c r="E146" s="19" t="s">
        <v>157</v>
      </c>
      <c r="F146" s="20">
        <v>4000000</v>
      </c>
      <c r="G146" s="97">
        <v>0.14199999999999999</v>
      </c>
      <c r="H146" s="99">
        <v>570000</v>
      </c>
      <c r="I146" s="85">
        <v>4</v>
      </c>
      <c r="J146" s="26">
        <v>6.7</v>
      </c>
      <c r="K146" s="25">
        <v>4</v>
      </c>
      <c r="L146" s="27">
        <v>5.4</v>
      </c>
      <c r="M146" s="25">
        <v>3</v>
      </c>
      <c r="N146" s="27">
        <v>4.8</v>
      </c>
      <c r="O146" s="25" t="s">
        <v>551</v>
      </c>
      <c r="P146" s="93" t="s">
        <v>551</v>
      </c>
      <c r="Q146" s="102">
        <v>3</v>
      </c>
      <c r="R146" s="103">
        <v>4</v>
      </c>
      <c r="S146" s="103">
        <v>3</v>
      </c>
      <c r="T146" s="103">
        <v>1</v>
      </c>
      <c r="U146" s="103">
        <v>4</v>
      </c>
      <c r="V146" s="103">
        <v>3</v>
      </c>
      <c r="W146" s="103">
        <v>4</v>
      </c>
      <c r="X146" s="103">
        <v>4</v>
      </c>
      <c r="Y146" s="103">
        <v>4</v>
      </c>
      <c r="Z146" s="103">
        <v>3</v>
      </c>
      <c r="AA146" s="103">
        <v>3</v>
      </c>
      <c r="AB146" s="103">
        <v>4</v>
      </c>
      <c r="AC146" s="104">
        <v>4</v>
      </c>
      <c r="AD146" s="28">
        <v>3</v>
      </c>
      <c r="AE146" s="79">
        <v>3.5</v>
      </c>
      <c r="AF146" s="29">
        <v>3</v>
      </c>
      <c r="AG146" s="79">
        <v>6.1</v>
      </c>
      <c r="AH146" s="29" t="s">
        <v>551</v>
      </c>
      <c r="AI146" s="79" t="s">
        <v>551</v>
      </c>
      <c r="AJ146" s="29" t="s">
        <v>551</v>
      </c>
      <c r="AK146" s="79" t="s">
        <v>551</v>
      </c>
      <c r="AL146" s="29" t="s">
        <v>551</v>
      </c>
      <c r="AM146" s="79" t="s">
        <v>551</v>
      </c>
      <c r="AN146" s="15"/>
      <c r="AO146" s="15"/>
      <c r="AP146" s="15"/>
      <c r="AQ146" s="51"/>
    </row>
    <row r="147" spans="1:43" x14ac:dyDescent="0.35">
      <c r="A147" s="52">
        <v>70</v>
      </c>
      <c r="B147" s="19" t="s">
        <v>412</v>
      </c>
      <c r="C147" s="19" t="s">
        <v>413</v>
      </c>
      <c r="D147" s="19" t="s">
        <v>361</v>
      </c>
      <c r="E147" s="19" t="s">
        <v>186</v>
      </c>
      <c r="F147" s="20">
        <v>4000000</v>
      </c>
      <c r="G147" s="97">
        <v>0.159</v>
      </c>
      <c r="H147" s="99">
        <v>640000</v>
      </c>
      <c r="I147" s="85">
        <v>2</v>
      </c>
      <c r="J147" s="26">
        <v>9.1999999999999993</v>
      </c>
      <c r="K147" s="25">
        <v>3</v>
      </c>
      <c r="L147" s="27">
        <v>11.2</v>
      </c>
      <c r="M147" s="25">
        <v>3</v>
      </c>
      <c r="N147" s="27">
        <v>-0.3</v>
      </c>
      <c r="O147" s="25" t="s">
        <v>551</v>
      </c>
      <c r="P147" s="93" t="s">
        <v>551</v>
      </c>
      <c r="Q147" s="102">
        <v>3</v>
      </c>
      <c r="R147" s="103">
        <v>4</v>
      </c>
      <c r="S147" s="103">
        <v>3</v>
      </c>
      <c r="T147" s="103">
        <v>1</v>
      </c>
      <c r="U147" s="103">
        <v>3</v>
      </c>
      <c r="V147" s="103">
        <v>3</v>
      </c>
      <c r="W147" s="103">
        <v>1</v>
      </c>
      <c r="X147" s="103">
        <v>4</v>
      </c>
      <c r="Y147" s="103">
        <v>3</v>
      </c>
      <c r="Z147" s="103">
        <v>3</v>
      </c>
      <c r="AA147" s="103">
        <v>1</v>
      </c>
      <c r="AB147" s="103">
        <v>3</v>
      </c>
      <c r="AC147" s="104">
        <v>3</v>
      </c>
      <c r="AD147" s="28">
        <v>3</v>
      </c>
      <c r="AE147" s="79">
        <v>0.5</v>
      </c>
      <c r="AF147" s="29">
        <v>3</v>
      </c>
      <c r="AG147" s="79">
        <v>-1</v>
      </c>
      <c r="AH147" s="29" t="s">
        <v>551</v>
      </c>
      <c r="AI147" s="79" t="s">
        <v>551</v>
      </c>
      <c r="AJ147" s="29" t="s">
        <v>551</v>
      </c>
      <c r="AK147" s="79" t="s">
        <v>551</v>
      </c>
      <c r="AL147" s="29" t="s">
        <v>551</v>
      </c>
      <c r="AM147" s="79" t="s">
        <v>551</v>
      </c>
      <c r="AN147" s="15"/>
      <c r="AO147" s="15"/>
      <c r="AP147" s="15"/>
      <c r="AQ147" s="51"/>
    </row>
    <row r="148" spans="1:43" x14ac:dyDescent="0.35">
      <c r="A148" s="52">
        <v>89</v>
      </c>
      <c r="B148" s="19" t="s">
        <v>414</v>
      </c>
      <c r="C148" s="19" t="s">
        <v>415</v>
      </c>
      <c r="D148" s="19" t="s">
        <v>361</v>
      </c>
      <c r="E148" s="19" t="s">
        <v>186</v>
      </c>
      <c r="F148" s="20">
        <v>10000000</v>
      </c>
      <c r="G148" s="97">
        <v>0.16500000000000001</v>
      </c>
      <c r="H148" s="99">
        <v>1700000</v>
      </c>
      <c r="I148" s="85">
        <v>3</v>
      </c>
      <c r="J148" s="26">
        <v>12.7</v>
      </c>
      <c r="K148" s="25">
        <v>2</v>
      </c>
      <c r="L148" s="27">
        <v>11</v>
      </c>
      <c r="M148" s="25">
        <v>1</v>
      </c>
      <c r="N148" s="27">
        <v>0.5</v>
      </c>
      <c r="O148" s="25">
        <v>3</v>
      </c>
      <c r="P148" s="93">
        <v>26.7</v>
      </c>
      <c r="Q148" s="102">
        <v>2</v>
      </c>
      <c r="R148" s="103">
        <v>1</v>
      </c>
      <c r="S148" s="103">
        <v>3</v>
      </c>
      <c r="T148" s="103">
        <v>1</v>
      </c>
      <c r="U148" s="103">
        <v>1</v>
      </c>
      <c r="V148" s="103">
        <v>3</v>
      </c>
      <c r="W148" s="103">
        <v>1</v>
      </c>
      <c r="X148" s="103">
        <v>3</v>
      </c>
      <c r="Y148" s="103">
        <v>1</v>
      </c>
      <c r="Z148" s="103">
        <v>1</v>
      </c>
      <c r="AA148" s="103">
        <v>1</v>
      </c>
      <c r="AB148" s="103">
        <v>1</v>
      </c>
      <c r="AC148" s="104">
        <v>4</v>
      </c>
      <c r="AD148" s="28">
        <v>1</v>
      </c>
      <c r="AE148" s="79">
        <v>0.6</v>
      </c>
      <c r="AF148" s="29">
        <v>1</v>
      </c>
      <c r="AG148" s="79">
        <v>0.5</v>
      </c>
      <c r="AH148" s="29" t="s">
        <v>551</v>
      </c>
      <c r="AI148" s="79" t="s">
        <v>551</v>
      </c>
      <c r="AJ148" s="29" t="s">
        <v>551</v>
      </c>
      <c r="AK148" s="79" t="s">
        <v>551</v>
      </c>
      <c r="AL148" s="29" t="s">
        <v>551</v>
      </c>
      <c r="AM148" s="79" t="s">
        <v>551</v>
      </c>
      <c r="AN148" s="15"/>
      <c r="AO148" s="15"/>
      <c r="AP148" s="15"/>
      <c r="AQ148" s="51"/>
    </row>
    <row r="149" spans="1:43" x14ac:dyDescent="0.35">
      <c r="A149" s="52">
        <v>21</v>
      </c>
      <c r="B149" s="19" t="s">
        <v>444</v>
      </c>
      <c r="C149" s="19" t="s">
        <v>445</v>
      </c>
      <c r="D149" s="19" t="s">
        <v>361</v>
      </c>
      <c r="E149" s="19" t="s">
        <v>186</v>
      </c>
      <c r="F149" s="20">
        <v>10000000</v>
      </c>
      <c r="G149" s="97">
        <v>0.19600000000000001</v>
      </c>
      <c r="H149" s="99">
        <v>2000000</v>
      </c>
      <c r="I149" s="85">
        <v>3</v>
      </c>
      <c r="J149" s="26">
        <v>9.3000000000000007</v>
      </c>
      <c r="K149" s="25">
        <v>4</v>
      </c>
      <c r="L149" s="27">
        <v>14.6</v>
      </c>
      <c r="M149" s="25">
        <v>1</v>
      </c>
      <c r="N149" s="27">
        <v>0</v>
      </c>
      <c r="O149" s="25">
        <v>1</v>
      </c>
      <c r="P149" s="93">
        <v>13.3</v>
      </c>
      <c r="Q149" s="102" t="s">
        <v>551</v>
      </c>
      <c r="R149" s="103" t="s">
        <v>551</v>
      </c>
      <c r="S149" s="103" t="s">
        <v>551</v>
      </c>
      <c r="T149" s="103" t="s">
        <v>551</v>
      </c>
      <c r="U149" s="103" t="s">
        <v>551</v>
      </c>
      <c r="V149" s="103" t="s">
        <v>551</v>
      </c>
      <c r="W149" s="103" t="s">
        <v>551</v>
      </c>
      <c r="X149" s="103" t="s">
        <v>551</v>
      </c>
      <c r="Y149" s="103" t="s">
        <v>551</v>
      </c>
      <c r="Z149" s="103" t="s">
        <v>551</v>
      </c>
      <c r="AA149" s="103" t="s">
        <v>551</v>
      </c>
      <c r="AB149" s="103" t="s">
        <v>551</v>
      </c>
      <c r="AC149" s="104" t="s">
        <v>551</v>
      </c>
      <c r="AD149" s="28">
        <v>1</v>
      </c>
      <c r="AE149" s="79">
        <v>0</v>
      </c>
      <c r="AF149" s="29">
        <v>1</v>
      </c>
      <c r="AG149" s="79">
        <v>0</v>
      </c>
      <c r="AH149" s="29" t="s">
        <v>551</v>
      </c>
      <c r="AI149" s="79" t="s">
        <v>551</v>
      </c>
      <c r="AJ149" s="29" t="s">
        <v>551</v>
      </c>
      <c r="AK149" s="79" t="s">
        <v>551</v>
      </c>
      <c r="AL149" s="29" t="s">
        <v>551</v>
      </c>
      <c r="AM149" s="79" t="s">
        <v>551</v>
      </c>
      <c r="AN149" s="15"/>
      <c r="AO149" s="15"/>
      <c r="AP149" s="15"/>
      <c r="AQ149" s="51"/>
    </row>
    <row r="150" spans="1:43" x14ac:dyDescent="0.35">
      <c r="A150" s="52">
        <v>116</v>
      </c>
      <c r="B150" s="19" t="s">
        <v>428</v>
      </c>
      <c r="C150" s="19" t="s">
        <v>429</v>
      </c>
      <c r="D150" s="19" t="s">
        <v>361</v>
      </c>
      <c r="E150" s="19" t="s">
        <v>186</v>
      </c>
      <c r="F150" s="20">
        <v>78000</v>
      </c>
      <c r="G150" s="97">
        <v>0.20199999999999999</v>
      </c>
      <c r="H150" s="99">
        <v>16000</v>
      </c>
      <c r="I150" s="85">
        <v>4</v>
      </c>
      <c r="J150" s="26">
        <v>13.5</v>
      </c>
      <c r="K150" s="25">
        <v>4</v>
      </c>
      <c r="L150" s="27">
        <v>14.3</v>
      </c>
      <c r="M150" s="25">
        <v>1</v>
      </c>
      <c r="N150" s="27">
        <v>0.9</v>
      </c>
      <c r="O150" s="25" t="s">
        <v>551</v>
      </c>
      <c r="P150" s="93" t="s">
        <v>551</v>
      </c>
      <c r="Q150" s="102">
        <v>4</v>
      </c>
      <c r="R150" s="103">
        <v>4</v>
      </c>
      <c r="S150" s="103">
        <v>3</v>
      </c>
      <c r="T150" s="103">
        <v>1</v>
      </c>
      <c r="U150" s="103">
        <v>4</v>
      </c>
      <c r="V150" s="103">
        <v>4</v>
      </c>
      <c r="W150" s="103">
        <v>4</v>
      </c>
      <c r="X150" s="103">
        <v>4</v>
      </c>
      <c r="Y150" s="103">
        <v>4</v>
      </c>
      <c r="Z150" s="103">
        <v>3</v>
      </c>
      <c r="AA150" s="103">
        <v>4</v>
      </c>
      <c r="AB150" s="103">
        <v>4</v>
      </c>
      <c r="AC150" s="104">
        <v>4</v>
      </c>
      <c r="AD150" s="28">
        <v>1</v>
      </c>
      <c r="AE150" s="79">
        <v>0.9</v>
      </c>
      <c r="AF150" s="29">
        <v>1</v>
      </c>
      <c r="AG150" s="79">
        <v>0.8</v>
      </c>
      <c r="AH150" s="29" t="s">
        <v>551</v>
      </c>
      <c r="AI150" s="79" t="s">
        <v>551</v>
      </c>
      <c r="AJ150" s="29" t="s">
        <v>551</v>
      </c>
      <c r="AK150" s="79" t="s">
        <v>551</v>
      </c>
      <c r="AL150" s="29" t="s">
        <v>551</v>
      </c>
      <c r="AM150" s="79" t="s">
        <v>551</v>
      </c>
      <c r="AN150" s="15"/>
      <c r="AO150" s="15"/>
      <c r="AP150" s="15"/>
      <c r="AQ150" s="51"/>
    </row>
    <row r="151" spans="1:43" x14ac:dyDescent="0.35">
      <c r="A151" s="52">
        <v>172</v>
      </c>
      <c r="B151" s="19" t="s">
        <v>416</v>
      </c>
      <c r="C151" s="19" t="s">
        <v>417</v>
      </c>
      <c r="D151" s="19" t="s">
        <v>361</v>
      </c>
      <c r="E151" s="19" t="s">
        <v>186</v>
      </c>
      <c r="F151" s="20">
        <v>2100000</v>
      </c>
      <c r="G151" s="97">
        <v>0.20300000000000001</v>
      </c>
      <c r="H151" s="99">
        <v>420000</v>
      </c>
      <c r="I151" s="85">
        <v>1</v>
      </c>
      <c r="J151" s="26">
        <v>7</v>
      </c>
      <c r="K151" s="25">
        <v>2</v>
      </c>
      <c r="L151" s="27">
        <v>13.9</v>
      </c>
      <c r="M151" s="25">
        <v>4</v>
      </c>
      <c r="N151" s="27">
        <v>1.4</v>
      </c>
      <c r="O151" s="25" t="s">
        <v>551</v>
      </c>
      <c r="P151" s="93" t="s">
        <v>551</v>
      </c>
      <c r="Q151" s="102">
        <v>2</v>
      </c>
      <c r="R151" s="103">
        <v>3</v>
      </c>
      <c r="S151" s="103">
        <v>3</v>
      </c>
      <c r="T151" s="103">
        <v>1</v>
      </c>
      <c r="U151" s="103">
        <v>1</v>
      </c>
      <c r="V151" s="103">
        <v>3</v>
      </c>
      <c r="W151" s="103">
        <v>4</v>
      </c>
      <c r="X151" s="103">
        <v>3</v>
      </c>
      <c r="Y151" s="103">
        <v>2</v>
      </c>
      <c r="Z151" s="103">
        <v>3</v>
      </c>
      <c r="AA151" s="103">
        <v>2</v>
      </c>
      <c r="AB151" s="103">
        <v>1</v>
      </c>
      <c r="AC151" s="104">
        <v>1</v>
      </c>
      <c r="AD151" s="28">
        <v>3</v>
      </c>
      <c r="AE151" s="79">
        <v>1.8</v>
      </c>
      <c r="AF151" s="29">
        <v>3</v>
      </c>
      <c r="AG151" s="79">
        <v>1</v>
      </c>
      <c r="AH151" s="29" t="s">
        <v>551</v>
      </c>
      <c r="AI151" s="79" t="s">
        <v>551</v>
      </c>
      <c r="AJ151" s="29" t="s">
        <v>551</v>
      </c>
      <c r="AK151" s="79" t="s">
        <v>551</v>
      </c>
      <c r="AL151" s="29" t="s">
        <v>551</v>
      </c>
      <c r="AM151" s="79" t="s">
        <v>551</v>
      </c>
      <c r="AN151" s="15"/>
      <c r="AO151" s="15"/>
      <c r="AP151" s="15"/>
      <c r="AQ151" s="51"/>
    </row>
    <row r="152" spans="1:43" x14ac:dyDescent="0.35">
      <c r="A152" s="52">
        <v>148</v>
      </c>
      <c r="B152" s="19" t="s">
        <v>430</v>
      </c>
      <c r="C152" s="19" t="s">
        <v>431</v>
      </c>
      <c r="D152" s="19" t="s">
        <v>361</v>
      </c>
      <c r="E152" s="19" t="s">
        <v>186</v>
      </c>
      <c r="F152" s="20">
        <v>9100000</v>
      </c>
      <c r="G152" s="97">
        <v>0.21</v>
      </c>
      <c r="H152" s="99">
        <v>1900000</v>
      </c>
      <c r="I152" s="85">
        <v>3</v>
      </c>
      <c r="J152" s="26">
        <v>7.6</v>
      </c>
      <c r="K152" s="25">
        <v>4</v>
      </c>
      <c r="L152" s="27">
        <v>19.5</v>
      </c>
      <c r="M152" s="25">
        <v>4</v>
      </c>
      <c r="N152" s="27">
        <v>-3.5</v>
      </c>
      <c r="O152" s="25">
        <v>1</v>
      </c>
      <c r="P152" s="93">
        <v>6.7</v>
      </c>
      <c r="Q152" s="102">
        <v>4</v>
      </c>
      <c r="R152" s="103">
        <v>3</v>
      </c>
      <c r="S152" s="103">
        <v>1</v>
      </c>
      <c r="T152" s="103">
        <v>1</v>
      </c>
      <c r="U152" s="103">
        <v>4</v>
      </c>
      <c r="V152" s="103">
        <v>3</v>
      </c>
      <c r="W152" s="103">
        <v>4</v>
      </c>
      <c r="X152" s="103">
        <v>4</v>
      </c>
      <c r="Y152" s="103">
        <v>4</v>
      </c>
      <c r="Z152" s="103">
        <v>3</v>
      </c>
      <c r="AA152" s="103">
        <v>4</v>
      </c>
      <c r="AB152" s="103">
        <v>3</v>
      </c>
      <c r="AC152" s="104">
        <v>1</v>
      </c>
      <c r="AD152" s="28">
        <v>4</v>
      </c>
      <c r="AE152" s="79">
        <v>-7.1</v>
      </c>
      <c r="AF152" s="29">
        <v>3</v>
      </c>
      <c r="AG152" s="79">
        <v>0.1</v>
      </c>
      <c r="AH152" s="29" t="s">
        <v>551</v>
      </c>
      <c r="AI152" s="79" t="s">
        <v>551</v>
      </c>
      <c r="AJ152" s="29" t="s">
        <v>551</v>
      </c>
      <c r="AK152" s="79" t="s">
        <v>551</v>
      </c>
      <c r="AL152" s="29" t="s">
        <v>551</v>
      </c>
      <c r="AM152" s="79" t="s">
        <v>551</v>
      </c>
      <c r="AN152" s="15"/>
      <c r="AO152" s="15"/>
      <c r="AP152" s="15"/>
      <c r="AQ152" s="51"/>
    </row>
    <row r="153" spans="1:43" x14ac:dyDescent="0.35">
      <c r="A153" s="52">
        <v>118</v>
      </c>
      <c r="B153" s="19" t="s">
        <v>450</v>
      </c>
      <c r="C153" s="19" t="s">
        <v>451</v>
      </c>
      <c r="D153" s="19" t="s">
        <v>361</v>
      </c>
      <c r="E153" s="19" t="s">
        <v>154</v>
      </c>
      <c r="F153" s="20">
        <v>10000000</v>
      </c>
      <c r="G153" s="97">
        <v>0.24600000000000002</v>
      </c>
      <c r="H153" s="99">
        <v>2500000</v>
      </c>
      <c r="I153" s="85">
        <v>4</v>
      </c>
      <c r="J153" s="26">
        <v>14</v>
      </c>
      <c r="K153" s="25">
        <v>4</v>
      </c>
      <c r="L153" s="27">
        <v>18.399999999999999</v>
      </c>
      <c r="M153" s="25">
        <v>1</v>
      </c>
      <c r="N153" s="27">
        <v>1.2</v>
      </c>
      <c r="O153" s="25" t="s">
        <v>551</v>
      </c>
      <c r="P153" s="93" t="s">
        <v>551</v>
      </c>
      <c r="Q153" s="102">
        <v>4</v>
      </c>
      <c r="R153" s="103">
        <v>4</v>
      </c>
      <c r="S153" s="103">
        <v>3</v>
      </c>
      <c r="T153" s="103">
        <v>4</v>
      </c>
      <c r="U153" s="103">
        <v>4</v>
      </c>
      <c r="V153" s="103">
        <v>4</v>
      </c>
      <c r="W153" s="103">
        <v>4</v>
      </c>
      <c r="X153" s="103">
        <v>3</v>
      </c>
      <c r="Y153" s="103">
        <v>4</v>
      </c>
      <c r="Z153" s="103">
        <v>3</v>
      </c>
      <c r="AA153" s="103">
        <v>4</v>
      </c>
      <c r="AB153" s="103">
        <v>4</v>
      </c>
      <c r="AC153" s="104">
        <v>4</v>
      </c>
      <c r="AD153" s="28">
        <v>2</v>
      </c>
      <c r="AE153" s="79">
        <v>1.2</v>
      </c>
      <c r="AF153" s="29">
        <v>1</v>
      </c>
      <c r="AG153" s="79">
        <v>1.2</v>
      </c>
      <c r="AH153" s="29" t="s">
        <v>551</v>
      </c>
      <c r="AI153" s="79" t="s">
        <v>551</v>
      </c>
      <c r="AJ153" s="29" t="s">
        <v>551</v>
      </c>
      <c r="AK153" s="79" t="s">
        <v>551</v>
      </c>
      <c r="AL153" s="29" t="s">
        <v>551</v>
      </c>
      <c r="AM153" s="79" t="s">
        <v>551</v>
      </c>
      <c r="AN153" s="15"/>
      <c r="AO153" s="15"/>
      <c r="AP153" s="15"/>
      <c r="AQ153" s="51"/>
    </row>
    <row r="154" spans="1:43" x14ac:dyDescent="0.35">
      <c r="A154" s="52">
        <v>17</v>
      </c>
      <c r="B154" s="19" t="s">
        <v>452</v>
      </c>
      <c r="C154" s="19" t="s">
        <v>453</v>
      </c>
      <c r="D154" s="19" t="s">
        <v>361</v>
      </c>
      <c r="E154" s="19" t="s">
        <v>151</v>
      </c>
      <c r="F154" s="20">
        <v>630000</v>
      </c>
      <c r="G154" s="97">
        <v>0.26100000000000001</v>
      </c>
      <c r="H154" s="99">
        <v>160000</v>
      </c>
      <c r="I154" s="85">
        <v>4</v>
      </c>
      <c r="J154" s="26">
        <v>19.5</v>
      </c>
      <c r="K154" s="25">
        <v>4</v>
      </c>
      <c r="L154" s="27">
        <v>38.4</v>
      </c>
      <c r="M154" s="25">
        <v>4</v>
      </c>
      <c r="N154" s="27">
        <v>-17.399999999999999</v>
      </c>
      <c r="O154" s="25" t="s">
        <v>551</v>
      </c>
      <c r="P154" s="93" t="s">
        <v>551</v>
      </c>
      <c r="Q154" s="102">
        <v>4</v>
      </c>
      <c r="R154" s="103">
        <v>4</v>
      </c>
      <c r="S154" s="103">
        <v>3</v>
      </c>
      <c r="T154" s="103">
        <v>4</v>
      </c>
      <c r="U154" s="103">
        <v>4</v>
      </c>
      <c r="V154" s="103">
        <v>4</v>
      </c>
      <c r="W154" s="103">
        <v>1</v>
      </c>
      <c r="X154" s="103">
        <v>4</v>
      </c>
      <c r="Y154" s="103">
        <v>4</v>
      </c>
      <c r="Z154" s="103">
        <v>1</v>
      </c>
      <c r="AA154" s="103">
        <v>4</v>
      </c>
      <c r="AB154" s="103">
        <v>4</v>
      </c>
      <c r="AC154" s="104">
        <v>3</v>
      </c>
      <c r="AD154" s="28">
        <v>4</v>
      </c>
      <c r="AE154" s="79">
        <v>-4.7</v>
      </c>
      <c r="AF154" s="29">
        <v>4</v>
      </c>
      <c r="AG154" s="79">
        <v>-30</v>
      </c>
      <c r="AH154" s="29" t="s">
        <v>551</v>
      </c>
      <c r="AI154" s="79" t="s">
        <v>551</v>
      </c>
      <c r="AJ154" s="29" t="s">
        <v>551</v>
      </c>
      <c r="AK154" s="79" t="s">
        <v>551</v>
      </c>
      <c r="AL154" s="29" t="s">
        <v>551</v>
      </c>
      <c r="AM154" s="79" t="s">
        <v>551</v>
      </c>
      <c r="AN154" s="15"/>
      <c r="AO154" s="15"/>
      <c r="AP154" s="15"/>
      <c r="AQ154" s="51"/>
    </row>
    <row r="155" spans="1:43" x14ac:dyDescent="0.35">
      <c r="A155" s="52">
        <v>178</v>
      </c>
      <c r="B155" s="19" t="s">
        <v>446</v>
      </c>
      <c r="C155" s="19" t="s">
        <v>447</v>
      </c>
      <c r="D155" s="19" t="s">
        <v>361</v>
      </c>
      <c r="E155" s="19" t="s">
        <v>151</v>
      </c>
      <c r="F155" s="20">
        <v>19000000</v>
      </c>
      <c r="G155" s="97">
        <v>0.26700000000000002</v>
      </c>
      <c r="H155" s="99">
        <v>5200000</v>
      </c>
      <c r="I155" s="85">
        <v>2</v>
      </c>
      <c r="J155" s="26">
        <v>10.1</v>
      </c>
      <c r="K155" s="25">
        <v>3</v>
      </c>
      <c r="L155" s="27">
        <v>21.2</v>
      </c>
      <c r="M155" s="25">
        <v>1</v>
      </c>
      <c r="N155" s="27">
        <v>0.5</v>
      </c>
      <c r="O155" s="25" t="s">
        <v>551</v>
      </c>
      <c r="P155" s="93" t="s">
        <v>551</v>
      </c>
      <c r="Q155" s="102">
        <v>4</v>
      </c>
      <c r="R155" s="103">
        <v>4</v>
      </c>
      <c r="S155" s="103">
        <v>3</v>
      </c>
      <c r="T155" s="103">
        <v>4</v>
      </c>
      <c r="U155" s="103">
        <v>4</v>
      </c>
      <c r="V155" s="103">
        <v>1</v>
      </c>
      <c r="W155" s="103">
        <v>1</v>
      </c>
      <c r="X155" s="103">
        <v>4</v>
      </c>
      <c r="Y155" s="103">
        <v>3</v>
      </c>
      <c r="Z155" s="103">
        <v>1</v>
      </c>
      <c r="AA155" s="103">
        <v>1</v>
      </c>
      <c r="AB155" s="103">
        <v>1</v>
      </c>
      <c r="AC155" s="104">
        <v>1</v>
      </c>
      <c r="AD155" s="28">
        <v>1</v>
      </c>
      <c r="AE155" s="79">
        <v>1</v>
      </c>
      <c r="AF155" s="29">
        <v>1</v>
      </c>
      <c r="AG155" s="79">
        <v>0</v>
      </c>
      <c r="AH155" s="29" t="s">
        <v>551</v>
      </c>
      <c r="AI155" s="79" t="s">
        <v>551</v>
      </c>
      <c r="AJ155" s="29" t="s">
        <v>551</v>
      </c>
      <c r="AK155" s="79" t="s">
        <v>551</v>
      </c>
      <c r="AL155" s="29" t="s">
        <v>551</v>
      </c>
      <c r="AM155" s="79" t="s">
        <v>551</v>
      </c>
      <c r="AN155" s="15"/>
      <c r="AO155" s="15"/>
      <c r="AP155" s="15"/>
      <c r="AQ155" s="51"/>
    </row>
    <row r="156" spans="1:43" x14ac:dyDescent="0.35">
      <c r="A156" s="52">
        <v>58</v>
      </c>
      <c r="B156" s="19" t="s">
        <v>410</v>
      </c>
      <c r="C156" s="19" t="s">
        <v>411</v>
      </c>
      <c r="D156" s="19" t="s">
        <v>361</v>
      </c>
      <c r="E156" s="19" t="s">
        <v>186</v>
      </c>
      <c r="F156" s="20">
        <v>650000</v>
      </c>
      <c r="G156" s="97">
        <v>0.28999999999999998</v>
      </c>
      <c r="H156" s="99">
        <v>190000</v>
      </c>
      <c r="I156" s="85">
        <v>1</v>
      </c>
      <c r="J156" s="26">
        <v>12.2</v>
      </c>
      <c r="K156" s="25">
        <v>2</v>
      </c>
      <c r="L156" s="27">
        <v>24</v>
      </c>
      <c r="M156" s="25">
        <v>1</v>
      </c>
      <c r="N156" s="27">
        <v>0</v>
      </c>
      <c r="O156" s="25" t="s">
        <v>551</v>
      </c>
      <c r="P156" s="93" t="s">
        <v>551</v>
      </c>
      <c r="Q156" s="102">
        <v>1</v>
      </c>
      <c r="R156" s="103">
        <v>3</v>
      </c>
      <c r="S156" s="103">
        <v>3</v>
      </c>
      <c r="T156" s="103">
        <v>1</v>
      </c>
      <c r="U156" s="103">
        <v>3</v>
      </c>
      <c r="V156" s="103">
        <v>4</v>
      </c>
      <c r="W156" s="103">
        <v>1</v>
      </c>
      <c r="X156" s="103">
        <v>3</v>
      </c>
      <c r="Y156" s="103">
        <v>4</v>
      </c>
      <c r="Z156" s="103">
        <v>1</v>
      </c>
      <c r="AA156" s="103">
        <v>3</v>
      </c>
      <c r="AB156" s="103">
        <v>4</v>
      </c>
      <c r="AC156" s="104">
        <v>3</v>
      </c>
      <c r="AD156" s="28">
        <v>1</v>
      </c>
      <c r="AE156" s="79">
        <v>0</v>
      </c>
      <c r="AF156" s="29">
        <v>1</v>
      </c>
      <c r="AG156" s="79">
        <v>0</v>
      </c>
      <c r="AH156" s="29" t="s">
        <v>551</v>
      </c>
      <c r="AI156" s="79" t="s">
        <v>551</v>
      </c>
      <c r="AJ156" s="29" t="s">
        <v>551</v>
      </c>
      <c r="AK156" s="79" t="s">
        <v>551</v>
      </c>
      <c r="AL156" s="29" t="s">
        <v>551</v>
      </c>
      <c r="AM156" s="79" t="s">
        <v>551</v>
      </c>
      <c r="AN156" s="15"/>
      <c r="AO156" s="15"/>
      <c r="AP156" s="15"/>
      <c r="AQ156" s="51"/>
    </row>
    <row r="157" spans="1:43" x14ac:dyDescent="0.35">
      <c r="A157" s="52">
        <v>3</v>
      </c>
      <c r="B157" s="19" t="s">
        <v>456</v>
      </c>
      <c r="C157" s="19" t="s">
        <v>457</v>
      </c>
      <c r="D157" s="19" t="s">
        <v>361</v>
      </c>
      <c r="E157" s="19" t="s">
        <v>151</v>
      </c>
      <c r="F157" s="20">
        <v>86000000</v>
      </c>
      <c r="G157" s="97">
        <v>0.30599999999999999</v>
      </c>
      <c r="H157" s="99">
        <v>26000000</v>
      </c>
      <c r="I157" s="85">
        <v>3</v>
      </c>
      <c r="J157" s="26">
        <v>17.399999999999999</v>
      </c>
      <c r="K157" s="25">
        <v>3</v>
      </c>
      <c r="L157" s="27">
        <v>24.7</v>
      </c>
      <c r="M157" s="25">
        <v>2</v>
      </c>
      <c r="N157" s="27">
        <v>0.9</v>
      </c>
      <c r="O157" s="25">
        <v>2</v>
      </c>
      <c r="P157" s="93">
        <v>26.7</v>
      </c>
      <c r="Q157" s="102">
        <v>1</v>
      </c>
      <c r="R157" s="103">
        <v>4</v>
      </c>
      <c r="S157" s="103">
        <v>3</v>
      </c>
      <c r="T157" s="103">
        <v>4</v>
      </c>
      <c r="U157" s="103">
        <v>1</v>
      </c>
      <c r="V157" s="103">
        <v>1</v>
      </c>
      <c r="W157" s="103">
        <v>4</v>
      </c>
      <c r="X157" s="103">
        <v>4</v>
      </c>
      <c r="Y157" s="103">
        <v>2</v>
      </c>
      <c r="Z157" s="103">
        <v>3</v>
      </c>
      <c r="AA157" s="103">
        <v>1</v>
      </c>
      <c r="AB157" s="103">
        <v>3</v>
      </c>
      <c r="AC157" s="104">
        <v>4</v>
      </c>
      <c r="AD157" s="28">
        <v>1</v>
      </c>
      <c r="AE157" s="79">
        <v>1.5</v>
      </c>
      <c r="AF157" s="29">
        <v>2</v>
      </c>
      <c r="AG157" s="79">
        <v>0.3</v>
      </c>
      <c r="AH157" s="29" t="s">
        <v>551</v>
      </c>
      <c r="AI157" s="79" t="s">
        <v>551</v>
      </c>
      <c r="AJ157" s="29" t="s">
        <v>551</v>
      </c>
      <c r="AK157" s="79" t="s">
        <v>551</v>
      </c>
      <c r="AL157" s="29" t="s">
        <v>551</v>
      </c>
      <c r="AM157" s="79" t="s">
        <v>551</v>
      </c>
      <c r="AN157" s="15"/>
      <c r="AO157" s="15"/>
      <c r="AP157" s="15"/>
      <c r="AQ157" s="51"/>
    </row>
    <row r="158" spans="1:43" x14ac:dyDescent="0.35">
      <c r="A158" s="52">
        <v>185</v>
      </c>
      <c r="B158" s="19" t="s">
        <v>464</v>
      </c>
      <c r="C158" s="19" t="s">
        <v>465</v>
      </c>
      <c r="D158" s="19" t="s">
        <v>361</v>
      </c>
      <c r="E158" s="19" t="s">
        <v>157</v>
      </c>
      <c r="F158" s="20">
        <v>35000000</v>
      </c>
      <c r="G158" s="97">
        <v>0.32899999999999996</v>
      </c>
      <c r="H158" s="99">
        <v>11000000</v>
      </c>
      <c r="I158" s="85">
        <v>4</v>
      </c>
      <c r="J158" s="26">
        <v>19.100000000000001</v>
      </c>
      <c r="K158" s="25">
        <v>4</v>
      </c>
      <c r="L158" s="27">
        <v>28.3</v>
      </c>
      <c r="M158" s="25">
        <v>2</v>
      </c>
      <c r="N158" s="27">
        <v>-0.4</v>
      </c>
      <c r="O158" s="25" t="s">
        <v>551</v>
      </c>
      <c r="P158" s="93" t="s">
        <v>551</v>
      </c>
      <c r="Q158" s="102">
        <v>4</v>
      </c>
      <c r="R158" s="103">
        <v>4</v>
      </c>
      <c r="S158" s="103">
        <v>3</v>
      </c>
      <c r="T158" s="103">
        <v>4</v>
      </c>
      <c r="U158" s="103">
        <v>4</v>
      </c>
      <c r="V158" s="103">
        <v>4</v>
      </c>
      <c r="W158" s="103">
        <v>4</v>
      </c>
      <c r="X158" s="103">
        <v>4</v>
      </c>
      <c r="Y158" s="103">
        <v>3</v>
      </c>
      <c r="Z158" s="103">
        <v>3</v>
      </c>
      <c r="AA158" s="103">
        <v>4</v>
      </c>
      <c r="AB158" s="103">
        <v>4</v>
      </c>
      <c r="AC158" s="104">
        <v>4</v>
      </c>
      <c r="AD158" s="28">
        <v>1</v>
      </c>
      <c r="AE158" s="79">
        <v>-2.2999999999999998</v>
      </c>
      <c r="AF158" s="29">
        <v>2</v>
      </c>
      <c r="AG158" s="79">
        <v>1.4</v>
      </c>
      <c r="AH158" s="29" t="s">
        <v>551</v>
      </c>
      <c r="AI158" s="79" t="s">
        <v>551</v>
      </c>
      <c r="AJ158" s="29" t="s">
        <v>551</v>
      </c>
      <c r="AK158" s="79" t="s">
        <v>551</v>
      </c>
      <c r="AL158" s="29" t="s">
        <v>551</v>
      </c>
      <c r="AM158" s="79" t="s">
        <v>551</v>
      </c>
      <c r="AN158" s="15"/>
      <c r="AO158" s="15"/>
      <c r="AP158" s="15"/>
      <c r="AQ158" s="51"/>
    </row>
    <row r="159" spans="1:43" x14ac:dyDescent="0.35">
      <c r="A159" s="52">
        <v>13</v>
      </c>
      <c r="B159" s="19" t="s">
        <v>454</v>
      </c>
      <c r="C159" s="19" t="s">
        <v>455</v>
      </c>
      <c r="D159" s="19" t="s">
        <v>361</v>
      </c>
      <c r="E159" s="19" t="s">
        <v>151</v>
      </c>
      <c r="F159" s="20">
        <v>6800000</v>
      </c>
      <c r="G159" s="97">
        <v>0.34</v>
      </c>
      <c r="H159" s="99">
        <v>2300000</v>
      </c>
      <c r="I159" s="85">
        <v>4</v>
      </c>
      <c r="J159" s="26">
        <v>14.7</v>
      </c>
      <c r="K159" s="25">
        <v>4</v>
      </c>
      <c r="L159" s="27">
        <v>29</v>
      </c>
      <c r="M159" s="25">
        <v>4</v>
      </c>
      <c r="N159" s="27">
        <v>0</v>
      </c>
      <c r="O159" s="25" t="s">
        <v>551</v>
      </c>
      <c r="P159" s="93" t="s">
        <v>551</v>
      </c>
      <c r="Q159" s="102">
        <v>4</v>
      </c>
      <c r="R159" s="103">
        <v>4</v>
      </c>
      <c r="S159" s="103">
        <v>3</v>
      </c>
      <c r="T159" s="103">
        <v>1</v>
      </c>
      <c r="U159" s="103">
        <v>3</v>
      </c>
      <c r="V159" s="103">
        <v>4</v>
      </c>
      <c r="W159" s="103">
        <v>4</v>
      </c>
      <c r="X159" s="103">
        <v>4</v>
      </c>
      <c r="Y159" s="103">
        <v>3</v>
      </c>
      <c r="Z159" s="103">
        <v>3</v>
      </c>
      <c r="AA159" s="103">
        <v>3</v>
      </c>
      <c r="AB159" s="103">
        <v>4</v>
      </c>
      <c r="AC159" s="104">
        <v>3</v>
      </c>
      <c r="AD159" s="28">
        <v>4</v>
      </c>
      <c r="AE159" s="79">
        <v>0.2</v>
      </c>
      <c r="AF159" s="29">
        <v>3</v>
      </c>
      <c r="AG159" s="79">
        <v>-0.3</v>
      </c>
      <c r="AH159" s="29" t="s">
        <v>551</v>
      </c>
      <c r="AI159" s="79" t="s">
        <v>551</v>
      </c>
      <c r="AJ159" s="29" t="s">
        <v>551</v>
      </c>
      <c r="AK159" s="79" t="s">
        <v>551</v>
      </c>
      <c r="AL159" s="29" t="s">
        <v>551</v>
      </c>
      <c r="AM159" s="79" t="s">
        <v>551</v>
      </c>
      <c r="AN159" s="15"/>
      <c r="AO159" s="15"/>
      <c r="AP159" s="15"/>
      <c r="AQ159" s="51"/>
    </row>
    <row r="160" spans="1:43" x14ac:dyDescent="0.35">
      <c r="A160" s="52">
        <v>7</v>
      </c>
      <c r="B160" s="19" t="s">
        <v>462</v>
      </c>
      <c r="C160" s="19" t="s">
        <v>463</v>
      </c>
      <c r="D160" s="19" t="s">
        <v>361</v>
      </c>
      <c r="E160" s="19" t="s">
        <v>151</v>
      </c>
      <c r="F160" s="20">
        <v>2900000</v>
      </c>
      <c r="G160" s="97">
        <v>0.47700000000000004</v>
      </c>
      <c r="H160" s="99">
        <v>1400000</v>
      </c>
      <c r="I160" s="85">
        <v>4</v>
      </c>
      <c r="J160" s="26">
        <v>20.9</v>
      </c>
      <c r="K160" s="25">
        <v>4</v>
      </c>
      <c r="L160" s="27">
        <v>43.8</v>
      </c>
      <c r="M160" s="25">
        <v>2</v>
      </c>
      <c r="N160" s="27">
        <v>-1.2</v>
      </c>
      <c r="O160" s="25" t="s">
        <v>551</v>
      </c>
      <c r="P160" s="93" t="s">
        <v>551</v>
      </c>
      <c r="Q160" s="102" t="s">
        <v>551</v>
      </c>
      <c r="R160" s="103" t="s">
        <v>551</v>
      </c>
      <c r="S160" s="103" t="s">
        <v>551</v>
      </c>
      <c r="T160" s="103" t="s">
        <v>551</v>
      </c>
      <c r="U160" s="103" t="s">
        <v>551</v>
      </c>
      <c r="V160" s="103" t="s">
        <v>551</v>
      </c>
      <c r="W160" s="103" t="s">
        <v>551</v>
      </c>
      <c r="X160" s="103" t="s">
        <v>551</v>
      </c>
      <c r="Y160" s="103" t="s">
        <v>551</v>
      </c>
      <c r="Z160" s="103" t="s">
        <v>551</v>
      </c>
      <c r="AA160" s="103" t="s">
        <v>551</v>
      </c>
      <c r="AB160" s="103" t="s">
        <v>551</v>
      </c>
      <c r="AC160" s="104" t="s">
        <v>551</v>
      </c>
      <c r="AD160" s="28">
        <v>1</v>
      </c>
      <c r="AE160" s="79">
        <v>1</v>
      </c>
      <c r="AF160" s="29">
        <v>3</v>
      </c>
      <c r="AG160" s="79">
        <v>-3.4</v>
      </c>
      <c r="AH160" s="29" t="s">
        <v>551</v>
      </c>
      <c r="AI160" s="79" t="s">
        <v>551</v>
      </c>
      <c r="AJ160" s="29" t="s">
        <v>551</v>
      </c>
      <c r="AK160" s="79" t="s">
        <v>551</v>
      </c>
      <c r="AL160" s="29" t="s">
        <v>551</v>
      </c>
      <c r="AM160" s="79" t="s">
        <v>551</v>
      </c>
      <c r="AN160" s="15"/>
      <c r="AO160" s="15"/>
      <c r="AP160" s="15"/>
      <c r="AQ160" s="51"/>
    </row>
    <row r="161" spans="1:43" x14ac:dyDescent="0.35">
      <c r="A161" s="52">
        <v>174</v>
      </c>
      <c r="B161" s="19" t="s">
        <v>471</v>
      </c>
      <c r="C161" s="19" t="s">
        <v>472</v>
      </c>
      <c r="D161" s="19" t="s">
        <v>468</v>
      </c>
      <c r="E161" s="19" t="s">
        <v>157</v>
      </c>
      <c r="F161" s="20">
        <v>56000000</v>
      </c>
      <c r="G161" s="97">
        <v>-5.2999999999999999E-2</v>
      </c>
      <c r="H161" s="99">
        <v>-2900000</v>
      </c>
      <c r="I161" s="85">
        <v>3</v>
      </c>
      <c r="J161" s="26">
        <v>9.1</v>
      </c>
      <c r="K161" s="25">
        <v>1</v>
      </c>
      <c r="L161" s="27">
        <v>-7.4</v>
      </c>
      <c r="M161" s="25">
        <v>3</v>
      </c>
      <c r="N161" s="27">
        <v>-1.8</v>
      </c>
      <c r="O161" s="25">
        <v>4</v>
      </c>
      <c r="P161" s="93">
        <v>36.700000000000003</v>
      </c>
      <c r="Q161" s="102">
        <v>4</v>
      </c>
      <c r="R161" s="103">
        <v>3</v>
      </c>
      <c r="S161" s="103">
        <v>1</v>
      </c>
      <c r="T161" s="103">
        <v>3</v>
      </c>
      <c r="U161" s="103">
        <v>3</v>
      </c>
      <c r="V161" s="103">
        <v>1</v>
      </c>
      <c r="W161" s="103">
        <v>3</v>
      </c>
      <c r="X161" s="103">
        <v>1</v>
      </c>
      <c r="Y161" s="103">
        <v>1</v>
      </c>
      <c r="Z161" s="103">
        <v>3</v>
      </c>
      <c r="AA161" s="103">
        <v>3</v>
      </c>
      <c r="AB161" s="103">
        <v>1</v>
      </c>
      <c r="AC161" s="104">
        <v>1</v>
      </c>
      <c r="AD161" s="28">
        <v>3</v>
      </c>
      <c r="AE161" s="79">
        <v>0.6</v>
      </c>
      <c r="AF161" s="29">
        <v>3</v>
      </c>
      <c r="AG161" s="79">
        <v>-4.3</v>
      </c>
      <c r="AH161" s="29" t="s">
        <v>551</v>
      </c>
      <c r="AI161" s="79" t="s">
        <v>551</v>
      </c>
      <c r="AJ161" s="29" t="s">
        <v>551</v>
      </c>
      <c r="AK161" s="79" t="s">
        <v>551</v>
      </c>
      <c r="AL161" s="29" t="s">
        <v>551</v>
      </c>
      <c r="AM161" s="79" t="s">
        <v>551</v>
      </c>
      <c r="AN161" s="15"/>
      <c r="AO161" s="15"/>
      <c r="AP161" s="15"/>
      <c r="AQ161" s="51"/>
    </row>
    <row r="162" spans="1:43" x14ac:dyDescent="0.35">
      <c r="A162" s="52">
        <v>111</v>
      </c>
      <c r="B162" s="19" t="s">
        <v>483</v>
      </c>
      <c r="C162" s="19" t="s">
        <v>484</v>
      </c>
      <c r="D162" s="19" t="s">
        <v>468</v>
      </c>
      <c r="E162" s="19" t="s">
        <v>154</v>
      </c>
      <c r="F162" s="20">
        <v>26000000</v>
      </c>
      <c r="G162" s="97">
        <v>0.09</v>
      </c>
      <c r="H162" s="99">
        <v>2400000</v>
      </c>
      <c r="I162" s="85">
        <v>1</v>
      </c>
      <c r="J162" s="26">
        <v>4.5</v>
      </c>
      <c r="K162" s="25">
        <v>2</v>
      </c>
      <c r="L162" s="27">
        <v>15.8</v>
      </c>
      <c r="M162" s="25">
        <v>1</v>
      </c>
      <c r="N162" s="27">
        <v>-6.8</v>
      </c>
      <c r="O162" s="25" t="s">
        <v>551</v>
      </c>
      <c r="P162" s="93" t="s">
        <v>551</v>
      </c>
      <c r="Q162" s="102">
        <v>3</v>
      </c>
      <c r="R162" s="103">
        <v>4</v>
      </c>
      <c r="S162" s="103">
        <v>3</v>
      </c>
      <c r="T162" s="103">
        <v>3</v>
      </c>
      <c r="U162" s="103">
        <v>1</v>
      </c>
      <c r="V162" s="103">
        <v>3</v>
      </c>
      <c r="W162" s="103">
        <v>1</v>
      </c>
      <c r="X162" s="103">
        <v>1</v>
      </c>
      <c r="Y162" s="103">
        <v>1</v>
      </c>
      <c r="Z162" s="103">
        <v>1</v>
      </c>
      <c r="AA162" s="103">
        <v>3</v>
      </c>
      <c r="AB162" s="103">
        <v>2</v>
      </c>
      <c r="AC162" s="104">
        <v>3</v>
      </c>
      <c r="AD162" s="28">
        <v>1</v>
      </c>
      <c r="AE162" s="79">
        <v>-12.8</v>
      </c>
      <c r="AF162" s="29">
        <v>1</v>
      </c>
      <c r="AG162" s="79">
        <v>-0.7</v>
      </c>
      <c r="AH162" s="29" t="s">
        <v>551</v>
      </c>
      <c r="AI162" s="79" t="s">
        <v>551</v>
      </c>
      <c r="AJ162" s="29" t="s">
        <v>551</v>
      </c>
      <c r="AK162" s="79" t="s">
        <v>551</v>
      </c>
      <c r="AL162" s="29" t="s">
        <v>551</v>
      </c>
      <c r="AM162" s="79" t="s">
        <v>551</v>
      </c>
      <c r="AN162" s="15"/>
      <c r="AO162" s="15"/>
      <c r="AP162" s="15"/>
      <c r="AQ162" s="51"/>
    </row>
    <row r="163" spans="1:43" x14ac:dyDescent="0.35">
      <c r="A163" s="52">
        <v>117</v>
      </c>
      <c r="B163" s="19" t="s">
        <v>473</v>
      </c>
      <c r="C163" s="19" t="s">
        <v>474</v>
      </c>
      <c r="D163" s="19" t="s">
        <v>468</v>
      </c>
      <c r="E163" s="19" t="s">
        <v>151</v>
      </c>
      <c r="F163" s="20">
        <v>70000000</v>
      </c>
      <c r="G163" s="97">
        <v>0.114</v>
      </c>
      <c r="H163" s="99">
        <v>8000000</v>
      </c>
      <c r="I163" s="85">
        <v>1</v>
      </c>
      <c r="J163" s="26">
        <v>9.6999999999999993</v>
      </c>
      <c r="K163" s="25">
        <v>1</v>
      </c>
      <c r="L163" s="27">
        <v>12.8</v>
      </c>
      <c r="M163" s="25">
        <v>2</v>
      </c>
      <c r="N163" s="27">
        <v>-5.4</v>
      </c>
      <c r="O163" s="25">
        <v>2</v>
      </c>
      <c r="P163" s="93">
        <v>21.7</v>
      </c>
      <c r="Q163" s="102">
        <v>4</v>
      </c>
      <c r="R163" s="103">
        <v>1</v>
      </c>
      <c r="S163" s="103">
        <v>1</v>
      </c>
      <c r="T163" s="103">
        <v>1</v>
      </c>
      <c r="U163" s="103">
        <v>1</v>
      </c>
      <c r="V163" s="103">
        <v>1</v>
      </c>
      <c r="W163" s="103">
        <v>1</v>
      </c>
      <c r="X163" s="103">
        <v>1</v>
      </c>
      <c r="Y163" s="103">
        <v>1</v>
      </c>
      <c r="Z163" s="103">
        <v>1</v>
      </c>
      <c r="AA163" s="103">
        <v>2</v>
      </c>
      <c r="AB163" s="103">
        <v>1</v>
      </c>
      <c r="AC163" s="104">
        <v>1</v>
      </c>
      <c r="AD163" s="28">
        <v>3</v>
      </c>
      <c r="AE163" s="79">
        <v>-6</v>
      </c>
      <c r="AF163" s="29">
        <v>3</v>
      </c>
      <c r="AG163" s="79">
        <v>-4.7</v>
      </c>
      <c r="AH163" s="29" t="s">
        <v>551</v>
      </c>
      <c r="AI163" s="79" t="s">
        <v>551</v>
      </c>
      <c r="AJ163" s="29" t="s">
        <v>551</v>
      </c>
      <c r="AK163" s="79" t="s">
        <v>551</v>
      </c>
      <c r="AL163" s="29" t="s">
        <v>551</v>
      </c>
      <c r="AM163" s="79" t="s">
        <v>551</v>
      </c>
      <c r="AN163" s="15"/>
      <c r="AO163" s="15"/>
      <c r="AP163" s="15"/>
      <c r="AQ163" s="51"/>
    </row>
    <row r="164" spans="1:43" x14ac:dyDescent="0.35">
      <c r="A164" s="52">
        <v>171</v>
      </c>
      <c r="B164" s="19" t="s">
        <v>466</v>
      </c>
      <c r="C164" s="19" t="s">
        <v>467</v>
      </c>
      <c r="D164" s="19" t="s">
        <v>468</v>
      </c>
      <c r="E164" s="19" t="s">
        <v>157</v>
      </c>
      <c r="F164" s="20">
        <v>1400000</v>
      </c>
      <c r="G164" s="97">
        <v>0.121</v>
      </c>
      <c r="H164" s="99">
        <v>170000</v>
      </c>
      <c r="I164" s="85">
        <v>4</v>
      </c>
      <c r="J164" s="26">
        <v>15</v>
      </c>
      <c r="K164" s="25">
        <v>4</v>
      </c>
      <c r="L164" s="27">
        <v>-6.1</v>
      </c>
      <c r="M164" s="25">
        <v>4</v>
      </c>
      <c r="N164" s="27">
        <v>13.3</v>
      </c>
      <c r="O164" s="25" t="s">
        <v>551</v>
      </c>
      <c r="P164" s="93" t="s">
        <v>551</v>
      </c>
      <c r="Q164" s="102">
        <v>3</v>
      </c>
      <c r="R164" s="103">
        <v>3</v>
      </c>
      <c r="S164" s="103">
        <v>4</v>
      </c>
      <c r="T164" s="103">
        <v>3</v>
      </c>
      <c r="U164" s="103">
        <v>4</v>
      </c>
      <c r="V164" s="103">
        <v>3</v>
      </c>
      <c r="W164" s="103">
        <v>4</v>
      </c>
      <c r="X164" s="103">
        <v>4</v>
      </c>
      <c r="Y164" s="103">
        <v>3</v>
      </c>
      <c r="Z164" s="103">
        <v>3</v>
      </c>
      <c r="AA164" s="103">
        <v>1</v>
      </c>
      <c r="AB164" s="103">
        <v>4</v>
      </c>
      <c r="AC164" s="104">
        <v>3</v>
      </c>
      <c r="AD164" s="28">
        <v>4</v>
      </c>
      <c r="AE164" s="79">
        <v>13.3</v>
      </c>
      <c r="AF164" s="29">
        <v>4</v>
      </c>
      <c r="AG164" s="79">
        <v>13.3</v>
      </c>
      <c r="AH164" s="29" t="s">
        <v>551</v>
      </c>
      <c r="AI164" s="79" t="s">
        <v>551</v>
      </c>
      <c r="AJ164" s="29" t="s">
        <v>551</v>
      </c>
      <c r="AK164" s="79" t="s">
        <v>551</v>
      </c>
      <c r="AL164" s="29" t="s">
        <v>551</v>
      </c>
      <c r="AM164" s="79" t="s">
        <v>551</v>
      </c>
      <c r="AN164" s="15"/>
      <c r="AO164" s="15"/>
      <c r="AP164" s="15"/>
      <c r="AQ164" s="51"/>
    </row>
    <row r="165" spans="1:43" x14ac:dyDescent="0.35">
      <c r="A165" s="52">
        <v>16</v>
      </c>
      <c r="B165" s="19" t="s">
        <v>469</v>
      </c>
      <c r="C165" s="19" t="s">
        <v>470</v>
      </c>
      <c r="D165" s="19" t="s">
        <v>468</v>
      </c>
      <c r="E165" s="19" t="s">
        <v>151</v>
      </c>
      <c r="F165" s="20">
        <v>530000</v>
      </c>
      <c r="G165" s="97">
        <v>0.151</v>
      </c>
      <c r="H165" s="99">
        <v>81000</v>
      </c>
      <c r="I165" s="85">
        <v>3</v>
      </c>
      <c r="J165" s="26">
        <v>14.8</v>
      </c>
      <c r="K165" s="25">
        <v>4</v>
      </c>
      <c r="L165" s="27">
        <v>11.1</v>
      </c>
      <c r="M165" s="25">
        <v>1</v>
      </c>
      <c r="N165" s="27">
        <v>0</v>
      </c>
      <c r="O165" s="25">
        <v>3</v>
      </c>
      <c r="P165" s="93">
        <v>33.299999999999997</v>
      </c>
      <c r="Q165" s="102">
        <v>1</v>
      </c>
      <c r="R165" s="103">
        <v>3</v>
      </c>
      <c r="S165" s="103">
        <v>4</v>
      </c>
      <c r="T165" s="103">
        <v>1</v>
      </c>
      <c r="U165" s="103">
        <v>1</v>
      </c>
      <c r="V165" s="103">
        <v>3</v>
      </c>
      <c r="W165" s="103">
        <v>4</v>
      </c>
      <c r="X165" s="103">
        <v>3</v>
      </c>
      <c r="Y165" s="103">
        <v>3</v>
      </c>
      <c r="Z165" s="103">
        <v>3</v>
      </c>
      <c r="AA165" s="103">
        <v>4</v>
      </c>
      <c r="AB165" s="103">
        <v>4</v>
      </c>
      <c r="AC165" s="104">
        <v>4</v>
      </c>
      <c r="AD165" s="28">
        <v>1</v>
      </c>
      <c r="AE165" s="79">
        <v>0</v>
      </c>
      <c r="AF165" s="29">
        <v>1</v>
      </c>
      <c r="AG165" s="79">
        <v>0</v>
      </c>
      <c r="AH165" s="29" t="s">
        <v>551</v>
      </c>
      <c r="AI165" s="79" t="s">
        <v>551</v>
      </c>
      <c r="AJ165" s="29" t="s">
        <v>551</v>
      </c>
      <c r="AK165" s="79" t="s">
        <v>551</v>
      </c>
      <c r="AL165" s="29" t="s">
        <v>551</v>
      </c>
      <c r="AM165" s="79" t="s">
        <v>551</v>
      </c>
      <c r="AN165" s="15"/>
      <c r="AO165" s="15"/>
      <c r="AP165" s="15"/>
      <c r="AQ165" s="51"/>
    </row>
    <row r="166" spans="1:43" x14ac:dyDescent="0.35">
      <c r="A166" s="52">
        <v>27</v>
      </c>
      <c r="B166" s="19" t="s">
        <v>485</v>
      </c>
      <c r="C166" s="19" t="s">
        <v>486</v>
      </c>
      <c r="D166" s="19" t="s">
        <v>468</v>
      </c>
      <c r="E166" s="19" t="s">
        <v>157</v>
      </c>
      <c r="F166" s="20">
        <v>1400000000</v>
      </c>
      <c r="G166" s="97">
        <v>0.193</v>
      </c>
      <c r="H166" s="99">
        <v>270000000</v>
      </c>
      <c r="I166" s="85">
        <v>1</v>
      </c>
      <c r="J166" s="26">
        <v>5.0999999999999996</v>
      </c>
      <c r="K166" s="25">
        <v>1</v>
      </c>
      <c r="L166" s="27">
        <v>11.1</v>
      </c>
      <c r="M166" s="25">
        <v>3</v>
      </c>
      <c r="N166" s="27">
        <v>5.2</v>
      </c>
      <c r="O166" s="25">
        <v>2</v>
      </c>
      <c r="P166" s="93">
        <v>-1.1000000000000001</v>
      </c>
      <c r="Q166" s="102">
        <v>1</v>
      </c>
      <c r="R166" s="103">
        <v>1</v>
      </c>
      <c r="S166" s="103">
        <v>3</v>
      </c>
      <c r="T166" s="103">
        <v>1</v>
      </c>
      <c r="U166" s="103">
        <v>4</v>
      </c>
      <c r="V166" s="103">
        <v>1</v>
      </c>
      <c r="W166" s="103">
        <v>1</v>
      </c>
      <c r="X166" s="103">
        <v>1</v>
      </c>
      <c r="Y166" s="103">
        <v>4</v>
      </c>
      <c r="Z166" s="103">
        <v>1</v>
      </c>
      <c r="AA166" s="103">
        <v>1</v>
      </c>
      <c r="AB166" s="103">
        <v>1</v>
      </c>
      <c r="AC166" s="104">
        <v>1</v>
      </c>
      <c r="AD166" s="28">
        <v>4</v>
      </c>
      <c r="AE166" s="79">
        <v>4.3</v>
      </c>
      <c r="AF166" s="29">
        <v>3</v>
      </c>
      <c r="AG166" s="79">
        <v>6</v>
      </c>
      <c r="AH166" s="29" t="s">
        <v>551</v>
      </c>
      <c r="AI166" s="79" t="s">
        <v>551</v>
      </c>
      <c r="AJ166" s="29" t="s">
        <v>551</v>
      </c>
      <c r="AK166" s="79" t="s">
        <v>551</v>
      </c>
      <c r="AL166" s="29" t="s">
        <v>551</v>
      </c>
      <c r="AM166" s="79" t="s">
        <v>551</v>
      </c>
      <c r="AN166" s="15"/>
      <c r="AO166" s="15"/>
      <c r="AP166" s="15"/>
      <c r="AQ166" s="51"/>
    </row>
    <row r="167" spans="1:43" x14ac:dyDescent="0.35">
      <c r="A167" s="52">
        <v>102</v>
      </c>
      <c r="B167" s="19" t="s">
        <v>475</v>
      </c>
      <c r="C167" s="19" t="s">
        <v>476</v>
      </c>
      <c r="D167" s="19" t="s">
        <v>468</v>
      </c>
      <c r="E167" s="19" t="s">
        <v>151</v>
      </c>
      <c r="F167" s="20">
        <v>280000000</v>
      </c>
      <c r="G167" s="97">
        <v>0.249</v>
      </c>
      <c r="H167" s="99">
        <v>70000000</v>
      </c>
      <c r="I167" s="85">
        <v>2</v>
      </c>
      <c r="J167" s="26">
        <v>7.7</v>
      </c>
      <c r="K167" s="25">
        <v>2</v>
      </c>
      <c r="L167" s="27">
        <v>15.7</v>
      </c>
      <c r="M167" s="25">
        <v>4</v>
      </c>
      <c r="N167" s="27">
        <v>5.2</v>
      </c>
      <c r="O167" s="25">
        <v>1</v>
      </c>
      <c r="P167" s="93">
        <v>2.2000000000000002</v>
      </c>
      <c r="Q167" s="102">
        <v>1</v>
      </c>
      <c r="R167" s="103">
        <v>3</v>
      </c>
      <c r="S167" s="103">
        <v>3</v>
      </c>
      <c r="T167" s="103">
        <v>1</v>
      </c>
      <c r="U167" s="103">
        <v>3</v>
      </c>
      <c r="V167" s="103">
        <v>3</v>
      </c>
      <c r="W167" s="103">
        <v>1</v>
      </c>
      <c r="X167" s="103">
        <v>3</v>
      </c>
      <c r="Y167" s="103">
        <v>3</v>
      </c>
      <c r="Z167" s="103">
        <v>3</v>
      </c>
      <c r="AA167" s="103">
        <v>1</v>
      </c>
      <c r="AB167" s="103">
        <v>3</v>
      </c>
      <c r="AC167" s="104">
        <v>2</v>
      </c>
      <c r="AD167" s="28">
        <v>4</v>
      </c>
      <c r="AE167" s="79">
        <v>15.3</v>
      </c>
      <c r="AF167" s="29">
        <v>4</v>
      </c>
      <c r="AG167" s="79">
        <v>-4.9000000000000004</v>
      </c>
      <c r="AH167" s="29" t="s">
        <v>551</v>
      </c>
      <c r="AI167" s="79" t="s">
        <v>551</v>
      </c>
      <c r="AJ167" s="29" t="s">
        <v>551</v>
      </c>
      <c r="AK167" s="79" t="s">
        <v>551</v>
      </c>
      <c r="AL167" s="29" t="s">
        <v>551</v>
      </c>
      <c r="AM167" s="79" t="s">
        <v>551</v>
      </c>
      <c r="AN167" s="15"/>
      <c r="AO167" s="15"/>
      <c r="AP167" s="15"/>
      <c r="AQ167" s="51"/>
    </row>
    <row r="168" spans="1:43" x14ac:dyDescent="0.35">
      <c r="A168" s="52">
        <v>143</v>
      </c>
      <c r="B168" s="19" t="s">
        <v>477</v>
      </c>
      <c r="C168" s="19" t="s">
        <v>478</v>
      </c>
      <c r="D168" s="19" t="s">
        <v>468</v>
      </c>
      <c r="E168" s="19" t="s">
        <v>157</v>
      </c>
      <c r="F168" s="20">
        <v>170000000</v>
      </c>
      <c r="G168" s="97">
        <v>0.29799999999999999</v>
      </c>
      <c r="H168" s="99">
        <v>51000000</v>
      </c>
      <c r="I168" s="85">
        <v>2</v>
      </c>
      <c r="J168" s="26">
        <v>9.6999999999999993</v>
      </c>
      <c r="K168" s="25">
        <v>3</v>
      </c>
      <c r="L168" s="27">
        <v>26.1</v>
      </c>
      <c r="M168" s="25">
        <v>4</v>
      </c>
      <c r="N168" s="27">
        <v>-0.2</v>
      </c>
      <c r="O168" s="25">
        <v>1</v>
      </c>
      <c r="P168" s="93">
        <v>3.3</v>
      </c>
      <c r="Q168" s="102">
        <v>3</v>
      </c>
      <c r="R168" s="103">
        <v>1</v>
      </c>
      <c r="S168" s="103">
        <v>1</v>
      </c>
      <c r="T168" s="103">
        <v>3</v>
      </c>
      <c r="U168" s="103">
        <v>1</v>
      </c>
      <c r="V168" s="103">
        <v>1</v>
      </c>
      <c r="W168" s="103">
        <v>4</v>
      </c>
      <c r="X168" s="103">
        <v>3</v>
      </c>
      <c r="Y168" s="103">
        <v>3</v>
      </c>
      <c r="Z168" s="103">
        <v>3</v>
      </c>
      <c r="AA168" s="103">
        <v>3</v>
      </c>
      <c r="AB168" s="103">
        <v>3</v>
      </c>
      <c r="AC168" s="104">
        <v>3</v>
      </c>
      <c r="AD168" s="28">
        <v>2</v>
      </c>
      <c r="AE168" s="79">
        <v>0</v>
      </c>
      <c r="AF168" s="29">
        <v>2</v>
      </c>
      <c r="AG168" s="79">
        <v>0</v>
      </c>
      <c r="AH168" s="29" t="s">
        <v>551</v>
      </c>
      <c r="AI168" s="79" t="s">
        <v>551</v>
      </c>
      <c r="AJ168" s="29" t="s">
        <v>551</v>
      </c>
      <c r="AK168" s="79" t="s">
        <v>551</v>
      </c>
      <c r="AL168" s="29">
        <v>4</v>
      </c>
      <c r="AM168" s="79">
        <v>0</v>
      </c>
      <c r="AN168" s="15"/>
      <c r="AO168" s="15"/>
      <c r="AP168" s="15"/>
      <c r="AQ168" s="51"/>
    </row>
    <row r="169" spans="1:43" x14ac:dyDescent="0.35">
      <c r="A169" s="52">
        <v>79</v>
      </c>
      <c r="B169" s="19" t="s">
        <v>481</v>
      </c>
      <c r="C169" s="19" t="s">
        <v>482</v>
      </c>
      <c r="D169" s="19" t="s">
        <v>468</v>
      </c>
      <c r="E169" s="19" t="s">
        <v>157</v>
      </c>
      <c r="F169" s="20">
        <v>22000000</v>
      </c>
      <c r="G169" s="97">
        <v>0.4</v>
      </c>
      <c r="H169" s="99">
        <v>8700000</v>
      </c>
      <c r="I169" s="85">
        <v>4</v>
      </c>
      <c r="J169" s="26">
        <v>19.8</v>
      </c>
      <c r="K169" s="25">
        <v>3</v>
      </c>
      <c r="L169" s="27">
        <v>36</v>
      </c>
      <c r="M169" s="25">
        <v>1</v>
      </c>
      <c r="N169" s="27">
        <v>0</v>
      </c>
      <c r="O169" s="25">
        <v>4</v>
      </c>
      <c r="P169" s="93">
        <v>23.3</v>
      </c>
      <c r="Q169" s="102">
        <v>3</v>
      </c>
      <c r="R169" s="103">
        <v>4</v>
      </c>
      <c r="S169" s="103">
        <v>4</v>
      </c>
      <c r="T169" s="103">
        <v>3</v>
      </c>
      <c r="U169" s="103">
        <v>3</v>
      </c>
      <c r="V169" s="103">
        <v>3</v>
      </c>
      <c r="W169" s="103">
        <v>3</v>
      </c>
      <c r="X169" s="103">
        <v>4</v>
      </c>
      <c r="Y169" s="103">
        <v>4</v>
      </c>
      <c r="Z169" s="103">
        <v>3</v>
      </c>
      <c r="AA169" s="103">
        <v>4</v>
      </c>
      <c r="AB169" s="103">
        <v>3</v>
      </c>
      <c r="AC169" s="104">
        <v>3</v>
      </c>
      <c r="AD169" s="28">
        <v>1</v>
      </c>
      <c r="AE169" s="79">
        <v>0</v>
      </c>
      <c r="AF169" s="29">
        <v>1</v>
      </c>
      <c r="AG169" s="79">
        <v>0</v>
      </c>
      <c r="AH169" s="29" t="s">
        <v>551</v>
      </c>
      <c r="AI169" s="79" t="s">
        <v>551</v>
      </c>
      <c r="AJ169" s="29" t="s">
        <v>551</v>
      </c>
      <c r="AK169" s="79" t="s">
        <v>551</v>
      </c>
      <c r="AL169" s="29" t="s">
        <v>551</v>
      </c>
      <c r="AM169" s="79" t="s">
        <v>551</v>
      </c>
      <c r="AN169" s="15"/>
      <c r="AO169" s="15"/>
      <c r="AP169" s="15"/>
      <c r="AQ169" s="51"/>
    </row>
    <row r="170" spans="1:43" x14ac:dyDescent="0.35">
      <c r="A170" s="52">
        <v>78</v>
      </c>
      <c r="B170" s="19" t="s">
        <v>479</v>
      </c>
      <c r="C170" s="19" t="s">
        <v>480</v>
      </c>
      <c r="D170" s="19" t="s">
        <v>468</v>
      </c>
      <c r="E170" s="19" t="s">
        <v>157</v>
      </c>
      <c r="F170" s="20">
        <v>800000</v>
      </c>
      <c r="G170" s="97">
        <v>0.41799999999999998</v>
      </c>
      <c r="H170" s="99">
        <v>330000</v>
      </c>
      <c r="I170" s="85">
        <v>3</v>
      </c>
      <c r="J170" s="26">
        <v>20.6</v>
      </c>
      <c r="K170" s="25">
        <v>3</v>
      </c>
      <c r="L170" s="27">
        <v>36.9</v>
      </c>
      <c r="M170" s="25">
        <v>2</v>
      </c>
      <c r="N170" s="27">
        <v>0</v>
      </c>
      <c r="O170" s="25" t="s">
        <v>551</v>
      </c>
      <c r="P170" s="93" t="s">
        <v>551</v>
      </c>
      <c r="Q170" s="102">
        <v>4</v>
      </c>
      <c r="R170" s="103">
        <v>3</v>
      </c>
      <c r="S170" s="103">
        <v>1</v>
      </c>
      <c r="T170" s="103">
        <v>3</v>
      </c>
      <c r="U170" s="103">
        <v>3</v>
      </c>
      <c r="V170" s="103">
        <v>1</v>
      </c>
      <c r="W170" s="103">
        <v>3</v>
      </c>
      <c r="X170" s="103">
        <v>3</v>
      </c>
      <c r="Y170" s="103">
        <v>1</v>
      </c>
      <c r="Z170" s="103">
        <v>3</v>
      </c>
      <c r="AA170" s="103">
        <v>4</v>
      </c>
      <c r="AB170" s="103">
        <v>4</v>
      </c>
      <c r="AC170" s="104">
        <v>4</v>
      </c>
      <c r="AD170" s="28">
        <v>3</v>
      </c>
      <c r="AE170" s="79">
        <v>-0.1</v>
      </c>
      <c r="AF170" s="29">
        <v>2</v>
      </c>
      <c r="AG170" s="79">
        <v>0</v>
      </c>
      <c r="AH170" s="29" t="s">
        <v>551</v>
      </c>
      <c r="AI170" s="79" t="s">
        <v>551</v>
      </c>
      <c r="AJ170" s="29" t="s">
        <v>551</v>
      </c>
      <c r="AK170" s="79" t="s">
        <v>551</v>
      </c>
      <c r="AL170" s="29" t="s">
        <v>551</v>
      </c>
      <c r="AM170" s="79" t="s">
        <v>551</v>
      </c>
      <c r="AN170" s="15"/>
      <c r="AO170" s="15"/>
      <c r="AP170" s="15"/>
      <c r="AQ170" s="51"/>
    </row>
    <row r="171" spans="1:43" x14ac:dyDescent="0.35">
      <c r="A171" s="52">
        <v>132</v>
      </c>
      <c r="B171" s="19" t="s">
        <v>487</v>
      </c>
      <c r="C171" s="19" t="s">
        <v>488</v>
      </c>
      <c r="D171" s="19" t="s">
        <v>468</v>
      </c>
      <c r="E171" s="19" t="s">
        <v>157</v>
      </c>
      <c r="F171" s="20">
        <v>31000000</v>
      </c>
      <c r="G171" s="97">
        <v>0.504</v>
      </c>
      <c r="H171" s="99">
        <v>16000000</v>
      </c>
      <c r="I171" s="85">
        <v>4</v>
      </c>
      <c r="J171" s="26">
        <v>18.8</v>
      </c>
      <c r="K171" s="25">
        <v>4</v>
      </c>
      <c r="L171" s="27">
        <v>42.9</v>
      </c>
      <c r="M171" s="25">
        <v>3</v>
      </c>
      <c r="N171" s="27">
        <v>3.6</v>
      </c>
      <c r="O171" s="25">
        <v>3</v>
      </c>
      <c r="P171" s="93">
        <v>10</v>
      </c>
      <c r="Q171" s="102">
        <v>4</v>
      </c>
      <c r="R171" s="103">
        <v>4</v>
      </c>
      <c r="S171" s="103">
        <v>4</v>
      </c>
      <c r="T171" s="103">
        <v>3</v>
      </c>
      <c r="U171" s="103">
        <v>4</v>
      </c>
      <c r="V171" s="103">
        <v>3</v>
      </c>
      <c r="W171" s="103">
        <v>4</v>
      </c>
      <c r="X171" s="103">
        <v>4</v>
      </c>
      <c r="Y171" s="103">
        <v>4</v>
      </c>
      <c r="Z171" s="103">
        <v>3</v>
      </c>
      <c r="AA171" s="103">
        <v>4</v>
      </c>
      <c r="AB171" s="103">
        <v>4</v>
      </c>
      <c r="AC171" s="104">
        <v>4</v>
      </c>
      <c r="AD171" s="28">
        <v>3</v>
      </c>
      <c r="AE171" s="79">
        <v>3.7</v>
      </c>
      <c r="AF171" s="29">
        <v>4</v>
      </c>
      <c r="AG171" s="79">
        <v>3.4</v>
      </c>
      <c r="AH171" s="29" t="s">
        <v>551</v>
      </c>
      <c r="AI171" s="79" t="s">
        <v>551</v>
      </c>
      <c r="AJ171" s="29" t="s">
        <v>551</v>
      </c>
      <c r="AK171" s="79" t="s">
        <v>551</v>
      </c>
      <c r="AL171" s="29" t="s">
        <v>551</v>
      </c>
      <c r="AM171" s="79" t="s">
        <v>551</v>
      </c>
      <c r="AN171" s="15"/>
      <c r="AO171" s="15"/>
      <c r="AP171" s="15"/>
      <c r="AQ171" s="51"/>
    </row>
    <row r="172" spans="1:43" x14ac:dyDescent="0.35">
      <c r="A172" s="52">
        <v>141</v>
      </c>
      <c r="B172" s="19" t="s">
        <v>489</v>
      </c>
      <c r="C172" s="19" t="s">
        <v>490</v>
      </c>
      <c r="D172" s="19" t="s">
        <v>491</v>
      </c>
      <c r="E172" s="19" t="s">
        <v>157</v>
      </c>
      <c r="F172" s="20">
        <v>9500000</v>
      </c>
      <c r="G172" s="97">
        <v>-0.54200000000000004</v>
      </c>
      <c r="H172" s="99">
        <v>-5100000</v>
      </c>
      <c r="I172" s="85">
        <v>4</v>
      </c>
      <c r="J172" s="26">
        <v>-9.4</v>
      </c>
      <c r="K172" s="25">
        <v>4</v>
      </c>
      <c r="L172" s="27">
        <v>-35.5</v>
      </c>
      <c r="M172" s="25">
        <v>4</v>
      </c>
      <c r="N172" s="27">
        <v>-22.7</v>
      </c>
      <c r="O172" s="25">
        <v>3</v>
      </c>
      <c r="P172" s="93">
        <v>30</v>
      </c>
      <c r="Q172" s="102">
        <v>4</v>
      </c>
      <c r="R172" s="103">
        <v>3</v>
      </c>
      <c r="S172" s="103">
        <v>3</v>
      </c>
      <c r="T172" s="103">
        <v>4</v>
      </c>
      <c r="U172" s="103">
        <v>4</v>
      </c>
      <c r="V172" s="103">
        <v>3</v>
      </c>
      <c r="W172" s="103">
        <v>3</v>
      </c>
      <c r="X172" s="103">
        <v>4</v>
      </c>
      <c r="Y172" s="103">
        <v>4</v>
      </c>
      <c r="Z172" s="103">
        <v>4</v>
      </c>
      <c r="AA172" s="103">
        <v>4</v>
      </c>
      <c r="AB172" s="103">
        <v>4</v>
      </c>
      <c r="AC172" s="104">
        <v>4</v>
      </c>
      <c r="AD172" s="28">
        <v>4</v>
      </c>
      <c r="AE172" s="79">
        <v>-45.2</v>
      </c>
      <c r="AF172" s="29">
        <v>4</v>
      </c>
      <c r="AG172" s="79">
        <v>-0.1</v>
      </c>
      <c r="AH172" s="29" t="s">
        <v>551</v>
      </c>
      <c r="AI172" s="79" t="s">
        <v>551</v>
      </c>
      <c r="AJ172" s="29" t="s">
        <v>551</v>
      </c>
      <c r="AK172" s="79" t="s">
        <v>551</v>
      </c>
      <c r="AL172" s="29" t="s">
        <v>551</v>
      </c>
      <c r="AM172" s="79" t="s">
        <v>551</v>
      </c>
      <c r="AN172" s="15"/>
      <c r="AO172" s="15"/>
      <c r="AP172" s="15"/>
      <c r="AQ172" s="51"/>
    </row>
    <row r="173" spans="1:43" x14ac:dyDescent="0.35">
      <c r="A173" s="52">
        <v>124</v>
      </c>
      <c r="B173" s="19" t="s">
        <v>492</v>
      </c>
      <c r="C173" s="19" t="s">
        <v>493</v>
      </c>
      <c r="D173" s="19" t="s">
        <v>491</v>
      </c>
      <c r="E173" s="19" t="s">
        <v>151</v>
      </c>
      <c r="F173" s="20">
        <v>34000000</v>
      </c>
      <c r="G173" s="97">
        <v>-0.317</v>
      </c>
      <c r="H173" s="99">
        <v>-11000000</v>
      </c>
      <c r="I173" s="85">
        <v>1</v>
      </c>
      <c r="J173" s="26">
        <v>-12.9</v>
      </c>
      <c r="K173" s="25">
        <v>1</v>
      </c>
      <c r="L173" s="27">
        <v>-35.799999999999997</v>
      </c>
      <c r="M173" s="25">
        <v>1</v>
      </c>
      <c r="N173" s="27">
        <v>1.1000000000000001</v>
      </c>
      <c r="O173" s="25">
        <v>1</v>
      </c>
      <c r="P173" s="93">
        <v>-4.2</v>
      </c>
      <c r="Q173" s="102">
        <v>1</v>
      </c>
      <c r="R173" s="103">
        <v>1</v>
      </c>
      <c r="S173" s="103">
        <v>1</v>
      </c>
      <c r="T173" s="103">
        <v>1</v>
      </c>
      <c r="U173" s="103">
        <v>2</v>
      </c>
      <c r="V173" s="103">
        <v>1</v>
      </c>
      <c r="W173" s="103">
        <v>1</v>
      </c>
      <c r="X173" s="103">
        <v>1</v>
      </c>
      <c r="Y173" s="103">
        <v>1</v>
      </c>
      <c r="Z173" s="103">
        <v>1</v>
      </c>
      <c r="AA173" s="103">
        <v>1</v>
      </c>
      <c r="AB173" s="103">
        <v>1</v>
      </c>
      <c r="AC173" s="104">
        <v>1</v>
      </c>
      <c r="AD173" s="28">
        <v>1</v>
      </c>
      <c r="AE173" s="79">
        <v>-1.1000000000000001</v>
      </c>
      <c r="AF173" s="29">
        <v>2</v>
      </c>
      <c r="AG173" s="79">
        <v>3.3</v>
      </c>
      <c r="AH173" s="29" t="s">
        <v>551</v>
      </c>
      <c r="AI173" s="79" t="s">
        <v>551</v>
      </c>
      <c r="AJ173" s="29" t="s">
        <v>551</v>
      </c>
      <c r="AK173" s="79" t="s">
        <v>551</v>
      </c>
      <c r="AL173" s="29" t="s">
        <v>551</v>
      </c>
      <c r="AM173" s="79" t="s">
        <v>551</v>
      </c>
      <c r="AN173" s="15"/>
      <c r="AO173" s="15"/>
      <c r="AP173" s="15"/>
      <c r="AQ173" s="51"/>
    </row>
    <row r="174" spans="1:43" x14ac:dyDescent="0.35">
      <c r="A174" s="52">
        <v>129</v>
      </c>
      <c r="B174" s="19" t="s">
        <v>494</v>
      </c>
      <c r="C174" s="19" t="s">
        <v>495</v>
      </c>
      <c r="D174" s="19" t="s">
        <v>491</v>
      </c>
      <c r="E174" s="19"/>
      <c r="F174" s="20">
        <v>1600</v>
      </c>
      <c r="G174" s="97">
        <v>-0.21600000000000003</v>
      </c>
      <c r="H174" s="99">
        <v>-350</v>
      </c>
      <c r="I174" s="85">
        <v>1</v>
      </c>
      <c r="J174" s="26">
        <v>-10.8</v>
      </c>
      <c r="K174" s="25">
        <v>2</v>
      </c>
      <c r="L174" s="27">
        <v>-21.6</v>
      </c>
      <c r="M174" s="25">
        <v>1</v>
      </c>
      <c r="N174" s="27">
        <v>0</v>
      </c>
      <c r="O174" s="25" t="s">
        <v>551</v>
      </c>
      <c r="P174" s="93" t="s">
        <v>551</v>
      </c>
      <c r="Q174" s="102">
        <v>3</v>
      </c>
      <c r="R174" s="103">
        <v>2</v>
      </c>
      <c r="S174" s="103">
        <v>1</v>
      </c>
      <c r="T174" s="103">
        <v>1</v>
      </c>
      <c r="U174" s="103">
        <v>3</v>
      </c>
      <c r="V174" s="103">
        <v>3</v>
      </c>
      <c r="W174" s="103">
        <v>1</v>
      </c>
      <c r="X174" s="103">
        <v>3</v>
      </c>
      <c r="Y174" s="103">
        <v>3</v>
      </c>
      <c r="Z174" s="103">
        <v>1</v>
      </c>
      <c r="AA174" s="103">
        <v>3</v>
      </c>
      <c r="AB174" s="103">
        <v>3</v>
      </c>
      <c r="AC174" s="104">
        <v>3</v>
      </c>
      <c r="AD174" s="28">
        <v>1</v>
      </c>
      <c r="AE174" s="79">
        <v>0</v>
      </c>
      <c r="AF174" s="29">
        <v>1</v>
      </c>
      <c r="AG174" s="79">
        <v>0</v>
      </c>
      <c r="AH174" s="29" t="s">
        <v>551</v>
      </c>
      <c r="AI174" s="79" t="s">
        <v>551</v>
      </c>
      <c r="AJ174" s="29" t="s">
        <v>551</v>
      </c>
      <c r="AK174" s="79" t="s">
        <v>551</v>
      </c>
      <c r="AL174" s="29" t="s">
        <v>551</v>
      </c>
      <c r="AM174" s="79" t="s">
        <v>551</v>
      </c>
      <c r="AN174" s="15"/>
      <c r="AO174" s="15"/>
      <c r="AP174" s="15"/>
      <c r="AQ174" s="51"/>
    </row>
    <row r="175" spans="1:43" x14ac:dyDescent="0.35">
      <c r="A175" s="52">
        <v>134</v>
      </c>
      <c r="B175" s="19" t="s">
        <v>496</v>
      </c>
      <c r="C175" s="19" t="s">
        <v>497</v>
      </c>
      <c r="D175" s="19" t="s">
        <v>491</v>
      </c>
      <c r="E175" s="19"/>
      <c r="F175" s="20">
        <v>18000</v>
      </c>
      <c r="G175" s="97">
        <v>-0.21600000000000003</v>
      </c>
      <c r="H175" s="99">
        <v>-3800</v>
      </c>
      <c r="I175" s="85">
        <v>1</v>
      </c>
      <c r="J175" s="26">
        <v>-10.8</v>
      </c>
      <c r="K175" s="25">
        <v>2</v>
      </c>
      <c r="L175" s="27">
        <v>-15.4</v>
      </c>
      <c r="M175" s="25">
        <v>1</v>
      </c>
      <c r="N175" s="27">
        <v>-6.2</v>
      </c>
      <c r="O175" s="25" t="s">
        <v>551</v>
      </c>
      <c r="P175" s="93" t="s">
        <v>551</v>
      </c>
      <c r="Q175" s="102">
        <v>3</v>
      </c>
      <c r="R175" s="103">
        <v>4</v>
      </c>
      <c r="S175" s="103">
        <v>3</v>
      </c>
      <c r="T175" s="103">
        <v>3</v>
      </c>
      <c r="U175" s="103">
        <v>1</v>
      </c>
      <c r="V175" s="103">
        <v>3</v>
      </c>
      <c r="W175" s="103">
        <v>1</v>
      </c>
      <c r="X175" s="103">
        <v>3</v>
      </c>
      <c r="Y175" s="103">
        <v>2</v>
      </c>
      <c r="Z175" s="103">
        <v>3</v>
      </c>
      <c r="AA175" s="103">
        <v>2</v>
      </c>
      <c r="AB175" s="103">
        <v>4</v>
      </c>
      <c r="AC175" s="104">
        <v>3</v>
      </c>
      <c r="AD175" s="28">
        <v>1</v>
      </c>
      <c r="AE175" s="79">
        <v>-12.8</v>
      </c>
      <c r="AF175" s="29">
        <v>1</v>
      </c>
      <c r="AG175" s="79">
        <v>0.3</v>
      </c>
      <c r="AH175" s="29" t="s">
        <v>551</v>
      </c>
      <c r="AI175" s="79" t="s">
        <v>551</v>
      </c>
      <c r="AJ175" s="29" t="s">
        <v>551</v>
      </c>
      <c r="AK175" s="79" t="s">
        <v>551</v>
      </c>
      <c r="AL175" s="29" t="s">
        <v>551</v>
      </c>
      <c r="AM175" s="79" t="s">
        <v>551</v>
      </c>
      <c r="AN175" s="15"/>
      <c r="AO175" s="15"/>
      <c r="AP175" s="15"/>
      <c r="AQ175" s="51"/>
    </row>
    <row r="176" spans="1:43" x14ac:dyDescent="0.35">
      <c r="A176" s="52">
        <v>38</v>
      </c>
      <c r="B176" s="19" t="s">
        <v>498</v>
      </c>
      <c r="C176" s="19" t="s">
        <v>499</v>
      </c>
      <c r="D176" s="19" t="s">
        <v>491</v>
      </c>
      <c r="E176" s="19" t="s">
        <v>151</v>
      </c>
      <c r="F176" s="20">
        <v>12000</v>
      </c>
      <c r="G176" s="97">
        <v>-0.16</v>
      </c>
      <c r="H176" s="99">
        <v>-2000</v>
      </c>
      <c r="I176" s="85">
        <v>2</v>
      </c>
      <c r="J176" s="26">
        <v>-8</v>
      </c>
      <c r="K176" s="25">
        <v>3</v>
      </c>
      <c r="L176" s="27">
        <v>-14.9</v>
      </c>
      <c r="M176" s="25">
        <v>3</v>
      </c>
      <c r="N176" s="27">
        <v>-1.1000000000000001</v>
      </c>
      <c r="O176" s="25" t="s">
        <v>551</v>
      </c>
      <c r="P176" s="93" t="s">
        <v>551</v>
      </c>
      <c r="Q176" s="102">
        <v>3</v>
      </c>
      <c r="R176" s="103">
        <v>4</v>
      </c>
      <c r="S176" s="103">
        <v>3</v>
      </c>
      <c r="T176" s="103">
        <v>4</v>
      </c>
      <c r="U176" s="103">
        <v>4</v>
      </c>
      <c r="V176" s="103">
        <v>4</v>
      </c>
      <c r="W176" s="103">
        <v>1</v>
      </c>
      <c r="X176" s="103">
        <v>1</v>
      </c>
      <c r="Y176" s="103">
        <v>3</v>
      </c>
      <c r="Z176" s="103">
        <v>3</v>
      </c>
      <c r="AA176" s="103">
        <v>3</v>
      </c>
      <c r="AB176" s="103">
        <v>1</v>
      </c>
      <c r="AC176" s="104">
        <v>4</v>
      </c>
      <c r="AD176" s="28">
        <v>3</v>
      </c>
      <c r="AE176" s="79">
        <v>-6.7</v>
      </c>
      <c r="AF176" s="29">
        <v>3</v>
      </c>
      <c r="AG176" s="79">
        <v>4.5</v>
      </c>
      <c r="AH176" s="29" t="s">
        <v>551</v>
      </c>
      <c r="AI176" s="79" t="s">
        <v>551</v>
      </c>
      <c r="AJ176" s="29" t="s">
        <v>551</v>
      </c>
      <c r="AK176" s="79" t="s">
        <v>551</v>
      </c>
      <c r="AL176" s="29" t="s">
        <v>551</v>
      </c>
      <c r="AM176" s="79" t="s">
        <v>551</v>
      </c>
      <c r="AN176" s="15"/>
      <c r="AO176" s="15"/>
      <c r="AP176" s="15"/>
      <c r="AQ176" s="51"/>
    </row>
    <row r="177" spans="1:43" x14ac:dyDescent="0.35">
      <c r="A177" s="52">
        <v>154</v>
      </c>
      <c r="B177" s="19" t="s">
        <v>500</v>
      </c>
      <c r="C177" s="19" t="s">
        <v>501</v>
      </c>
      <c r="D177" s="19" t="s">
        <v>491</v>
      </c>
      <c r="E177" s="19" t="s">
        <v>186</v>
      </c>
      <c r="F177" s="20">
        <v>4900000</v>
      </c>
      <c r="G177" s="97">
        <v>-7.2999999999999995E-2</v>
      </c>
      <c r="H177" s="99">
        <v>-360000</v>
      </c>
      <c r="I177" s="85">
        <v>3</v>
      </c>
      <c r="J177" s="26">
        <v>11.8</v>
      </c>
      <c r="K177" s="25">
        <v>1</v>
      </c>
      <c r="L177" s="27">
        <v>-10.7</v>
      </c>
      <c r="M177" s="25">
        <v>3</v>
      </c>
      <c r="N177" s="27">
        <v>-0.6</v>
      </c>
      <c r="O177" s="25">
        <v>4</v>
      </c>
      <c r="P177" s="93">
        <v>46.7</v>
      </c>
      <c r="Q177" s="102">
        <v>2</v>
      </c>
      <c r="R177" s="103">
        <v>1</v>
      </c>
      <c r="S177" s="103">
        <v>2</v>
      </c>
      <c r="T177" s="103">
        <v>1</v>
      </c>
      <c r="U177" s="103">
        <v>2</v>
      </c>
      <c r="V177" s="103">
        <v>3</v>
      </c>
      <c r="W177" s="103">
        <v>1</v>
      </c>
      <c r="X177" s="103">
        <v>1</v>
      </c>
      <c r="Y177" s="103">
        <v>1</v>
      </c>
      <c r="Z177" s="103">
        <v>1</v>
      </c>
      <c r="AA177" s="103">
        <v>1</v>
      </c>
      <c r="AB177" s="103">
        <v>1</v>
      </c>
      <c r="AC177" s="104">
        <v>1</v>
      </c>
      <c r="AD177" s="28">
        <v>3</v>
      </c>
      <c r="AE177" s="79">
        <v>-0.7</v>
      </c>
      <c r="AF177" s="29">
        <v>3</v>
      </c>
      <c r="AG177" s="79">
        <v>-0.5</v>
      </c>
      <c r="AH177" s="29" t="s">
        <v>551</v>
      </c>
      <c r="AI177" s="79" t="s">
        <v>551</v>
      </c>
      <c r="AJ177" s="29" t="s">
        <v>551</v>
      </c>
      <c r="AK177" s="79" t="s">
        <v>551</v>
      </c>
      <c r="AL177" s="29" t="s">
        <v>551</v>
      </c>
      <c r="AM177" s="79" t="s">
        <v>551</v>
      </c>
      <c r="AN177" s="15"/>
      <c r="AO177" s="15"/>
      <c r="AP177" s="15"/>
      <c r="AQ177" s="51"/>
    </row>
    <row r="178" spans="1:43" x14ac:dyDescent="0.35">
      <c r="A178" s="52">
        <v>179</v>
      </c>
      <c r="B178" s="19" t="s">
        <v>524</v>
      </c>
      <c r="C178" s="19" t="s">
        <v>525</v>
      </c>
      <c r="D178" s="19" t="s">
        <v>491</v>
      </c>
      <c r="E178" s="19" t="s">
        <v>151</v>
      </c>
      <c r="F178" s="20">
        <v>200000</v>
      </c>
      <c r="G178" s="97">
        <v>-5.4000000000000006E-2</v>
      </c>
      <c r="H178" s="99">
        <v>-11000</v>
      </c>
      <c r="I178" s="85">
        <v>4</v>
      </c>
      <c r="J178" s="26">
        <v>-1.8</v>
      </c>
      <c r="K178" s="25">
        <v>2</v>
      </c>
      <c r="L178" s="27">
        <v>1.4</v>
      </c>
      <c r="M178" s="25">
        <v>4</v>
      </c>
      <c r="N178" s="27">
        <v>-6.9</v>
      </c>
      <c r="O178" s="25">
        <v>4</v>
      </c>
      <c r="P178" s="93">
        <v>0</v>
      </c>
      <c r="Q178" s="102">
        <v>1</v>
      </c>
      <c r="R178" s="103">
        <v>3</v>
      </c>
      <c r="S178" s="103">
        <v>3</v>
      </c>
      <c r="T178" s="103">
        <v>1</v>
      </c>
      <c r="U178" s="103">
        <v>1</v>
      </c>
      <c r="V178" s="103">
        <v>3</v>
      </c>
      <c r="W178" s="103">
        <v>1</v>
      </c>
      <c r="X178" s="103">
        <v>2</v>
      </c>
      <c r="Y178" s="103">
        <v>2</v>
      </c>
      <c r="Z178" s="103">
        <v>1</v>
      </c>
      <c r="AA178" s="103">
        <v>3</v>
      </c>
      <c r="AB178" s="103">
        <v>1</v>
      </c>
      <c r="AC178" s="104">
        <v>4</v>
      </c>
      <c r="AD178" s="28">
        <v>4</v>
      </c>
      <c r="AE178" s="79">
        <v>-20.9</v>
      </c>
      <c r="AF178" s="29">
        <v>4</v>
      </c>
      <c r="AG178" s="79">
        <v>7.2</v>
      </c>
      <c r="AH178" s="29" t="s">
        <v>551</v>
      </c>
      <c r="AI178" s="79" t="s">
        <v>551</v>
      </c>
      <c r="AJ178" s="29" t="s">
        <v>551</v>
      </c>
      <c r="AK178" s="79" t="s">
        <v>551</v>
      </c>
      <c r="AL178" s="29" t="s">
        <v>551</v>
      </c>
      <c r="AM178" s="79" t="s">
        <v>551</v>
      </c>
      <c r="AN178" s="15"/>
      <c r="AO178" s="15"/>
      <c r="AP178" s="15"/>
      <c r="AQ178" s="51"/>
    </row>
    <row r="179" spans="1:43" x14ac:dyDescent="0.35">
      <c r="A179" s="52">
        <v>88</v>
      </c>
      <c r="B179" s="19" t="s">
        <v>508</v>
      </c>
      <c r="C179" s="19" t="s">
        <v>509</v>
      </c>
      <c r="D179" s="19" t="s">
        <v>491</v>
      </c>
      <c r="E179" s="19" t="s">
        <v>157</v>
      </c>
      <c r="F179" s="20">
        <v>3400000</v>
      </c>
      <c r="G179" s="97">
        <v>-3.6000000000000004E-2</v>
      </c>
      <c r="H179" s="99">
        <v>-120000</v>
      </c>
      <c r="I179" s="85">
        <v>1</v>
      </c>
      <c r="J179" s="26">
        <v>-3.7</v>
      </c>
      <c r="K179" s="25">
        <v>2</v>
      </c>
      <c r="L179" s="27">
        <v>-2.2000000000000002</v>
      </c>
      <c r="M179" s="25">
        <v>1</v>
      </c>
      <c r="N179" s="27">
        <v>-6.4</v>
      </c>
      <c r="O179" s="25" t="s">
        <v>551</v>
      </c>
      <c r="P179" s="93" t="s">
        <v>551</v>
      </c>
      <c r="Q179" s="102">
        <v>3</v>
      </c>
      <c r="R179" s="103">
        <v>1</v>
      </c>
      <c r="S179" s="103">
        <v>1</v>
      </c>
      <c r="T179" s="103">
        <v>3</v>
      </c>
      <c r="U179" s="103">
        <v>3</v>
      </c>
      <c r="V179" s="103">
        <v>1</v>
      </c>
      <c r="W179" s="103">
        <v>1</v>
      </c>
      <c r="X179" s="103">
        <v>1</v>
      </c>
      <c r="Y179" s="103">
        <v>1</v>
      </c>
      <c r="Z179" s="103">
        <v>1</v>
      </c>
      <c r="AA179" s="103">
        <v>1</v>
      </c>
      <c r="AB179" s="103">
        <v>1</v>
      </c>
      <c r="AC179" s="104">
        <v>1</v>
      </c>
      <c r="AD179" s="28">
        <v>1</v>
      </c>
      <c r="AE179" s="79">
        <v>-12.8</v>
      </c>
      <c r="AF179" s="29">
        <v>1</v>
      </c>
      <c r="AG179" s="79">
        <v>0.1</v>
      </c>
      <c r="AH179" s="29" t="s">
        <v>551</v>
      </c>
      <c r="AI179" s="79" t="s">
        <v>551</v>
      </c>
      <c r="AJ179" s="29" t="s">
        <v>551</v>
      </c>
      <c r="AK179" s="79" t="s">
        <v>551</v>
      </c>
      <c r="AL179" s="29" t="s">
        <v>551</v>
      </c>
      <c r="AM179" s="79" t="s">
        <v>551</v>
      </c>
      <c r="AN179" s="15"/>
      <c r="AO179" s="15"/>
      <c r="AP179" s="15"/>
      <c r="AQ179" s="51"/>
    </row>
    <row r="180" spans="1:43" x14ac:dyDescent="0.35">
      <c r="A180" s="52">
        <v>9</v>
      </c>
      <c r="B180" s="19" t="s">
        <v>502</v>
      </c>
      <c r="C180" s="19" t="s">
        <v>503</v>
      </c>
      <c r="D180" s="19" t="s">
        <v>491</v>
      </c>
      <c r="E180" s="19" t="s">
        <v>186</v>
      </c>
      <c r="F180" s="20">
        <v>130000000</v>
      </c>
      <c r="G180" s="97">
        <v>2.2000000000000002E-2</v>
      </c>
      <c r="H180" s="99">
        <v>2800000</v>
      </c>
      <c r="I180" s="85">
        <v>2</v>
      </c>
      <c r="J180" s="26">
        <v>11.6</v>
      </c>
      <c r="K180" s="25">
        <v>1</v>
      </c>
      <c r="L180" s="27">
        <v>0</v>
      </c>
      <c r="M180" s="25">
        <v>2</v>
      </c>
      <c r="N180" s="27">
        <v>-1.8</v>
      </c>
      <c r="O180" s="25">
        <v>3</v>
      </c>
      <c r="P180" s="93">
        <v>36.700000000000003</v>
      </c>
      <c r="Q180" s="102" t="s">
        <v>551</v>
      </c>
      <c r="R180" s="103" t="s">
        <v>551</v>
      </c>
      <c r="S180" s="103" t="s">
        <v>551</v>
      </c>
      <c r="T180" s="103" t="s">
        <v>551</v>
      </c>
      <c r="U180" s="103" t="s">
        <v>551</v>
      </c>
      <c r="V180" s="103" t="s">
        <v>551</v>
      </c>
      <c r="W180" s="103" t="s">
        <v>551</v>
      </c>
      <c r="X180" s="103" t="s">
        <v>551</v>
      </c>
      <c r="Y180" s="103" t="s">
        <v>551</v>
      </c>
      <c r="Z180" s="103" t="s">
        <v>551</v>
      </c>
      <c r="AA180" s="103" t="s">
        <v>551</v>
      </c>
      <c r="AB180" s="103" t="s">
        <v>551</v>
      </c>
      <c r="AC180" s="104" t="s">
        <v>551</v>
      </c>
      <c r="AD180" s="28">
        <v>2</v>
      </c>
      <c r="AE180" s="79">
        <v>-3.2</v>
      </c>
      <c r="AF180" s="29">
        <v>2</v>
      </c>
      <c r="AG180" s="79">
        <v>-0.4</v>
      </c>
      <c r="AH180" s="29" t="s">
        <v>551</v>
      </c>
      <c r="AI180" s="79" t="s">
        <v>551</v>
      </c>
      <c r="AJ180" s="29" t="s">
        <v>551</v>
      </c>
      <c r="AK180" s="79" t="s">
        <v>551</v>
      </c>
      <c r="AL180" s="29" t="s">
        <v>551</v>
      </c>
      <c r="AM180" s="79" t="s">
        <v>551</v>
      </c>
      <c r="AN180" s="15"/>
      <c r="AO180" s="15"/>
      <c r="AP180" s="15"/>
      <c r="AQ180" s="51"/>
    </row>
    <row r="181" spans="1:43" x14ac:dyDescent="0.35">
      <c r="A181" s="52">
        <v>33</v>
      </c>
      <c r="B181" s="19" t="s">
        <v>510</v>
      </c>
      <c r="C181" s="19" t="s">
        <v>511</v>
      </c>
      <c r="D181" s="19" t="s">
        <v>491</v>
      </c>
      <c r="E181" s="19" t="s">
        <v>151</v>
      </c>
      <c r="F181" s="20">
        <v>1500000000</v>
      </c>
      <c r="G181" s="97">
        <v>3.1E-2</v>
      </c>
      <c r="H181" s="99">
        <v>45000000</v>
      </c>
      <c r="I181" s="85">
        <v>1</v>
      </c>
      <c r="J181" s="26">
        <v>1.8</v>
      </c>
      <c r="K181" s="25">
        <v>1</v>
      </c>
      <c r="L181" s="27">
        <v>0.1</v>
      </c>
      <c r="M181" s="25">
        <v>1</v>
      </c>
      <c r="N181" s="27">
        <v>0</v>
      </c>
      <c r="O181" s="25">
        <v>3</v>
      </c>
      <c r="P181" s="93">
        <v>5.3</v>
      </c>
      <c r="Q181" s="102">
        <v>1</v>
      </c>
      <c r="R181" s="103">
        <v>1</v>
      </c>
      <c r="S181" s="103">
        <v>1</v>
      </c>
      <c r="T181" s="103">
        <v>1</v>
      </c>
      <c r="U181" s="103">
        <v>1</v>
      </c>
      <c r="V181" s="103">
        <v>1</v>
      </c>
      <c r="W181" s="103">
        <v>1</v>
      </c>
      <c r="X181" s="103">
        <v>2</v>
      </c>
      <c r="Y181" s="103">
        <v>1</v>
      </c>
      <c r="Z181" s="103">
        <v>1</v>
      </c>
      <c r="AA181" s="103">
        <v>1</v>
      </c>
      <c r="AB181" s="103">
        <v>1</v>
      </c>
      <c r="AC181" s="104">
        <v>1</v>
      </c>
      <c r="AD181" s="28">
        <v>1</v>
      </c>
      <c r="AE181" s="79">
        <v>0</v>
      </c>
      <c r="AF181" s="29">
        <v>1</v>
      </c>
      <c r="AG181" s="79">
        <v>0</v>
      </c>
      <c r="AH181" s="29" t="s">
        <v>551</v>
      </c>
      <c r="AI181" s="79" t="s">
        <v>551</v>
      </c>
      <c r="AJ181" s="29" t="s">
        <v>551</v>
      </c>
      <c r="AK181" s="79" t="s">
        <v>551</v>
      </c>
      <c r="AL181" s="29" t="s">
        <v>551</v>
      </c>
      <c r="AM181" s="79" t="s">
        <v>551</v>
      </c>
      <c r="AN181" s="15"/>
      <c r="AO181" s="15"/>
      <c r="AP181" s="15"/>
      <c r="AQ181" s="51"/>
    </row>
    <row r="182" spans="1:43" x14ac:dyDescent="0.35">
      <c r="A182" s="52">
        <v>119</v>
      </c>
      <c r="B182" s="19" t="s">
        <v>514</v>
      </c>
      <c r="C182" s="19" t="s">
        <v>515</v>
      </c>
      <c r="D182" s="19" t="s">
        <v>491</v>
      </c>
      <c r="E182" s="19" t="s">
        <v>151</v>
      </c>
      <c r="F182" s="20">
        <v>61000</v>
      </c>
      <c r="G182" s="97">
        <v>3.7000000000000005E-2</v>
      </c>
      <c r="H182" s="99">
        <v>2200</v>
      </c>
      <c r="I182" s="85">
        <v>4</v>
      </c>
      <c r="J182" s="26">
        <v>0.2</v>
      </c>
      <c r="K182" s="25">
        <v>3</v>
      </c>
      <c r="L182" s="27">
        <v>0</v>
      </c>
      <c r="M182" s="25">
        <v>4</v>
      </c>
      <c r="N182" s="27">
        <v>0.7</v>
      </c>
      <c r="O182" s="25">
        <v>3</v>
      </c>
      <c r="P182" s="93">
        <v>0</v>
      </c>
      <c r="Q182" s="102">
        <v>3</v>
      </c>
      <c r="R182" s="103">
        <v>4</v>
      </c>
      <c r="S182" s="103">
        <v>3</v>
      </c>
      <c r="T182" s="103">
        <v>4</v>
      </c>
      <c r="U182" s="103">
        <v>3</v>
      </c>
      <c r="V182" s="103">
        <v>1</v>
      </c>
      <c r="W182" s="103">
        <v>4</v>
      </c>
      <c r="X182" s="103">
        <v>2</v>
      </c>
      <c r="Y182" s="103">
        <v>3</v>
      </c>
      <c r="Z182" s="103">
        <v>1</v>
      </c>
      <c r="AA182" s="103">
        <v>4</v>
      </c>
      <c r="AB182" s="103">
        <v>4</v>
      </c>
      <c r="AC182" s="104">
        <v>3</v>
      </c>
      <c r="AD182" s="28">
        <v>4</v>
      </c>
      <c r="AE182" s="79">
        <v>-4.5999999999999996</v>
      </c>
      <c r="AF182" s="29">
        <v>4</v>
      </c>
      <c r="AG182" s="79">
        <v>6</v>
      </c>
      <c r="AH182" s="29" t="s">
        <v>551</v>
      </c>
      <c r="AI182" s="79" t="s">
        <v>551</v>
      </c>
      <c r="AJ182" s="29" t="s">
        <v>551</v>
      </c>
      <c r="AK182" s="79" t="s">
        <v>551</v>
      </c>
      <c r="AL182" s="29" t="s">
        <v>551</v>
      </c>
      <c r="AM182" s="79" t="s">
        <v>551</v>
      </c>
      <c r="AN182" s="15"/>
      <c r="AO182" s="15"/>
      <c r="AP182" s="15"/>
      <c r="AQ182" s="51"/>
    </row>
    <row r="183" spans="1:43" x14ac:dyDescent="0.35">
      <c r="A183" s="52">
        <v>153</v>
      </c>
      <c r="B183" s="19" t="s">
        <v>528</v>
      </c>
      <c r="C183" s="19" t="s">
        <v>529</v>
      </c>
      <c r="D183" s="19" t="s">
        <v>491</v>
      </c>
      <c r="E183" s="19" t="s">
        <v>186</v>
      </c>
      <c r="F183" s="20">
        <v>11000</v>
      </c>
      <c r="G183" s="97">
        <v>3.9E-2</v>
      </c>
      <c r="H183" s="99">
        <v>430</v>
      </c>
      <c r="I183" s="85">
        <v>3</v>
      </c>
      <c r="J183" s="26">
        <v>2</v>
      </c>
      <c r="K183" s="25">
        <v>4</v>
      </c>
      <c r="L183" s="27">
        <v>2.9</v>
      </c>
      <c r="M183" s="25">
        <v>2</v>
      </c>
      <c r="N183" s="27">
        <v>1</v>
      </c>
      <c r="O183" s="25" t="s">
        <v>551</v>
      </c>
      <c r="P183" s="93" t="s">
        <v>551</v>
      </c>
      <c r="Q183" s="102">
        <v>4</v>
      </c>
      <c r="R183" s="103">
        <v>4</v>
      </c>
      <c r="S183" s="103">
        <v>3</v>
      </c>
      <c r="T183" s="103">
        <v>1</v>
      </c>
      <c r="U183" s="103">
        <v>1</v>
      </c>
      <c r="V183" s="103">
        <v>4</v>
      </c>
      <c r="W183" s="103">
        <v>4</v>
      </c>
      <c r="X183" s="103">
        <v>4</v>
      </c>
      <c r="Y183" s="103">
        <v>3</v>
      </c>
      <c r="Z183" s="103">
        <v>4</v>
      </c>
      <c r="AA183" s="103">
        <v>4</v>
      </c>
      <c r="AB183" s="103">
        <v>3</v>
      </c>
      <c r="AC183" s="104">
        <v>4</v>
      </c>
      <c r="AD183" s="28">
        <v>3</v>
      </c>
      <c r="AE183" s="79">
        <v>4.7</v>
      </c>
      <c r="AF183" s="29">
        <v>1</v>
      </c>
      <c r="AG183" s="79">
        <v>-2.6</v>
      </c>
      <c r="AH183" s="29" t="s">
        <v>551</v>
      </c>
      <c r="AI183" s="79" t="s">
        <v>551</v>
      </c>
      <c r="AJ183" s="29" t="s">
        <v>551</v>
      </c>
      <c r="AK183" s="79" t="s">
        <v>551</v>
      </c>
      <c r="AL183" s="29" t="s">
        <v>551</v>
      </c>
      <c r="AM183" s="79" t="s">
        <v>551</v>
      </c>
      <c r="AN183" s="15"/>
      <c r="AO183" s="15"/>
      <c r="AP183" s="15"/>
      <c r="AQ183" s="51"/>
    </row>
    <row r="184" spans="1:43" x14ac:dyDescent="0.35">
      <c r="A184" s="52">
        <v>113</v>
      </c>
      <c r="B184" s="19" t="s">
        <v>506</v>
      </c>
      <c r="C184" s="19" t="s">
        <v>507</v>
      </c>
      <c r="D184" s="19" t="s">
        <v>491</v>
      </c>
      <c r="E184" s="19" t="s">
        <v>186</v>
      </c>
      <c r="F184" s="20">
        <v>450000</v>
      </c>
      <c r="G184" s="97">
        <v>4.8000000000000001E-2</v>
      </c>
      <c r="H184" s="99">
        <v>22000</v>
      </c>
      <c r="I184" s="85">
        <v>1</v>
      </c>
      <c r="J184" s="26">
        <v>-0.8</v>
      </c>
      <c r="K184" s="25">
        <v>2</v>
      </c>
      <c r="L184" s="27">
        <v>0.9</v>
      </c>
      <c r="M184" s="25">
        <v>1</v>
      </c>
      <c r="N184" s="27">
        <v>-0.1</v>
      </c>
      <c r="O184" s="25" t="s">
        <v>551</v>
      </c>
      <c r="P184" s="93" t="s">
        <v>551</v>
      </c>
      <c r="Q184" s="102" t="s">
        <v>551</v>
      </c>
      <c r="R184" s="103" t="s">
        <v>551</v>
      </c>
      <c r="S184" s="103" t="s">
        <v>551</v>
      </c>
      <c r="T184" s="103" t="s">
        <v>551</v>
      </c>
      <c r="U184" s="103" t="s">
        <v>551</v>
      </c>
      <c r="V184" s="103" t="s">
        <v>551</v>
      </c>
      <c r="W184" s="103" t="s">
        <v>551</v>
      </c>
      <c r="X184" s="103" t="s">
        <v>551</v>
      </c>
      <c r="Y184" s="103" t="s">
        <v>551</v>
      </c>
      <c r="Z184" s="103" t="s">
        <v>551</v>
      </c>
      <c r="AA184" s="103" t="s">
        <v>551</v>
      </c>
      <c r="AB184" s="103" t="s">
        <v>551</v>
      </c>
      <c r="AC184" s="104" t="s">
        <v>551</v>
      </c>
      <c r="AD184" s="28">
        <v>1</v>
      </c>
      <c r="AE184" s="79">
        <v>0</v>
      </c>
      <c r="AF184" s="29">
        <v>1</v>
      </c>
      <c r="AG184" s="79">
        <v>-0.2</v>
      </c>
      <c r="AH184" s="29" t="s">
        <v>551</v>
      </c>
      <c r="AI184" s="79" t="s">
        <v>551</v>
      </c>
      <c r="AJ184" s="29" t="s">
        <v>551</v>
      </c>
      <c r="AK184" s="79" t="s">
        <v>551</v>
      </c>
      <c r="AL184" s="29" t="s">
        <v>551</v>
      </c>
      <c r="AM184" s="79" t="s">
        <v>551</v>
      </c>
      <c r="AN184" s="15"/>
      <c r="AO184" s="15"/>
      <c r="AP184" s="15"/>
      <c r="AQ184" s="51"/>
    </row>
    <row r="185" spans="1:43" x14ac:dyDescent="0.35">
      <c r="A185" s="52">
        <v>26</v>
      </c>
      <c r="B185" s="19" t="s">
        <v>518</v>
      </c>
      <c r="C185" s="19" t="s">
        <v>519</v>
      </c>
      <c r="D185" s="19" t="s">
        <v>491</v>
      </c>
      <c r="E185" s="19" t="s">
        <v>151</v>
      </c>
      <c r="F185" s="20">
        <v>920000</v>
      </c>
      <c r="G185" s="97">
        <v>6.0999999999999999E-2</v>
      </c>
      <c r="H185" s="99">
        <v>56000</v>
      </c>
      <c r="I185" s="85">
        <v>2</v>
      </c>
      <c r="J185" s="26">
        <v>11.8</v>
      </c>
      <c r="K185" s="25">
        <v>2</v>
      </c>
      <c r="L185" s="27">
        <v>2.1</v>
      </c>
      <c r="M185" s="25">
        <v>1</v>
      </c>
      <c r="N185" s="27">
        <v>0</v>
      </c>
      <c r="O185" s="25">
        <v>3</v>
      </c>
      <c r="P185" s="93">
        <v>33.299999999999997</v>
      </c>
      <c r="Q185" s="102">
        <v>1</v>
      </c>
      <c r="R185" s="103">
        <v>1</v>
      </c>
      <c r="S185" s="103">
        <v>2</v>
      </c>
      <c r="T185" s="103">
        <v>1</v>
      </c>
      <c r="U185" s="103">
        <v>3</v>
      </c>
      <c r="V185" s="103">
        <v>3</v>
      </c>
      <c r="W185" s="103">
        <v>4</v>
      </c>
      <c r="X185" s="103">
        <v>3</v>
      </c>
      <c r="Y185" s="103">
        <v>3</v>
      </c>
      <c r="Z185" s="103">
        <v>4</v>
      </c>
      <c r="AA185" s="103">
        <v>1</v>
      </c>
      <c r="AB185" s="103">
        <v>4</v>
      </c>
      <c r="AC185" s="104">
        <v>3</v>
      </c>
      <c r="AD185" s="28">
        <v>1</v>
      </c>
      <c r="AE185" s="79">
        <v>0</v>
      </c>
      <c r="AF185" s="29">
        <v>2</v>
      </c>
      <c r="AG185" s="79">
        <v>0</v>
      </c>
      <c r="AH185" s="29" t="s">
        <v>551</v>
      </c>
      <c r="AI185" s="79" t="s">
        <v>551</v>
      </c>
      <c r="AJ185" s="29" t="s">
        <v>551</v>
      </c>
      <c r="AK185" s="79" t="s">
        <v>551</v>
      </c>
      <c r="AL185" s="29" t="s">
        <v>551</v>
      </c>
      <c r="AM185" s="79" t="s">
        <v>551</v>
      </c>
      <c r="AN185" s="15"/>
      <c r="AO185" s="15"/>
      <c r="AP185" s="15"/>
      <c r="AQ185" s="51"/>
    </row>
    <row r="186" spans="1:43" x14ac:dyDescent="0.35">
      <c r="A186" s="52">
        <v>59</v>
      </c>
      <c r="B186" s="19" t="s">
        <v>516</v>
      </c>
      <c r="C186" s="19" t="s">
        <v>517</v>
      </c>
      <c r="D186" s="19" t="s">
        <v>491</v>
      </c>
      <c r="E186" s="19" t="s">
        <v>186</v>
      </c>
      <c r="F186" s="20">
        <v>6000000</v>
      </c>
      <c r="G186" s="97">
        <v>6.0999999999999999E-2</v>
      </c>
      <c r="H186" s="99">
        <v>370000</v>
      </c>
      <c r="I186" s="85">
        <v>3</v>
      </c>
      <c r="J186" s="26">
        <v>22.9</v>
      </c>
      <c r="K186" s="25">
        <v>1</v>
      </c>
      <c r="L186" s="27">
        <v>2.1</v>
      </c>
      <c r="M186" s="25">
        <v>2</v>
      </c>
      <c r="N186" s="27">
        <v>0</v>
      </c>
      <c r="O186" s="25">
        <v>4</v>
      </c>
      <c r="P186" s="93">
        <v>66.7</v>
      </c>
      <c r="Q186" s="102">
        <v>1</v>
      </c>
      <c r="R186" s="103">
        <v>1</v>
      </c>
      <c r="S186" s="103">
        <v>1</v>
      </c>
      <c r="T186" s="103">
        <v>1</v>
      </c>
      <c r="U186" s="103">
        <v>1</v>
      </c>
      <c r="V186" s="103">
        <v>1</v>
      </c>
      <c r="W186" s="103">
        <v>1</v>
      </c>
      <c r="X186" s="103">
        <v>2</v>
      </c>
      <c r="Y186" s="103">
        <v>1</v>
      </c>
      <c r="Z186" s="103">
        <v>1</v>
      </c>
      <c r="AA186" s="103">
        <v>1</v>
      </c>
      <c r="AB186" s="103">
        <v>1</v>
      </c>
      <c r="AC186" s="104">
        <v>1</v>
      </c>
      <c r="AD186" s="28">
        <v>2</v>
      </c>
      <c r="AE186" s="79">
        <v>0</v>
      </c>
      <c r="AF186" s="29">
        <v>3</v>
      </c>
      <c r="AG186" s="79">
        <v>0</v>
      </c>
      <c r="AH186" s="29" t="s">
        <v>551</v>
      </c>
      <c r="AI186" s="79" t="s">
        <v>551</v>
      </c>
      <c r="AJ186" s="29" t="s">
        <v>551</v>
      </c>
      <c r="AK186" s="79" t="s">
        <v>551</v>
      </c>
      <c r="AL186" s="29" t="s">
        <v>551</v>
      </c>
      <c r="AM186" s="79" t="s">
        <v>551</v>
      </c>
      <c r="AN186" s="15"/>
      <c r="AO186" s="15"/>
      <c r="AP186" s="15"/>
      <c r="AQ186" s="51"/>
    </row>
    <row r="187" spans="1:43" x14ac:dyDescent="0.35">
      <c r="A187" s="52">
        <v>175</v>
      </c>
      <c r="B187" s="19" t="s">
        <v>504</v>
      </c>
      <c r="C187" s="19" t="s">
        <v>505</v>
      </c>
      <c r="D187" s="19" t="s">
        <v>491</v>
      </c>
      <c r="E187" s="19" t="s">
        <v>157</v>
      </c>
      <c r="F187" s="20">
        <v>740000</v>
      </c>
      <c r="G187" s="97">
        <v>6.5000000000000002E-2</v>
      </c>
      <c r="H187" s="99">
        <v>48000</v>
      </c>
      <c r="I187" s="85">
        <v>3</v>
      </c>
      <c r="J187" s="26">
        <v>3.3</v>
      </c>
      <c r="K187" s="25">
        <v>4</v>
      </c>
      <c r="L187" s="27">
        <v>1.9</v>
      </c>
      <c r="M187" s="25">
        <v>3</v>
      </c>
      <c r="N187" s="27">
        <v>4.7</v>
      </c>
      <c r="O187" s="25" t="s">
        <v>551</v>
      </c>
      <c r="P187" s="93" t="s">
        <v>551</v>
      </c>
      <c r="Q187" s="102">
        <v>4</v>
      </c>
      <c r="R187" s="103">
        <v>4</v>
      </c>
      <c r="S187" s="103">
        <v>3</v>
      </c>
      <c r="T187" s="103">
        <v>4</v>
      </c>
      <c r="U187" s="103">
        <v>4</v>
      </c>
      <c r="V187" s="103">
        <v>4</v>
      </c>
      <c r="W187" s="103">
        <v>4</v>
      </c>
      <c r="X187" s="103">
        <v>4</v>
      </c>
      <c r="Y187" s="103">
        <v>4</v>
      </c>
      <c r="Z187" s="103">
        <v>4</v>
      </c>
      <c r="AA187" s="103">
        <v>4</v>
      </c>
      <c r="AB187" s="103">
        <v>3</v>
      </c>
      <c r="AC187" s="104">
        <v>4</v>
      </c>
      <c r="AD187" s="28">
        <v>3</v>
      </c>
      <c r="AE187" s="79">
        <v>9.1999999999999993</v>
      </c>
      <c r="AF187" s="29">
        <v>3</v>
      </c>
      <c r="AG187" s="79">
        <v>0.2</v>
      </c>
      <c r="AH187" s="29" t="s">
        <v>551</v>
      </c>
      <c r="AI187" s="79" t="s">
        <v>551</v>
      </c>
      <c r="AJ187" s="29" t="s">
        <v>551</v>
      </c>
      <c r="AK187" s="79" t="s">
        <v>551</v>
      </c>
      <c r="AL187" s="29" t="s">
        <v>551</v>
      </c>
      <c r="AM187" s="79" t="s">
        <v>551</v>
      </c>
      <c r="AN187" s="15"/>
      <c r="AO187" s="15"/>
      <c r="AP187" s="15"/>
      <c r="AQ187" s="51"/>
    </row>
    <row r="188" spans="1:43" x14ac:dyDescent="0.35">
      <c r="A188" s="52">
        <v>190</v>
      </c>
      <c r="B188" s="19" t="s">
        <v>532</v>
      </c>
      <c r="C188" s="19" t="s">
        <v>533</v>
      </c>
      <c r="D188" s="19" t="s">
        <v>491</v>
      </c>
      <c r="E188" s="19" t="s">
        <v>157</v>
      </c>
      <c r="F188" s="20">
        <v>7600000</v>
      </c>
      <c r="G188" s="97">
        <v>8.199999999999999E-2</v>
      </c>
      <c r="H188" s="99">
        <v>620000</v>
      </c>
      <c r="I188" s="85">
        <v>4</v>
      </c>
      <c r="J188" s="26">
        <v>11.4</v>
      </c>
      <c r="K188" s="25">
        <v>4</v>
      </c>
      <c r="L188" s="27">
        <v>20.3</v>
      </c>
      <c r="M188" s="25">
        <v>4</v>
      </c>
      <c r="N188" s="27">
        <v>-16.100000000000001</v>
      </c>
      <c r="O188" s="25">
        <v>3</v>
      </c>
      <c r="P188" s="93">
        <v>30</v>
      </c>
      <c r="Q188" s="102">
        <v>4</v>
      </c>
      <c r="R188" s="103">
        <v>4</v>
      </c>
      <c r="S188" s="103">
        <v>3</v>
      </c>
      <c r="T188" s="103">
        <v>4</v>
      </c>
      <c r="U188" s="103">
        <v>4</v>
      </c>
      <c r="V188" s="103">
        <v>3</v>
      </c>
      <c r="W188" s="103">
        <v>4</v>
      </c>
      <c r="X188" s="103">
        <v>4</v>
      </c>
      <c r="Y188" s="103">
        <v>4</v>
      </c>
      <c r="Z188" s="103">
        <v>4</v>
      </c>
      <c r="AA188" s="103">
        <v>4</v>
      </c>
      <c r="AB188" s="103">
        <v>4</v>
      </c>
      <c r="AC188" s="104">
        <v>4</v>
      </c>
      <c r="AD188" s="28">
        <v>4</v>
      </c>
      <c r="AE188" s="79">
        <v>-13.4</v>
      </c>
      <c r="AF188" s="29">
        <v>4</v>
      </c>
      <c r="AG188" s="79">
        <v>-18.8</v>
      </c>
      <c r="AH188" s="29" t="s">
        <v>551</v>
      </c>
      <c r="AI188" s="79" t="s">
        <v>551</v>
      </c>
      <c r="AJ188" s="29" t="s">
        <v>551</v>
      </c>
      <c r="AK188" s="79" t="s">
        <v>551</v>
      </c>
      <c r="AL188" s="29" t="s">
        <v>551</v>
      </c>
      <c r="AM188" s="79" t="s">
        <v>551</v>
      </c>
      <c r="AN188" s="15"/>
      <c r="AO188" s="15"/>
      <c r="AP188" s="15"/>
      <c r="AQ188" s="51"/>
    </row>
    <row r="189" spans="1:43" x14ac:dyDescent="0.35">
      <c r="A189" s="52">
        <v>140</v>
      </c>
      <c r="B189" s="19" t="s">
        <v>512</v>
      </c>
      <c r="C189" s="19" t="s">
        <v>513</v>
      </c>
      <c r="D189" s="19" t="s">
        <v>491</v>
      </c>
      <c r="E189" s="19" t="s">
        <v>186</v>
      </c>
      <c r="F189" s="20">
        <v>26000000</v>
      </c>
      <c r="G189" s="97">
        <v>9.6000000000000002E-2</v>
      </c>
      <c r="H189" s="99">
        <v>2500000</v>
      </c>
      <c r="I189" s="85">
        <v>2</v>
      </c>
      <c r="J189" s="26">
        <v>8.9</v>
      </c>
      <c r="K189" s="25">
        <v>1</v>
      </c>
      <c r="L189" s="27">
        <v>4.2</v>
      </c>
      <c r="M189" s="25">
        <v>2</v>
      </c>
      <c r="N189" s="27">
        <v>2.4</v>
      </c>
      <c r="O189" s="25">
        <v>3</v>
      </c>
      <c r="P189" s="93">
        <v>20</v>
      </c>
      <c r="Q189" s="102">
        <v>1</v>
      </c>
      <c r="R189" s="103">
        <v>1</v>
      </c>
      <c r="S189" s="103">
        <v>3</v>
      </c>
      <c r="T189" s="103">
        <v>1</v>
      </c>
      <c r="U189" s="103">
        <v>1</v>
      </c>
      <c r="V189" s="103">
        <v>4</v>
      </c>
      <c r="W189" s="103">
        <v>1</v>
      </c>
      <c r="X189" s="103">
        <v>1</v>
      </c>
      <c r="Y189" s="103">
        <v>2</v>
      </c>
      <c r="Z189" s="103">
        <v>1</v>
      </c>
      <c r="AA189" s="103">
        <v>1</v>
      </c>
      <c r="AB189" s="103">
        <v>1</v>
      </c>
      <c r="AC189" s="104">
        <v>1</v>
      </c>
      <c r="AD189" s="28">
        <v>2</v>
      </c>
      <c r="AE189" s="79">
        <v>4.5999999999999996</v>
      </c>
      <c r="AF189" s="29">
        <v>3</v>
      </c>
      <c r="AG189" s="79">
        <v>0.2</v>
      </c>
      <c r="AH189" s="29" t="s">
        <v>551</v>
      </c>
      <c r="AI189" s="79" t="s">
        <v>551</v>
      </c>
      <c r="AJ189" s="29" t="s">
        <v>551</v>
      </c>
      <c r="AK189" s="79" t="s">
        <v>551</v>
      </c>
      <c r="AL189" s="29" t="s">
        <v>551</v>
      </c>
      <c r="AM189" s="79" t="s">
        <v>551</v>
      </c>
      <c r="AN189" s="15"/>
      <c r="AO189" s="15"/>
      <c r="AP189" s="15"/>
      <c r="AQ189" s="51"/>
    </row>
    <row r="190" spans="1:43" x14ac:dyDescent="0.35">
      <c r="A190" s="52">
        <v>95</v>
      </c>
      <c r="B190" s="19" t="s">
        <v>526</v>
      </c>
      <c r="C190" s="19" t="s">
        <v>527</v>
      </c>
      <c r="D190" s="19" t="s">
        <v>491</v>
      </c>
      <c r="E190" s="19" t="s">
        <v>186</v>
      </c>
      <c r="F190" s="20">
        <v>51000000</v>
      </c>
      <c r="G190" s="97">
        <v>0.10099999999999999</v>
      </c>
      <c r="H190" s="99">
        <v>5200000</v>
      </c>
      <c r="I190" s="85">
        <v>1</v>
      </c>
      <c r="J190" s="26">
        <v>5.6</v>
      </c>
      <c r="K190" s="25">
        <v>1</v>
      </c>
      <c r="L190" s="27">
        <v>5.7</v>
      </c>
      <c r="M190" s="25">
        <v>1</v>
      </c>
      <c r="N190" s="27">
        <v>-0.7</v>
      </c>
      <c r="O190" s="25">
        <v>1</v>
      </c>
      <c r="P190" s="93">
        <v>11.7</v>
      </c>
      <c r="Q190" s="102">
        <v>1</v>
      </c>
      <c r="R190" s="103">
        <v>2</v>
      </c>
      <c r="S190" s="103">
        <v>1</v>
      </c>
      <c r="T190" s="103">
        <v>1</v>
      </c>
      <c r="U190" s="103">
        <v>1</v>
      </c>
      <c r="V190" s="103">
        <v>1</v>
      </c>
      <c r="W190" s="103">
        <v>1</v>
      </c>
      <c r="X190" s="103">
        <v>1</v>
      </c>
      <c r="Y190" s="103">
        <v>1</v>
      </c>
      <c r="Z190" s="103">
        <v>1</v>
      </c>
      <c r="AA190" s="103">
        <v>1</v>
      </c>
      <c r="AB190" s="103">
        <v>1</v>
      </c>
      <c r="AC190" s="104">
        <v>1</v>
      </c>
      <c r="AD190" s="28">
        <v>2</v>
      </c>
      <c r="AE190" s="79">
        <v>0</v>
      </c>
      <c r="AF190" s="29">
        <v>2</v>
      </c>
      <c r="AG190" s="79">
        <v>-1.3</v>
      </c>
      <c r="AH190" s="29" t="s">
        <v>551</v>
      </c>
      <c r="AI190" s="79" t="s">
        <v>551</v>
      </c>
      <c r="AJ190" s="29" t="s">
        <v>551</v>
      </c>
      <c r="AK190" s="79" t="s">
        <v>551</v>
      </c>
      <c r="AL190" s="29" t="s">
        <v>551</v>
      </c>
      <c r="AM190" s="79" t="s">
        <v>551</v>
      </c>
      <c r="AN190" s="15"/>
      <c r="AO190" s="15"/>
      <c r="AP190" s="15"/>
      <c r="AQ190" s="51"/>
    </row>
    <row r="191" spans="1:43" x14ac:dyDescent="0.35">
      <c r="A191" s="52">
        <v>92</v>
      </c>
      <c r="B191" s="19" t="s">
        <v>520</v>
      </c>
      <c r="C191" s="19" t="s">
        <v>521</v>
      </c>
      <c r="D191" s="19" t="s">
        <v>491</v>
      </c>
      <c r="E191" s="19" t="s">
        <v>186</v>
      </c>
      <c r="F191" s="20">
        <v>18000</v>
      </c>
      <c r="G191" s="97">
        <v>0.111</v>
      </c>
      <c r="H191" s="99">
        <v>2000</v>
      </c>
      <c r="I191" s="85">
        <v>2</v>
      </c>
      <c r="J191" s="26">
        <v>5.6</v>
      </c>
      <c r="K191" s="25">
        <v>3</v>
      </c>
      <c r="L191" s="27">
        <v>9.3000000000000007</v>
      </c>
      <c r="M191" s="25">
        <v>2</v>
      </c>
      <c r="N191" s="27">
        <v>1.8</v>
      </c>
      <c r="O191" s="25" t="s">
        <v>551</v>
      </c>
      <c r="P191" s="93" t="s">
        <v>551</v>
      </c>
      <c r="Q191" s="102">
        <v>4</v>
      </c>
      <c r="R191" s="103">
        <v>3</v>
      </c>
      <c r="S191" s="103">
        <v>3</v>
      </c>
      <c r="T191" s="103">
        <v>1</v>
      </c>
      <c r="U191" s="103">
        <v>3</v>
      </c>
      <c r="V191" s="103">
        <v>3</v>
      </c>
      <c r="W191" s="103">
        <v>1</v>
      </c>
      <c r="X191" s="103">
        <v>1</v>
      </c>
      <c r="Y191" s="103">
        <v>3</v>
      </c>
      <c r="Z191" s="103">
        <v>1</v>
      </c>
      <c r="AA191" s="103">
        <v>3</v>
      </c>
      <c r="AB191" s="103">
        <v>4</v>
      </c>
      <c r="AC191" s="104">
        <v>4</v>
      </c>
      <c r="AD191" s="28">
        <v>2</v>
      </c>
      <c r="AE191" s="79">
        <v>1.5</v>
      </c>
      <c r="AF191" s="29">
        <v>3</v>
      </c>
      <c r="AG191" s="79">
        <v>2.2000000000000002</v>
      </c>
      <c r="AH191" s="29" t="s">
        <v>551</v>
      </c>
      <c r="AI191" s="79" t="s">
        <v>551</v>
      </c>
      <c r="AJ191" s="29" t="s">
        <v>551</v>
      </c>
      <c r="AK191" s="79" t="s">
        <v>551</v>
      </c>
      <c r="AL191" s="29" t="s">
        <v>551</v>
      </c>
      <c r="AM191" s="79" t="s">
        <v>551</v>
      </c>
      <c r="AN191" s="15"/>
      <c r="AO191" s="15"/>
      <c r="AP191" s="15"/>
      <c r="AQ191" s="51"/>
    </row>
    <row r="192" spans="1:43" x14ac:dyDescent="0.35">
      <c r="A192" s="52">
        <v>97</v>
      </c>
      <c r="B192" s="19" t="s">
        <v>530</v>
      </c>
      <c r="C192" s="19" t="s">
        <v>531</v>
      </c>
      <c r="D192" s="19" t="s">
        <v>491</v>
      </c>
      <c r="E192" s="19" t="s">
        <v>157</v>
      </c>
      <c r="F192" s="20">
        <v>17000000</v>
      </c>
      <c r="G192" s="97">
        <v>0.12</v>
      </c>
      <c r="H192" s="99">
        <v>2100000</v>
      </c>
      <c r="I192" s="85">
        <v>3</v>
      </c>
      <c r="J192" s="26">
        <v>11.3</v>
      </c>
      <c r="K192" s="25">
        <v>3</v>
      </c>
      <c r="L192" s="27">
        <v>4.5999999999999996</v>
      </c>
      <c r="M192" s="25">
        <v>3</v>
      </c>
      <c r="N192" s="27">
        <v>2.4</v>
      </c>
      <c r="O192" s="25" t="s">
        <v>551</v>
      </c>
      <c r="P192" s="93" t="s">
        <v>551</v>
      </c>
      <c r="Q192" s="102">
        <v>4</v>
      </c>
      <c r="R192" s="103">
        <v>3</v>
      </c>
      <c r="S192" s="103">
        <v>2</v>
      </c>
      <c r="T192" s="103">
        <v>4</v>
      </c>
      <c r="U192" s="103">
        <v>4</v>
      </c>
      <c r="V192" s="103">
        <v>3</v>
      </c>
      <c r="W192" s="103">
        <v>4</v>
      </c>
      <c r="X192" s="103">
        <v>4</v>
      </c>
      <c r="Y192" s="103">
        <v>4</v>
      </c>
      <c r="Z192" s="103">
        <v>3</v>
      </c>
      <c r="AA192" s="103">
        <v>3</v>
      </c>
      <c r="AB192" s="103">
        <v>2</v>
      </c>
      <c r="AC192" s="104">
        <v>4</v>
      </c>
      <c r="AD192" s="28">
        <v>3</v>
      </c>
      <c r="AE192" s="79">
        <v>4.8</v>
      </c>
      <c r="AF192" s="29">
        <v>3</v>
      </c>
      <c r="AG192" s="79">
        <v>0</v>
      </c>
      <c r="AH192" s="29" t="s">
        <v>551</v>
      </c>
      <c r="AI192" s="79" t="s">
        <v>551</v>
      </c>
      <c r="AJ192" s="29" t="s">
        <v>551</v>
      </c>
      <c r="AK192" s="79" t="s">
        <v>551</v>
      </c>
      <c r="AL192" s="29" t="s">
        <v>551</v>
      </c>
      <c r="AM192" s="79" t="s">
        <v>551</v>
      </c>
      <c r="AN192" s="15"/>
      <c r="AO192" s="15"/>
      <c r="AP192" s="15"/>
      <c r="AQ192" s="51"/>
    </row>
    <row r="193" spans="1:43" x14ac:dyDescent="0.35">
      <c r="A193" s="52">
        <v>133</v>
      </c>
      <c r="B193" s="19" t="s">
        <v>540</v>
      </c>
      <c r="C193" s="19" t="s">
        <v>541</v>
      </c>
      <c r="D193" s="19" t="s">
        <v>491</v>
      </c>
      <c r="E193" s="19" t="s">
        <v>157</v>
      </c>
      <c r="F193" s="20">
        <v>100000000</v>
      </c>
      <c r="G193" s="97">
        <v>0.17199999999999999</v>
      </c>
      <c r="H193" s="99">
        <v>17000000</v>
      </c>
      <c r="I193" s="85">
        <v>3</v>
      </c>
      <c r="J193" s="26">
        <v>14.4</v>
      </c>
      <c r="K193" s="25">
        <v>3</v>
      </c>
      <c r="L193" s="27">
        <v>24.2</v>
      </c>
      <c r="M193" s="25">
        <v>3</v>
      </c>
      <c r="N193" s="27">
        <v>-11</v>
      </c>
      <c r="O193" s="25">
        <v>1</v>
      </c>
      <c r="P193" s="93">
        <v>30</v>
      </c>
      <c r="Q193" s="102">
        <v>2</v>
      </c>
      <c r="R193" s="103">
        <v>2</v>
      </c>
      <c r="S193" s="103">
        <v>2</v>
      </c>
      <c r="T193" s="103">
        <v>3</v>
      </c>
      <c r="U193" s="103">
        <v>4</v>
      </c>
      <c r="V193" s="103">
        <v>4</v>
      </c>
      <c r="W193" s="103">
        <v>3</v>
      </c>
      <c r="X193" s="103">
        <v>3</v>
      </c>
      <c r="Y193" s="103">
        <v>3</v>
      </c>
      <c r="Z193" s="103">
        <v>3</v>
      </c>
      <c r="AA193" s="103">
        <v>3</v>
      </c>
      <c r="AB193" s="103">
        <v>2</v>
      </c>
      <c r="AC193" s="104">
        <v>3</v>
      </c>
      <c r="AD193" s="28">
        <v>3</v>
      </c>
      <c r="AE193" s="79">
        <v>-19.5</v>
      </c>
      <c r="AF193" s="29">
        <v>2</v>
      </c>
      <c r="AG193" s="79">
        <v>-2.5</v>
      </c>
      <c r="AH193" s="29" t="s">
        <v>551</v>
      </c>
      <c r="AI193" s="79" t="s">
        <v>551</v>
      </c>
      <c r="AJ193" s="29" t="s">
        <v>551</v>
      </c>
      <c r="AK193" s="79" t="s">
        <v>551</v>
      </c>
      <c r="AL193" s="29" t="s">
        <v>551</v>
      </c>
      <c r="AM193" s="79" t="s">
        <v>551</v>
      </c>
      <c r="AN193" s="15"/>
      <c r="AO193" s="15"/>
      <c r="AP193" s="15"/>
      <c r="AQ193" s="51"/>
    </row>
    <row r="194" spans="1:43" x14ac:dyDescent="0.35">
      <c r="A194" s="52">
        <v>93</v>
      </c>
      <c r="B194" s="19" t="s">
        <v>522</v>
      </c>
      <c r="C194" s="19" t="s">
        <v>523</v>
      </c>
      <c r="D194" s="19" t="s">
        <v>491</v>
      </c>
      <c r="E194" s="19" t="s">
        <v>151</v>
      </c>
      <c r="F194" s="20">
        <v>110000</v>
      </c>
      <c r="G194" s="97">
        <v>0.27200000000000002</v>
      </c>
      <c r="H194" s="99">
        <v>30000</v>
      </c>
      <c r="I194" s="85">
        <v>2</v>
      </c>
      <c r="J194" s="26">
        <v>13.6</v>
      </c>
      <c r="K194" s="25">
        <v>3</v>
      </c>
      <c r="L194" s="27">
        <v>18.7</v>
      </c>
      <c r="M194" s="25">
        <v>3</v>
      </c>
      <c r="N194" s="27">
        <v>8.4</v>
      </c>
      <c r="O194" s="25" t="s">
        <v>551</v>
      </c>
      <c r="P194" s="93" t="s">
        <v>551</v>
      </c>
      <c r="Q194" s="102">
        <v>3</v>
      </c>
      <c r="R194" s="103">
        <v>4</v>
      </c>
      <c r="S194" s="103">
        <v>3</v>
      </c>
      <c r="T194" s="103">
        <v>1</v>
      </c>
      <c r="U194" s="103">
        <v>1</v>
      </c>
      <c r="V194" s="103">
        <v>1</v>
      </c>
      <c r="W194" s="103">
        <v>4</v>
      </c>
      <c r="X194" s="103">
        <v>3</v>
      </c>
      <c r="Y194" s="103">
        <v>3</v>
      </c>
      <c r="Z194" s="103">
        <v>1</v>
      </c>
      <c r="AA194" s="103">
        <v>4</v>
      </c>
      <c r="AB194" s="103">
        <v>4</v>
      </c>
      <c r="AC194" s="104">
        <v>1</v>
      </c>
      <c r="AD194" s="28">
        <v>4</v>
      </c>
      <c r="AE194" s="79">
        <v>16.899999999999999</v>
      </c>
      <c r="AF194" s="29">
        <v>1</v>
      </c>
      <c r="AG194" s="79">
        <v>0</v>
      </c>
      <c r="AH194" s="29" t="s">
        <v>551</v>
      </c>
      <c r="AI194" s="79" t="s">
        <v>551</v>
      </c>
      <c r="AJ194" s="29" t="s">
        <v>551</v>
      </c>
      <c r="AK194" s="79" t="s">
        <v>551</v>
      </c>
      <c r="AL194" s="29" t="s">
        <v>551</v>
      </c>
      <c r="AM194" s="79" t="s">
        <v>551</v>
      </c>
      <c r="AN194" s="15"/>
      <c r="AO194" s="15"/>
      <c r="AP194" s="15"/>
      <c r="AQ194" s="51"/>
    </row>
    <row r="195" spans="1:43" x14ac:dyDescent="0.35">
      <c r="A195" s="52">
        <v>61</v>
      </c>
      <c r="B195" s="19" t="s">
        <v>542</v>
      </c>
      <c r="C195" s="19" t="s">
        <v>543</v>
      </c>
      <c r="D195" s="19" t="s">
        <v>491</v>
      </c>
      <c r="E195" s="19" t="s">
        <v>157</v>
      </c>
      <c r="F195" s="20">
        <v>110000000</v>
      </c>
      <c r="G195" s="97">
        <v>0.45500000000000002</v>
      </c>
      <c r="H195" s="99">
        <v>52000000</v>
      </c>
      <c r="I195" s="85">
        <v>4</v>
      </c>
      <c r="J195" s="26">
        <v>9.6999999999999993</v>
      </c>
      <c r="K195" s="25">
        <v>4</v>
      </c>
      <c r="L195" s="27">
        <v>59.6</v>
      </c>
      <c r="M195" s="25">
        <v>4</v>
      </c>
      <c r="N195" s="27">
        <v>-17.100000000000001</v>
      </c>
      <c r="O195" s="25">
        <v>1</v>
      </c>
      <c r="P195" s="93">
        <v>-13.3</v>
      </c>
      <c r="Q195" s="102" t="s">
        <v>551</v>
      </c>
      <c r="R195" s="103" t="s">
        <v>551</v>
      </c>
      <c r="S195" s="103" t="s">
        <v>551</v>
      </c>
      <c r="T195" s="103" t="s">
        <v>551</v>
      </c>
      <c r="U195" s="103" t="s">
        <v>551</v>
      </c>
      <c r="V195" s="103" t="s">
        <v>551</v>
      </c>
      <c r="W195" s="103" t="s">
        <v>551</v>
      </c>
      <c r="X195" s="103" t="s">
        <v>551</v>
      </c>
      <c r="Y195" s="103" t="s">
        <v>551</v>
      </c>
      <c r="Z195" s="103" t="s">
        <v>551</v>
      </c>
      <c r="AA195" s="103" t="s">
        <v>551</v>
      </c>
      <c r="AB195" s="103" t="s">
        <v>551</v>
      </c>
      <c r="AC195" s="104" t="s">
        <v>551</v>
      </c>
      <c r="AD195" s="28">
        <v>4</v>
      </c>
      <c r="AE195" s="79">
        <v>-15.8</v>
      </c>
      <c r="AF195" s="29">
        <v>4</v>
      </c>
      <c r="AG195" s="79">
        <v>-18.399999999999999</v>
      </c>
      <c r="AH195" s="29" t="s">
        <v>551</v>
      </c>
      <c r="AI195" s="79" t="s">
        <v>551</v>
      </c>
      <c r="AJ195" s="29" t="s">
        <v>551</v>
      </c>
      <c r="AK195" s="79" t="s">
        <v>551</v>
      </c>
      <c r="AL195" s="29" t="s">
        <v>551</v>
      </c>
      <c r="AM195" s="79" t="s">
        <v>551</v>
      </c>
      <c r="AN195" s="15"/>
      <c r="AO195" s="15"/>
      <c r="AP195" s="15"/>
      <c r="AQ195" s="51"/>
    </row>
    <row r="196" spans="1:43" x14ac:dyDescent="0.35">
      <c r="A196" s="52">
        <v>189</v>
      </c>
      <c r="B196" s="19" t="s">
        <v>536</v>
      </c>
      <c r="C196" s="19" t="s">
        <v>537</v>
      </c>
      <c r="D196" s="19" t="s">
        <v>491</v>
      </c>
      <c r="E196" s="19" t="s">
        <v>157</v>
      </c>
      <c r="F196" s="20">
        <v>130000</v>
      </c>
      <c r="G196" s="97">
        <v>0.499</v>
      </c>
      <c r="H196" s="99">
        <v>63000</v>
      </c>
      <c r="I196" s="85">
        <v>3</v>
      </c>
      <c r="J196" s="26">
        <v>25</v>
      </c>
      <c r="K196" s="25">
        <v>3</v>
      </c>
      <c r="L196" s="27">
        <v>38.799999999999997</v>
      </c>
      <c r="M196" s="25">
        <v>3</v>
      </c>
      <c r="N196" s="27">
        <v>11.1</v>
      </c>
      <c r="O196" s="25" t="s">
        <v>551</v>
      </c>
      <c r="P196" s="93" t="s">
        <v>551</v>
      </c>
      <c r="Q196" s="102">
        <v>3</v>
      </c>
      <c r="R196" s="103">
        <v>3</v>
      </c>
      <c r="S196" s="103">
        <v>2</v>
      </c>
      <c r="T196" s="103">
        <v>1</v>
      </c>
      <c r="U196" s="103">
        <v>2</v>
      </c>
      <c r="V196" s="103">
        <v>4</v>
      </c>
      <c r="W196" s="103">
        <v>3</v>
      </c>
      <c r="X196" s="103">
        <v>4</v>
      </c>
      <c r="Y196" s="103">
        <v>4</v>
      </c>
      <c r="Z196" s="103">
        <v>4</v>
      </c>
      <c r="AA196" s="103">
        <v>3</v>
      </c>
      <c r="AB196" s="103">
        <v>4</v>
      </c>
      <c r="AC196" s="104">
        <v>4</v>
      </c>
      <c r="AD196" s="28">
        <v>3</v>
      </c>
      <c r="AE196" s="79">
        <v>6.1</v>
      </c>
      <c r="AF196" s="29">
        <v>3</v>
      </c>
      <c r="AG196" s="79">
        <v>16</v>
      </c>
      <c r="AH196" s="29" t="s">
        <v>551</v>
      </c>
      <c r="AI196" s="79" t="s">
        <v>551</v>
      </c>
      <c r="AJ196" s="29" t="s">
        <v>551</v>
      </c>
      <c r="AK196" s="79" t="s">
        <v>551</v>
      </c>
      <c r="AL196" s="29" t="s">
        <v>551</v>
      </c>
      <c r="AM196" s="79" t="s">
        <v>551</v>
      </c>
      <c r="AN196" s="15"/>
      <c r="AO196" s="15"/>
      <c r="AP196" s="15"/>
      <c r="AQ196" s="51"/>
    </row>
    <row r="197" spans="1:43" x14ac:dyDescent="0.35">
      <c r="A197" s="52">
        <v>188</v>
      </c>
      <c r="B197" s="19" t="s">
        <v>534</v>
      </c>
      <c r="C197" s="19" t="s">
        <v>535</v>
      </c>
      <c r="D197" s="19" t="s">
        <v>491</v>
      </c>
      <c r="E197" s="19" t="s">
        <v>157</v>
      </c>
      <c r="F197" s="20">
        <v>330000</v>
      </c>
      <c r="G197" s="97">
        <v>0.52700000000000002</v>
      </c>
      <c r="H197" s="99">
        <v>170000</v>
      </c>
      <c r="I197" s="85">
        <v>4</v>
      </c>
      <c r="J197" s="26">
        <v>26.4</v>
      </c>
      <c r="K197" s="25">
        <v>4</v>
      </c>
      <c r="L197" s="27">
        <v>48.4</v>
      </c>
      <c r="M197" s="25">
        <v>4</v>
      </c>
      <c r="N197" s="27">
        <v>4.3</v>
      </c>
      <c r="O197" s="25" t="s">
        <v>551</v>
      </c>
      <c r="P197" s="93" t="s">
        <v>551</v>
      </c>
      <c r="Q197" s="102">
        <v>4</v>
      </c>
      <c r="R197" s="103">
        <v>4</v>
      </c>
      <c r="S197" s="103">
        <v>3</v>
      </c>
      <c r="T197" s="103">
        <v>4</v>
      </c>
      <c r="U197" s="103">
        <v>4</v>
      </c>
      <c r="V197" s="103">
        <v>3</v>
      </c>
      <c r="W197" s="103">
        <v>4</v>
      </c>
      <c r="X197" s="103">
        <v>3</v>
      </c>
      <c r="Y197" s="103">
        <v>4</v>
      </c>
      <c r="Z197" s="103">
        <v>3</v>
      </c>
      <c r="AA197" s="103">
        <v>4</v>
      </c>
      <c r="AB197" s="103">
        <v>4</v>
      </c>
      <c r="AC197" s="104">
        <v>4</v>
      </c>
      <c r="AD197" s="28">
        <v>3</v>
      </c>
      <c r="AE197" s="79">
        <v>13.4</v>
      </c>
      <c r="AF197" s="29">
        <v>4</v>
      </c>
      <c r="AG197" s="79">
        <v>-4.8</v>
      </c>
      <c r="AH197" s="29" t="s">
        <v>551</v>
      </c>
      <c r="AI197" s="79" t="s">
        <v>551</v>
      </c>
      <c r="AJ197" s="29" t="s">
        <v>551</v>
      </c>
      <c r="AK197" s="79" t="s">
        <v>551</v>
      </c>
      <c r="AL197" s="29" t="s">
        <v>551</v>
      </c>
      <c r="AM197" s="79" t="s">
        <v>551</v>
      </c>
      <c r="AN197" s="15"/>
      <c r="AO197" s="15"/>
      <c r="AP197" s="15"/>
      <c r="AQ197" s="51"/>
    </row>
    <row r="198" spans="1:43" x14ac:dyDescent="0.35">
      <c r="A198" s="53">
        <v>139</v>
      </c>
      <c r="B198" s="54" t="s">
        <v>538</v>
      </c>
      <c r="C198" s="54" t="s">
        <v>539</v>
      </c>
      <c r="D198" s="54" t="s">
        <v>491</v>
      </c>
      <c r="E198" s="54" t="s">
        <v>157</v>
      </c>
      <c r="F198" s="55">
        <v>120000</v>
      </c>
      <c r="G198" s="100">
        <v>0.65700000000000003</v>
      </c>
      <c r="H198" s="101">
        <v>78000</v>
      </c>
      <c r="I198" s="94">
        <v>4</v>
      </c>
      <c r="J198" s="57">
        <v>21.9</v>
      </c>
      <c r="K198" s="56">
        <v>4</v>
      </c>
      <c r="L198" s="58">
        <v>51.4</v>
      </c>
      <c r="M198" s="56">
        <v>4</v>
      </c>
      <c r="N198" s="58">
        <v>14.3</v>
      </c>
      <c r="O198" s="56">
        <v>4</v>
      </c>
      <c r="P198" s="95">
        <v>0</v>
      </c>
      <c r="Q198" s="105" t="s">
        <v>551</v>
      </c>
      <c r="R198" s="106" t="s">
        <v>551</v>
      </c>
      <c r="S198" s="106" t="s">
        <v>551</v>
      </c>
      <c r="T198" s="106" t="s">
        <v>551</v>
      </c>
      <c r="U198" s="106" t="s">
        <v>551</v>
      </c>
      <c r="V198" s="106" t="s">
        <v>551</v>
      </c>
      <c r="W198" s="106" t="s">
        <v>551</v>
      </c>
      <c r="X198" s="106" t="s">
        <v>551</v>
      </c>
      <c r="Y198" s="107" t="s">
        <v>551</v>
      </c>
      <c r="Z198" s="106" t="s">
        <v>551</v>
      </c>
      <c r="AA198" s="106" t="s">
        <v>551</v>
      </c>
      <c r="AB198" s="106" t="s">
        <v>551</v>
      </c>
      <c r="AC198" s="108" t="s">
        <v>551</v>
      </c>
      <c r="AD198" s="59">
        <v>4</v>
      </c>
      <c r="AE198" s="79">
        <v>10.3</v>
      </c>
      <c r="AF198" s="60">
        <v>4</v>
      </c>
      <c r="AG198" s="79">
        <v>18.3</v>
      </c>
      <c r="AH198" s="60" t="s">
        <v>551</v>
      </c>
      <c r="AI198" s="79" t="s">
        <v>551</v>
      </c>
      <c r="AJ198" s="60" t="s">
        <v>551</v>
      </c>
      <c r="AK198" s="79" t="s">
        <v>551</v>
      </c>
      <c r="AL198" s="60" t="s">
        <v>551</v>
      </c>
      <c r="AM198" s="79" t="s">
        <v>551</v>
      </c>
      <c r="AN198" s="61"/>
      <c r="AO198" s="61"/>
      <c r="AP198" s="61"/>
      <c r="AQ198" s="62"/>
    </row>
  </sheetData>
  <sheetProtection autoFilter="0"/>
  <autoFilter ref="B3:AM198" xr:uid="{9659B1D1-AF6A-4B4C-A6E8-A3ACB8EC1CA0}">
    <filterColumn colId="28" showButton="0"/>
    <filterColumn colId="30" showButton="0"/>
    <filterColumn colId="32" showButton="0"/>
    <filterColumn colId="34" showButton="0"/>
    <filterColumn colId="36" showButton="0"/>
  </autoFilter>
  <sortState xmlns:xlrd2="http://schemas.microsoft.com/office/spreadsheetml/2017/richdata2" ref="B5:AM198">
    <sortCondition ref="D5:D198"/>
    <sortCondition ref="G5:G198"/>
  </sortState>
  <mergeCells count="43">
    <mergeCell ref="AD1:AQ1"/>
    <mergeCell ref="G1:H1"/>
    <mergeCell ref="Q1:AC1"/>
    <mergeCell ref="AL3:AM3"/>
    <mergeCell ref="AN3:AO3"/>
    <mergeCell ref="AP3:AQ3"/>
    <mergeCell ref="AD3:AE3"/>
    <mergeCell ref="AF3:AG3"/>
    <mergeCell ref="AH3:AI3"/>
    <mergeCell ref="AJ3:AK3"/>
    <mergeCell ref="G3:G4"/>
    <mergeCell ref="H3:H4"/>
    <mergeCell ref="K2:L2"/>
    <mergeCell ref="M2:N2"/>
    <mergeCell ref="O2:P2"/>
    <mergeCell ref="I3:I4"/>
    <mergeCell ref="B3:B4"/>
    <mergeCell ref="C3:C4"/>
    <mergeCell ref="D3:D4"/>
    <mergeCell ref="E3:E4"/>
    <mergeCell ref="F3:F4"/>
    <mergeCell ref="P3:P4"/>
    <mergeCell ref="I1:P1"/>
    <mergeCell ref="V3:V4"/>
    <mergeCell ref="W3:W4"/>
    <mergeCell ref="X3:X4"/>
    <mergeCell ref="K3:K4"/>
    <mergeCell ref="L3:L4"/>
    <mergeCell ref="M3:M4"/>
    <mergeCell ref="N3:N4"/>
    <mergeCell ref="O3:O4"/>
    <mergeCell ref="J3:J4"/>
    <mergeCell ref="I2:J2"/>
    <mergeCell ref="Y3:Y4"/>
    <mergeCell ref="AA3:AA4"/>
    <mergeCell ref="AB3:AB4"/>
    <mergeCell ref="AC3:AC4"/>
    <mergeCell ref="Q3:Q4"/>
    <mergeCell ref="R3:R4"/>
    <mergeCell ref="S3:S4"/>
    <mergeCell ref="T3:T4"/>
    <mergeCell ref="U3:U4"/>
    <mergeCell ref="Z3:Z4"/>
  </mergeCells>
  <conditionalFormatting sqref="J5:J198">
    <cfRule type="dataBar" priority="31">
      <dataBar>
        <cfvo type="min"/>
        <cfvo type="max"/>
        <color theme="9" tint="0.59999389629810485"/>
      </dataBar>
      <extLst>
        <ext xmlns:x14="http://schemas.microsoft.com/office/spreadsheetml/2009/9/main" uri="{B025F937-C7B1-47D3-B67F-A62EFF666E3E}">
          <x14:id>{9BF3E7D2-C6FF-41F7-B1D8-5ADD8771D302}</x14:id>
        </ext>
      </extLst>
    </cfRule>
  </conditionalFormatting>
  <conditionalFormatting sqref="G5:G198">
    <cfRule type="dataBar" priority="6">
      <dataBar>
        <cfvo type="min"/>
        <cfvo type="max"/>
        <color theme="9" tint="0.59999389629810485"/>
      </dataBar>
      <extLst>
        <ext xmlns:x14="http://schemas.microsoft.com/office/spreadsheetml/2009/9/main" uri="{B025F937-C7B1-47D3-B67F-A62EFF666E3E}">
          <x14:id>{EEEFFEE4-B50B-4AE0-9C76-C1556C3FF956}</x14:id>
        </ext>
      </extLst>
    </cfRule>
  </conditionalFormatting>
  <conditionalFormatting sqref="AE5:AE198">
    <cfRule type="dataBar" priority="5">
      <dataBar showValue="0">
        <cfvo type="min"/>
        <cfvo type="max"/>
        <color theme="9" tint="0.59999389629810485"/>
      </dataBar>
      <extLst>
        <ext xmlns:x14="http://schemas.microsoft.com/office/spreadsheetml/2009/9/main" uri="{B025F937-C7B1-47D3-B67F-A62EFF666E3E}">
          <x14:id>{FDC64DBC-A76F-4124-AE97-4648B752C43A}</x14:id>
        </ext>
      </extLst>
    </cfRule>
  </conditionalFormatting>
  <conditionalFormatting sqref="AG5:AG198">
    <cfRule type="dataBar" priority="4">
      <dataBar showValue="0">
        <cfvo type="min"/>
        <cfvo type="max"/>
        <color theme="9" tint="0.59999389629810485"/>
      </dataBar>
      <extLst>
        <ext xmlns:x14="http://schemas.microsoft.com/office/spreadsheetml/2009/9/main" uri="{B025F937-C7B1-47D3-B67F-A62EFF666E3E}">
          <x14:id>{0C3233CC-820C-4895-8065-7677511D0680}</x14:id>
        </ext>
      </extLst>
    </cfRule>
  </conditionalFormatting>
  <conditionalFormatting sqref="AI5:AI198">
    <cfRule type="dataBar" priority="3">
      <dataBar showValue="0">
        <cfvo type="min"/>
        <cfvo type="max"/>
        <color theme="9" tint="0.59999389629810485"/>
      </dataBar>
      <extLst>
        <ext xmlns:x14="http://schemas.microsoft.com/office/spreadsheetml/2009/9/main" uri="{B025F937-C7B1-47D3-B67F-A62EFF666E3E}">
          <x14:id>{743019CB-11E9-4CC5-8351-123462F39E28}</x14:id>
        </ext>
      </extLst>
    </cfRule>
  </conditionalFormatting>
  <conditionalFormatting sqref="AK5:AK198">
    <cfRule type="dataBar" priority="2">
      <dataBar showValue="0">
        <cfvo type="min"/>
        <cfvo type="max"/>
        <color theme="9" tint="0.59999389629810485"/>
      </dataBar>
      <extLst>
        <ext xmlns:x14="http://schemas.microsoft.com/office/spreadsheetml/2009/9/main" uri="{B025F937-C7B1-47D3-B67F-A62EFF666E3E}">
          <x14:id>{1ABC0FC5-3BCA-4828-A9C6-FF8ACF7CB22F}</x14:id>
        </ext>
      </extLst>
    </cfRule>
  </conditionalFormatting>
  <conditionalFormatting sqref="AM5:AM198">
    <cfRule type="dataBar" priority="1">
      <dataBar showValue="0">
        <cfvo type="min"/>
        <cfvo type="max"/>
        <color theme="9" tint="0.59999389629810485"/>
      </dataBar>
      <extLst>
        <ext xmlns:x14="http://schemas.microsoft.com/office/spreadsheetml/2009/9/main" uri="{B025F937-C7B1-47D3-B67F-A62EFF666E3E}">
          <x14:id>{61DAE9EC-6AEA-4A6D-957A-485B8F94226A}</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9BF3E7D2-C6FF-41F7-B1D8-5ADD8771D302}">
            <x14:dataBar minLength="0" maxLength="100" gradient="0">
              <x14:cfvo type="autoMin"/>
              <x14:cfvo type="autoMax"/>
              <x14:negativeFillColor rgb="FFFF6D6D"/>
              <x14:axisColor theme="0" tint="-0.249977111117893"/>
            </x14:dataBar>
          </x14:cfRule>
          <xm:sqref>J5:J198</xm:sqref>
        </x14:conditionalFormatting>
        <x14:conditionalFormatting xmlns:xm="http://schemas.microsoft.com/office/excel/2006/main">
          <x14:cfRule type="dataBar" id="{EEEFFEE4-B50B-4AE0-9C76-C1556C3FF956}">
            <x14:dataBar minLength="0" maxLength="100" gradient="0">
              <x14:cfvo type="autoMin"/>
              <x14:cfvo type="autoMax"/>
              <x14:negativeFillColor rgb="FFFF6D6D"/>
              <x14:axisColor theme="0" tint="-0.249977111117893"/>
            </x14:dataBar>
          </x14:cfRule>
          <xm:sqref>G5:G198</xm:sqref>
        </x14:conditionalFormatting>
        <x14:conditionalFormatting xmlns:xm="http://schemas.microsoft.com/office/excel/2006/main">
          <x14:cfRule type="dataBar" id="{FDC64DBC-A76F-4124-AE97-4648B752C43A}">
            <x14:dataBar minLength="0" maxLength="100" border="1" gradient="0" direction="leftToRight">
              <x14:cfvo type="autoMin"/>
              <x14:cfvo type="autoMax"/>
              <x14:borderColor theme="0"/>
              <x14:negativeFillColor rgb="FFFF6D6D"/>
              <x14:axisColor theme="0" tint="-4.9989318521683403E-2"/>
            </x14:dataBar>
          </x14:cfRule>
          <xm:sqref>AE5:AE198</xm:sqref>
        </x14:conditionalFormatting>
        <x14:conditionalFormatting xmlns:xm="http://schemas.microsoft.com/office/excel/2006/main">
          <x14:cfRule type="dataBar" id="{0C3233CC-820C-4895-8065-7677511D0680}">
            <x14:dataBar minLength="0" maxLength="100" border="1" gradient="0" direction="leftToRight">
              <x14:cfvo type="autoMin"/>
              <x14:cfvo type="autoMax"/>
              <x14:borderColor theme="0"/>
              <x14:negativeFillColor rgb="FFFF6D6D"/>
              <x14:axisColor theme="0" tint="-4.9989318521683403E-2"/>
            </x14:dataBar>
          </x14:cfRule>
          <xm:sqref>AG5:AG198</xm:sqref>
        </x14:conditionalFormatting>
        <x14:conditionalFormatting xmlns:xm="http://schemas.microsoft.com/office/excel/2006/main">
          <x14:cfRule type="dataBar" id="{743019CB-11E9-4CC5-8351-123462F39E28}">
            <x14:dataBar minLength="0" maxLength="100" border="1" gradient="0" direction="leftToRight">
              <x14:cfvo type="autoMin"/>
              <x14:cfvo type="autoMax"/>
              <x14:borderColor theme="0"/>
              <x14:negativeFillColor rgb="FFFF6D6D"/>
              <x14:axisColor theme="0" tint="-4.9989318521683403E-2"/>
            </x14:dataBar>
          </x14:cfRule>
          <xm:sqref>AI5:AI198</xm:sqref>
        </x14:conditionalFormatting>
        <x14:conditionalFormatting xmlns:xm="http://schemas.microsoft.com/office/excel/2006/main">
          <x14:cfRule type="dataBar" id="{1ABC0FC5-3BCA-4828-A9C6-FF8ACF7CB22F}">
            <x14:dataBar minLength="0" maxLength="100" border="1" gradient="0" direction="leftToRight">
              <x14:cfvo type="autoMin"/>
              <x14:cfvo type="autoMax"/>
              <x14:borderColor theme="0"/>
              <x14:negativeFillColor rgb="FFFF6D6D"/>
              <x14:axisColor theme="0" tint="-4.9989318521683403E-2"/>
            </x14:dataBar>
          </x14:cfRule>
          <xm:sqref>AK5:AK198</xm:sqref>
        </x14:conditionalFormatting>
        <x14:conditionalFormatting xmlns:xm="http://schemas.microsoft.com/office/excel/2006/main">
          <x14:cfRule type="dataBar" id="{61DAE9EC-6AEA-4A6D-957A-485B8F94226A}">
            <x14:dataBar minLength="0" maxLength="100" border="1" gradient="0" direction="leftToRight">
              <x14:cfvo type="autoMin"/>
              <x14:cfvo type="autoMax"/>
              <x14:borderColor theme="0"/>
              <x14:negativeFillColor rgb="FFFF6D6D"/>
              <x14:axisColor theme="0" tint="-4.9989318521683403E-2"/>
            </x14:dataBar>
          </x14:cfRule>
          <xm:sqref>AM5:AM198</xm:sqref>
        </x14:conditionalFormatting>
        <x14:conditionalFormatting xmlns:xm="http://schemas.microsoft.com/office/excel/2006/main">
          <x14:cfRule type="iconSet" priority="37" id="{04B2AF95-007C-41EF-9081-27983B974244}">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Q5:Q198</xm:sqref>
        </x14:conditionalFormatting>
        <x14:conditionalFormatting xmlns:xm="http://schemas.microsoft.com/office/excel/2006/main">
          <x14:cfRule type="iconSet" priority="35" id="{CEACD305-2155-4623-89CA-259FE8EBE32C}">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R5:R198</xm:sqref>
        </x14:conditionalFormatting>
        <x14:conditionalFormatting xmlns:xm="http://schemas.microsoft.com/office/excel/2006/main">
          <x14:cfRule type="iconSet" priority="34" id="{CB731123-8FD9-4EF5-BABC-1D72303121CC}">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L5:L198</xm:sqref>
        </x14:conditionalFormatting>
        <x14:conditionalFormatting xmlns:xm="http://schemas.microsoft.com/office/excel/2006/main">
          <x14:cfRule type="iconSet" priority="33" id="{65E5458D-57D7-41F3-9331-38B10BC92C0E}">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K5:K198</xm:sqref>
        </x14:conditionalFormatting>
        <x14:conditionalFormatting xmlns:xm="http://schemas.microsoft.com/office/excel/2006/main">
          <x14:cfRule type="iconSet" priority="32" id="{DF54E745-6073-4541-8E90-0953D9BBD45F}">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I5:I198</xm:sqref>
        </x14:conditionalFormatting>
        <x14:conditionalFormatting xmlns:xm="http://schemas.microsoft.com/office/excel/2006/main">
          <x14:cfRule type="iconSet" priority="38" id="{F8996A6D-27C9-41CA-AB4F-7D1ECA3F129C}">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S5:AC198</xm:sqref>
        </x14:conditionalFormatting>
        <x14:conditionalFormatting xmlns:xm="http://schemas.microsoft.com/office/excel/2006/main">
          <x14:cfRule type="iconSet" priority="30" id="{7A9354AA-2319-4556-8C99-F617E056319B}">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P5:P198</xm:sqref>
        </x14:conditionalFormatting>
        <x14:conditionalFormatting xmlns:xm="http://schemas.microsoft.com/office/excel/2006/main">
          <x14:cfRule type="iconSet" priority="29" id="{467AE756-A1C7-4197-AFC3-B942A34E20F4}">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O5:O198</xm:sqref>
        </x14:conditionalFormatting>
        <x14:conditionalFormatting xmlns:xm="http://schemas.microsoft.com/office/excel/2006/main">
          <x14:cfRule type="iconSet" priority="28" id="{6A8C7A31-8609-43E8-BC7D-6D21C240AA4F}">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N5:N198</xm:sqref>
        </x14:conditionalFormatting>
        <x14:conditionalFormatting xmlns:xm="http://schemas.microsoft.com/office/excel/2006/main">
          <x14:cfRule type="iconSet" priority="27" id="{005A1480-E49F-403A-9962-22FEDC48F5CF}">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M5:M198</xm:sqref>
        </x14:conditionalFormatting>
        <x14:conditionalFormatting xmlns:xm="http://schemas.microsoft.com/office/excel/2006/main">
          <x14:cfRule type="iconSet" priority="13" id="{A2BA4A9B-6522-494E-951E-9C280C81B4D8}">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AD5:AD198</xm:sqref>
        </x14:conditionalFormatting>
        <x14:conditionalFormatting xmlns:xm="http://schemas.microsoft.com/office/excel/2006/main">
          <x14:cfRule type="iconSet" priority="11" id="{F9AC6452-C36E-4016-B240-26188245692D}">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AF5:AF198</xm:sqref>
        </x14:conditionalFormatting>
        <x14:conditionalFormatting xmlns:xm="http://schemas.microsoft.com/office/excel/2006/main">
          <x14:cfRule type="iconSet" priority="39" id="{1DD4033A-3C82-480A-92AF-75C73A854D33}">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AH5:AH198 AJ5:AJ198 AL5:AL198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E8FBB-9AD1-47F7-91C9-67C50BB95A11}">
  <sheetPr>
    <tabColor rgb="FF008DCA"/>
  </sheetPr>
  <dimension ref="A1:AJ197"/>
  <sheetViews>
    <sheetView showGridLines="0" zoomScale="115" zoomScaleNormal="115" workbookViewId="0">
      <pane xSplit="3" ySplit="3" topLeftCell="D4" activePane="bottomRight" state="frozen"/>
      <selection pane="topRight" activeCell="D1" sqref="D1"/>
      <selection pane="bottomLeft" activeCell="A4" sqref="A4"/>
      <selection pane="bottomRight" activeCell="I17" sqref="I17"/>
    </sheetView>
  </sheetViews>
  <sheetFormatPr defaultColWidth="11.453125" defaultRowHeight="14.5" x14ac:dyDescent="0.35"/>
  <cols>
    <col min="1" max="1" width="1.6328125" customWidth="1"/>
    <col min="2" max="2" width="5.36328125" customWidth="1"/>
    <col min="3" max="3" width="20.90625" customWidth="1"/>
    <col min="4" max="4" width="6" customWidth="1"/>
    <col min="5" max="5" width="8" customWidth="1"/>
    <col min="6" max="6" width="12.453125" customWidth="1"/>
    <col min="8" max="8" width="15.36328125" customWidth="1"/>
    <col min="9" max="9" width="4.6328125" customWidth="1"/>
    <col min="10" max="10" width="7.36328125" customWidth="1"/>
    <col min="11" max="11" width="3.6328125" customWidth="1"/>
    <col min="12" max="12" width="7.36328125" customWidth="1"/>
    <col min="13" max="13" width="3.6328125" customWidth="1"/>
    <col min="14" max="14" width="7.36328125" customWidth="1"/>
    <col min="15" max="15" width="3.6328125" customWidth="1"/>
    <col min="16" max="16" width="7.36328125" customWidth="1"/>
    <col min="17" max="17" width="3.6328125" customWidth="1"/>
    <col min="18" max="18" width="7.36328125" customWidth="1"/>
    <col min="19" max="19" width="3.6328125" customWidth="1"/>
    <col min="20" max="20" width="7.36328125" customWidth="1"/>
    <col min="21" max="21" width="3.6328125" customWidth="1"/>
    <col min="22" max="22" width="7.36328125" customWidth="1"/>
    <col min="23" max="23" width="3.6328125" customWidth="1"/>
    <col min="24" max="24" width="7.36328125" customWidth="1"/>
    <col min="25" max="25" width="3.6328125" customWidth="1"/>
    <col min="26" max="26" width="7.36328125" customWidth="1"/>
    <col min="27" max="27" width="3.6328125" customWidth="1"/>
    <col min="28" max="28" width="7.36328125" customWidth="1"/>
    <col min="29" max="29" width="3.6328125" customWidth="1"/>
    <col min="30" max="30" width="7.36328125" customWidth="1"/>
    <col min="31" max="31" width="3.6328125" customWidth="1"/>
    <col min="32" max="32" width="7.36328125" customWidth="1"/>
    <col min="33" max="33" width="3.6328125" customWidth="1"/>
    <col min="34" max="34" width="7.36328125" customWidth="1"/>
    <col min="35" max="35" width="3.6328125" customWidth="1"/>
    <col min="36" max="36" width="7.36328125" customWidth="1"/>
  </cols>
  <sheetData>
    <row r="1" spans="1:36" ht="27.75" customHeight="1" x14ac:dyDescent="0.35">
      <c r="A1" s="135"/>
      <c r="B1" s="135" t="s">
        <v>116</v>
      </c>
      <c r="C1" s="135"/>
      <c r="D1" s="135"/>
      <c r="E1" s="135"/>
      <c r="F1" s="136"/>
      <c r="G1" s="296" t="s">
        <v>603</v>
      </c>
      <c r="H1" s="297"/>
      <c r="I1" s="135" t="s">
        <v>600</v>
      </c>
      <c r="J1" s="135"/>
      <c r="K1" s="135"/>
      <c r="L1" s="135"/>
      <c r="M1" s="135"/>
      <c r="N1" s="135"/>
      <c r="O1" s="135"/>
      <c r="P1" s="135"/>
      <c r="Q1" s="135"/>
      <c r="R1" s="135"/>
      <c r="S1" s="135"/>
      <c r="T1" s="135"/>
      <c r="U1" s="135"/>
      <c r="V1" s="135"/>
      <c r="W1" s="135"/>
      <c r="X1" s="135"/>
      <c r="Y1" s="135"/>
      <c r="Z1" s="135"/>
      <c r="AA1" s="135"/>
      <c r="AB1" s="135"/>
      <c r="AC1" s="135"/>
      <c r="AD1" s="135"/>
      <c r="AE1" s="135"/>
      <c r="AF1" s="135"/>
      <c r="AG1" s="135"/>
      <c r="AH1" s="135"/>
      <c r="AI1" s="135"/>
      <c r="AJ1" s="136"/>
    </row>
    <row r="2" spans="1:36" ht="39.75" customHeight="1" x14ac:dyDescent="0.35">
      <c r="A2" s="291"/>
      <c r="B2" s="291" t="s">
        <v>125</v>
      </c>
      <c r="C2" s="291" t="s">
        <v>126</v>
      </c>
      <c r="D2" s="291" t="s">
        <v>127</v>
      </c>
      <c r="E2" s="294" t="s">
        <v>128</v>
      </c>
      <c r="F2" s="289" t="s">
        <v>129</v>
      </c>
      <c r="G2" s="293" t="s">
        <v>544</v>
      </c>
      <c r="H2" s="289" t="s">
        <v>130</v>
      </c>
      <c r="I2" s="301" t="s">
        <v>36</v>
      </c>
      <c r="J2" s="299"/>
      <c r="K2" s="298" t="s">
        <v>37</v>
      </c>
      <c r="L2" s="299"/>
      <c r="M2" s="298" t="s">
        <v>38</v>
      </c>
      <c r="N2" s="299"/>
      <c r="O2" s="298" t="s">
        <v>39</v>
      </c>
      <c r="P2" s="299"/>
      <c r="Q2" s="298" t="s">
        <v>40</v>
      </c>
      <c r="R2" s="299"/>
      <c r="S2" s="298" t="s">
        <v>41</v>
      </c>
      <c r="T2" s="299"/>
      <c r="U2" s="298" t="s">
        <v>42</v>
      </c>
      <c r="V2" s="299"/>
      <c r="W2" s="298" t="s">
        <v>43</v>
      </c>
      <c r="X2" s="299"/>
      <c r="Y2" s="298" t="s">
        <v>44</v>
      </c>
      <c r="Z2" s="299"/>
      <c r="AA2" s="298" t="s">
        <v>45</v>
      </c>
      <c r="AB2" s="299"/>
      <c r="AC2" s="298" t="s">
        <v>46</v>
      </c>
      <c r="AD2" s="299"/>
      <c r="AE2" s="298" t="s">
        <v>47</v>
      </c>
      <c r="AF2" s="299"/>
      <c r="AG2" s="298" t="s">
        <v>48</v>
      </c>
      <c r="AH2" s="299"/>
      <c r="AI2" s="294" t="s">
        <v>49</v>
      </c>
      <c r="AJ2" s="300"/>
    </row>
    <row r="3" spans="1:36" ht="12" customHeight="1" x14ac:dyDescent="0.35">
      <c r="A3" s="292"/>
      <c r="B3" s="292"/>
      <c r="C3" s="292"/>
      <c r="D3" s="292"/>
      <c r="E3" s="295"/>
      <c r="F3" s="290"/>
      <c r="G3" s="292"/>
      <c r="H3" s="290"/>
      <c r="I3" s="168">
        <v>2018</v>
      </c>
      <c r="J3" s="138">
        <v>2023</v>
      </c>
      <c r="K3" s="137">
        <v>2018</v>
      </c>
      <c r="L3" s="138">
        <v>2023</v>
      </c>
      <c r="M3" s="137">
        <v>2018</v>
      </c>
      <c r="N3" s="138">
        <v>2023</v>
      </c>
      <c r="O3" s="137">
        <v>2018</v>
      </c>
      <c r="P3" s="138">
        <v>2023</v>
      </c>
      <c r="Q3" s="137">
        <v>2018</v>
      </c>
      <c r="R3" s="138">
        <v>2023</v>
      </c>
      <c r="S3" s="137">
        <v>2018</v>
      </c>
      <c r="T3" s="138">
        <v>2023</v>
      </c>
      <c r="U3" s="137">
        <v>2018</v>
      </c>
      <c r="V3" s="138">
        <v>2023</v>
      </c>
      <c r="W3" s="137">
        <v>2018</v>
      </c>
      <c r="X3" s="138">
        <v>2023</v>
      </c>
      <c r="Y3" s="137">
        <v>2018</v>
      </c>
      <c r="Z3" s="138">
        <v>2023</v>
      </c>
      <c r="AA3" s="137">
        <v>2018</v>
      </c>
      <c r="AB3" s="138">
        <v>2023</v>
      </c>
      <c r="AC3" s="137">
        <v>2018</v>
      </c>
      <c r="AD3" s="138">
        <v>2023</v>
      </c>
      <c r="AE3" s="137">
        <v>2018</v>
      </c>
      <c r="AF3" s="138">
        <v>2023</v>
      </c>
      <c r="AG3" s="137">
        <v>2018</v>
      </c>
      <c r="AH3" s="138">
        <v>2023</v>
      </c>
      <c r="AI3" s="137">
        <v>2018</v>
      </c>
      <c r="AJ3" s="138">
        <v>2023</v>
      </c>
    </row>
    <row r="4" spans="1:36" x14ac:dyDescent="0.35">
      <c r="A4" s="18">
        <v>1</v>
      </c>
      <c r="B4" s="16" t="s">
        <v>244</v>
      </c>
      <c r="C4" s="16" t="s">
        <v>81</v>
      </c>
      <c r="D4" s="34" t="s">
        <v>79</v>
      </c>
      <c r="E4" s="34" t="s">
        <v>157</v>
      </c>
      <c r="F4" s="35">
        <v>18000000</v>
      </c>
      <c r="G4" s="88">
        <v>-7.7</v>
      </c>
      <c r="H4" s="35">
        <v>-1400000</v>
      </c>
      <c r="I4" s="85">
        <v>2</v>
      </c>
      <c r="J4" s="79">
        <v>-1.1000000000000001</v>
      </c>
      <c r="K4" s="36">
        <v>1</v>
      </c>
      <c r="L4" s="79">
        <v>-0.3</v>
      </c>
      <c r="M4" s="36">
        <v>1</v>
      </c>
      <c r="N4" s="79">
        <v>-0.4</v>
      </c>
      <c r="O4" s="36">
        <v>4</v>
      </c>
      <c r="P4" s="79">
        <v>0.2</v>
      </c>
      <c r="Q4" s="36">
        <v>2</v>
      </c>
      <c r="R4" s="79">
        <v>1.7</v>
      </c>
      <c r="S4" s="36">
        <v>2</v>
      </c>
      <c r="T4" s="79">
        <v>-6.6</v>
      </c>
      <c r="U4" s="36">
        <v>4</v>
      </c>
      <c r="V4" s="79">
        <v>-4.8</v>
      </c>
      <c r="W4" s="36">
        <v>1</v>
      </c>
      <c r="X4" s="79">
        <v>0.1</v>
      </c>
      <c r="Y4" s="36">
        <v>2</v>
      </c>
      <c r="Z4" s="79">
        <v>0</v>
      </c>
      <c r="AA4" s="36">
        <v>2</v>
      </c>
      <c r="AB4" s="79">
        <v>3.1</v>
      </c>
      <c r="AC4" s="36"/>
      <c r="AD4" s="79"/>
      <c r="AE4" s="36">
        <v>2</v>
      </c>
      <c r="AF4" s="79">
        <v>0.9</v>
      </c>
      <c r="AG4" s="36">
        <v>1</v>
      </c>
      <c r="AH4" s="79">
        <v>0</v>
      </c>
      <c r="AI4" s="36"/>
      <c r="AJ4" s="30"/>
    </row>
    <row r="5" spans="1:36" x14ac:dyDescent="0.35">
      <c r="A5" s="18">
        <v>2</v>
      </c>
      <c r="B5" s="19" t="s">
        <v>228</v>
      </c>
      <c r="C5" s="19" t="s">
        <v>229</v>
      </c>
      <c r="D5" s="37" t="s">
        <v>79</v>
      </c>
      <c r="E5" s="37" t="s">
        <v>157</v>
      </c>
      <c r="F5" s="38">
        <v>5000000</v>
      </c>
      <c r="G5" s="89">
        <v>-6.3</v>
      </c>
      <c r="H5" s="38">
        <v>-320000</v>
      </c>
      <c r="I5" s="86">
        <v>4</v>
      </c>
      <c r="J5" s="79">
        <v>-1.8</v>
      </c>
      <c r="K5" s="39">
        <v>4</v>
      </c>
      <c r="L5" s="79">
        <v>-0.8</v>
      </c>
      <c r="M5" s="39">
        <v>1</v>
      </c>
      <c r="N5" s="79">
        <v>-0.4</v>
      </c>
      <c r="O5" s="39">
        <v>4</v>
      </c>
      <c r="P5" s="79">
        <v>-2</v>
      </c>
      <c r="Q5" s="39">
        <v>2</v>
      </c>
      <c r="R5" s="79">
        <v>1.9</v>
      </c>
      <c r="S5" s="39">
        <v>2</v>
      </c>
      <c r="T5" s="79">
        <v>-0.1</v>
      </c>
      <c r="U5" s="39">
        <v>4</v>
      </c>
      <c r="V5" s="79">
        <v>-4.9000000000000004</v>
      </c>
      <c r="W5" s="39">
        <v>1</v>
      </c>
      <c r="X5" s="79">
        <v>0</v>
      </c>
      <c r="Y5" s="39">
        <v>1</v>
      </c>
      <c r="Z5" s="79">
        <v>0</v>
      </c>
      <c r="AA5" s="39"/>
      <c r="AB5" s="79"/>
      <c r="AC5" s="39"/>
      <c r="AD5" s="79"/>
      <c r="AE5" s="39"/>
      <c r="AF5" s="79"/>
      <c r="AG5" s="39">
        <v>1</v>
      </c>
      <c r="AH5" s="79">
        <v>0</v>
      </c>
      <c r="AI5" s="39"/>
      <c r="AJ5" s="30"/>
    </row>
    <row r="6" spans="1:36" x14ac:dyDescent="0.35">
      <c r="A6" s="18">
        <v>3</v>
      </c>
      <c r="B6" s="19" t="s">
        <v>168</v>
      </c>
      <c r="C6" s="19" t="s">
        <v>169</v>
      </c>
      <c r="D6" s="37" t="s">
        <v>79</v>
      </c>
      <c r="E6" s="37" t="s">
        <v>154</v>
      </c>
      <c r="F6" s="38">
        <v>2100000</v>
      </c>
      <c r="G6" s="89">
        <v>-6.3</v>
      </c>
      <c r="H6" s="38">
        <v>-130000</v>
      </c>
      <c r="I6" s="86">
        <v>3</v>
      </c>
      <c r="J6" s="79">
        <v>-1.4</v>
      </c>
      <c r="K6" s="39">
        <v>3</v>
      </c>
      <c r="L6" s="79">
        <v>-0.5</v>
      </c>
      <c r="M6" s="39">
        <v>2</v>
      </c>
      <c r="N6" s="79">
        <v>-0.3</v>
      </c>
      <c r="O6" s="39">
        <v>3</v>
      </c>
      <c r="P6" s="79">
        <v>-1.4</v>
      </c>
      <c r="Q6" s="39">
        <v>2</v>
      </c>
      <c r="R6" s="79">
        <v>1.4</v>
      </c>
      <c r="S6" s="39">
        <v>4</v>
      </c>
      <c r="T6" s="79">
        <v>0.1</v>
      </c>
      <c r="U6" s="39">
        <v>4</v>
      </c>
      <c r="V6" s="79">
        <v>-5.4</v>
      </c>
      <c r="W6" s="39">
        <v>3</v>
      </c>
      <c r="X6" s="79">
        <v>-0.1</v>
      </c>
      <c r="Y6" s="39">
        <v>3</v>
      </c>
      <c r="Z6" s="79">
        <v>0.1</v>
      </c>
      <c r="AA6" s="39"/>
      <c r="AB6" s="79"/>
      <c r="AC6" s="39"/>
      <c r="AD6" s="79"/>
      <c r="AE6" s="39"/>
      <c r="AF6" s="79"/>
      <c r="AG6" s="39">
        <v>3</v>
      </c>
      <c r="AH6" s="79">
        <v>0</v>
      </c>
      <c r="AI6" s="39"/>
      <c r="AJ6" s="30"/>
    </row>
    <row r="7" spans="1:36" x14ac:dyDescent="0.35">
      <c r="A7" s="18">
        <v>4</v>
      </c>
      <c r="B7" s="19" t="s">
        <v>196</v>
      </c>
      <c r="C7" s="19" t="s">
        <v>197</v>
      </c>
      <c r="D7" s="37" t="s">
        <v>79</v>
      </c>
      <c r="E7" s="37" t="s">
        <v>151</v>
      </c>
      <c r="F7" s="38">
        <v>2500000</v>
      </c>
      <c r="G7" s="89">
        <v>-6.1</v>
      </c>
      <c r="H7" s="38">
        <v>-150000</v>
      </c>
      <c r="I7" s="86">
        <v>4</v>
      </c>
      <c r="J7" s="79">
        <v>-1.6</v>
      </c>
      <c r="K7" s="39">
        <v>4</v>
      </c>
      <c r="L7" s="79">
        <v>-1.5</v>
      </c>
      <c r="M7" s="39">
        <v>4</v>
      </c>
      <c r="N7" s="79">
        <v>-0.3</v>
      </c>
      <c r="O7" s="39"/>
      <c r="P7" s="79"/>
      <c r="Q7" s="39">
        <v>2</v>
      </c>
      <c r="R7" s="79">
        <v>1.6</v>
      </c>
      <c r="S7" s="39">
        <v>2</v>
      </c>
      <c r="T7" s="79">
        <v>-2.1</v>
      </c>
      <c r="U7" s="39">
        <v>2</v>
      </c>
      <c r="V7" s="79">
        <v>-2.8</v>
      </c>
      <c r="W7" s="39">
        <v>4</v>
      </c>
      <c r="X7" s="79">
        <v>-0.6</v>
      </c>
      <c r="Y7" s="39">
        <v>4</v>
      </c>
      <c r="Z7" s="79">
        <v>0.4</v>
      </c>
      <c r="AA7" s="39"/>
      <c r="AB7" s="79"/>
      <c r="AC7" s="39">
        <v>2</v>
      </c>
      <c r="AD7" s="79">
        <v>-0.4</v>
      </c>
      <c r="AE7" s="39">
        <v>4</v>
      </c>
      <c r="AF7" s="79">
        <v>0.7</v>
      </c>
      <c r="AG7" s="39">
        <v>3</v>
      </c>
      <c r="AH7" s="79">
        <v>0</v>
      </c>
      <c r="AI7" s="39">
        <v>4</v>
      </c>
      <c r="AJ7" s="30">
        <v>0</v>
      </c>
    </row>
    <row r="8" spans="1:36" x14ac:dyDescent="0.35">
      <c r="A8" s="18">
        <v>5</v>
      </c>
      <c r="B8" s="19" t="s">
        <v>226</v>
      </c>
      <c r="C8" s="19" t="s">
        <v>227</v>
      </c>
      <c r="D8" s="37" t="s">
        <v>79</v>
      </c>
      <c r="E8" s="37" t="s">
        <v>154</v>
      </c>
      <c r="F8" s="38">
        <v>18000000</v>
      </c>
      <c r="G8" s="89">
        <v>-5.7</v>
      </c>
      <c r="H8" s="38">
        <v>-1000000</v>
      </c>
      <c r="I8" s="86">
        <v>1</v>
      </c>
      <c r="J8" s="79">
        <v>-0.7</v>
      </c>
      <c r="K8" s="39">
        <v>1</v>
      </c>
      <c r="L8" s="79">
        <v>-0.4</v>
      </c>
      <c r="M8" s="39">
        <v>1</v>
      </c>
      <c r="N8" s="79">
        <v>-0.6</v>
      </c>
      <c r="O8" s="39">
        <v>4</v>
      </c>
      <c r="P8" s="79">
        <v>0.6</v>
      </c>
      <c r="Q8" s="39">
        <v>4</v>
      </c>
      <c r="R8" s="79">
        <v>2.2999999999999998</v>
      </c>
      <c r="S8" s="39">
        <v>4</v>
      </c>
      <c r="T8" s="79">
        <v>0.7</v>
      </c>
      <c r="U8" s="39">
        <v>4</v>
      </c>
      <c r="V8" s="79">
        <v>-5.6</v>
      </c>
      <c r="W8" s="39">
        <v>1</v>
      </c>
      <c r="X8" s="79">
        <v>-1.2</v>
      </c>
      <c r="Y8" s="39">
        <v>2</v>
      </c>
      <c r="Z8" s="79">
        <v>0.1</v>
      </c>
      <c r="AA8" s="39"/>
      <c r="AB8" s="79"/>
      <c r="AC8" s="39"/>
      <c r="AD8" s="79"/>
      <c r="AE8" s="39">
        <v>2</v>
      </c>
      <c r="AF8" s="79">
        <v>0.5</v>
      </c>
      <c r="AG8" s="39">
        <v>1</v>
      </c>
      <c r="AH8" s="79">
        <v>0</v>
      </c>
      <c r="AI8" s="39">
        <v>4</v>
      </c>
      <c r="AJ8" s="30">
        <v>0</v>
      </c>
    </row>
    <row r="9" spans="1:36" x14ac:dyDescent="0.35">
      <c r="A9" s="18">
        <v>6</v>
      </c>
      <c r="B9" s="19" t="s">
        <v>155</v>
      </c>
      <c r="C9" s="19" t="s">
        <v>156</v>
      </c>
      <c r="D9" s="37" t="s">
        <v>79</v>
      </c>
      <c r="E9" s="37" t="s">
        <v>157</v>
      </c>
      <c r="F9" s="38">
        <v>46000000</v>
      </c>
      <c r="G9" s="89">
        <v>-5.5</v>
      </c>
      <c r="H9" s="38">
        <v>-2500000</v>
      </c>
      <c r="I9" s="86">
        <v>4</v>
      </c>
      <c r="J9" s="79">
        <v>-3.6</v>
      </c>
      <c r="K9" s="39">
        <v>4</v>
      </c>
      <c r="L9" s="79">
        <v>-2.4</v>
      </c>
      <c r="M9" s="39">
        <v>4</v>
      </c>
      <c r="N9" s="79">
        <v>0.3</v>
      </c>
      <c r="O9" s="39">
        <v>1</v>
      </c>
      <c r="P9" s="79">
        <v>0.7</v>
      </c>
      <c r="Q9" s="39">
        <v>2</v>
      </c>
      <c r="R9" s="79">
        <v>1.7</v>
      </c>
      <c r="S9" s="39">
        <v>1</v>
      </c>
      <c r="T9" s="79">
        <v>-0.3</v>
      </c>
      <c r="U9" s="39">
        <v>2</v>
      </c>
      <c r="V9" s="79">
        <v>-2.9</v>
      </c>
      <c r="W9" s="39">
        <v>3</v>
      </c>
      <c r="X9" s="79">
        <v>0.1</v>
      </c>
      <c r="Y9" s="39">
        <v>1</v>
      </c>
      <c r="Z9" s="79">
        <v>0</v>
      </c>
      <c r="AA9" s="39">
        <v>2</v>
      </c>
      <c r="AB9" s="79">
        <v>-0.2</v>
      </c>
      <c r="AC9" s="39"/>
      <c r="AD9" s="79"/>
      <c r="AE9" s="39">
        <v>4</v>
      </c>
      <c r="AF9" s="79">
        <v>0.7</v>
      </c>
      <c r="AG9" s="39">
        <v>1</v>
      </c>
      <c r="AH9" s="79">
        <v>0</v>
      </c>
      <c r="AI9" s="39">
        <v>4</v>
      </c>
      <c r="AJ9" s="30">
        <v>0</v>
      </c>
    </row>
    <row r="10" spans="1:36" x14ac:dyDescent="0.35">
      <c r="A10" s="18">
        <v>7</v>
      </c>
      <c r="B10" s="19" t="s">
        <v>214</v>
      </c>
      <c r="C10" s="19" t="s">
        <v>215</v>
      </c>
      <c r="D10" s="37" t="s">
        <v>79</v>
      </c>
      <c r="E10" s="37" t="s">
        <v>157</v>
      </c>
      <c r="F10" s="38">
        <v>29000000</v>
      </c>
      <c r="G10" s="89">
        <v>-5.4</v>
      </c>
      <c r="H10" s="38">
        <v>-1500000</v>
      </c>
      <c r="I10" s="86">
        <v>3</v>
      </c>
      <c r="J10" s="79">
        <v>-1.4</v>
      </c>
      <c r="K10" s="39">
        <v>3</v>
      </c>
      <c r="L10" s="79">
        <v>-0.6</v>
      </c>
      <c r="M10" s="39">
        <v>4</v>
      </c>
      <c r="N10" s="79">
        <v>-1.6</v>
      </c>
      <c r="O10" s="39">
        <v>2</v>
      </c>
      <c r="P10" s="79">
        <v>0.8</v>
      </c>
      <c r="Q10" s="39">
        <v>3</v>
      </c>
      <c r="R10" s="79">
        <v>3.3</v>
      </c>
      <c r="S10" s="39">
        <v>2</v>
      </c>
      <c r="T10" s="79">
        <v>1.8</v>
      </c>
      <c r="U10" s="39">
        <v>4</v>
      </c>
      <c r="V10" s="79">
        <v>-6.5</v>
      </c>
      <c r="W10" s="39">
        <v>3</v>
      </c>
      <c r="X10" s="79">
        <v>-0.2</v>
      </c>
      <c r="Y10" s="39">
        <v>4</v>
      </c>
      <c r="Z10" s="79">
        <v>0</v>
      </c>
      <c r="AA10" s="39"/>
      <c r="AB10" s="79"/>
      <c r="AC10" s="39"/>
      <c r="AD10" s="79"/>
      <c r="AE10" s="39">
        <v>2</v>
      </c>
      <c r="AF10" s="79">
        <v>0</v>
      </c>
      <c r="AG10" s="39">
        <v>3</v>
      </c>
      <c r="AH10" s="79">
        <v>0</v>
      </c>
      <c r="AI10" s="39"/>
      <c r="AJ10" s="30"/>
    </row>
    <row r="11" spans="1:36" x14ac:dyDescent="0.35">
      <c r="A11" s="18">
        <v>8</v>
      </c>
      <c r="B11" s="19" t="s">
        <v>172</v>
      </c>
      <c r="C11" s="19" t="s">
        <v>173</v>
      </c>
      <c r="D11" s="37" t="s">
        <v>79</v>
      </c>
      <c r="E11" s="37" t="s">
        <v>154</v>
      </c>
      <c r="F11" s="38">
        <v>5400000</v>
      </c>
      <c r="G11" s="89">
        <v>-5.3</v>
      </c>
      <c r="H11" s="38">
        <v>-290000</v>
      </c>
      <c r="I11" s="86">
        <v>3</v>
      </c>
      <c r="J11" s="79">
        <v>-1.2</v>
      </c>
      <c r="K11" s="39">
        <v>1</v>
      </c>
      <c r="L11" s="79">
        <v>-0.3</v>
      </c>
      <c r="M11" s="39">
        <v>2</v>
      </c>
      <c r="N11" s="79">
        <v>-0.9</v>
      </c>
      <c r="O11" s="39">
        <v>2</v>
      </c>
      <c r="P11" s="79">
        <v>0.6</v>
      </c>
      <c r="Q11" s="39">
        <v>3</v>
      </c>
      <c r="R11" s="79">
        <v>4.5</v>
      </c>
      <c r="S11" s="39">
        <v>4</v>
      </c>
      <c r="T11" s="79">
        <v>0</v>
      </c>
      <c r="U11" s="39">
        <v>3</v>
      </c>
      <c r="V11" s="79">
        <v>-5</v>
      </c>
      <c r="W11" s="39">
        <v>4</v>
      </c>
      <c r="X11" s="79">
        <v>-0.7</v>
      </c>
      <c r="Y11" s="39">
        <v>1</v>
      </c>
      <c r="Z11" s="79">
        <v>0</v>
      </c>
      <c r="AA11" s="39"/>
      <c r="AB11" s="79"/>
      <c r="AC11" s="39"/>
      <c r="AD11" s="79"/>
      <c r="AE11" s="39">
        <v>1</v>
      </c>
      <c r="AF11" s="79">
        <v>0.9</v>
      </c>
      <c r="AG11" s="39">
        <v>3</v>
      </c>
      <c r="AH11" s="79">
        <v>0</v>
      </c>
      <c r="AI11" s="39"/>
      <c r="AJ11" s="30"/>
    </row>
    <row r="12" spans="1:36" x14ac:dyDescent="0.35">
      <c r="A12" s="18">
        <v>9</v>
      </c>
      <c r="B12" s="19" t="s">
        <v>164</v>
      </c>
      <c r="C12" s="19" t="s">
        <v>165</v>
      </c>
      <c r="D12" s="37" t="s">
        <v>79</v>
      </c>
      <c r="E12" s="37" t="s">
        <v>151</v>
      </c>
      <c r="F12" s="38">
        <v>1500000</v>
      </c>
      <c r="G12" s="89">
        <v>-5.2</v>
      </c>
      <c r="H12" s="38">
        <v>-81000</v>
      </c>
      <c r="I12" s="86">
        <v>2</v>
      </c>
      <c r="J12" s="79">
        <v>-1.1000000000000001</v>
      </c>
      <c r="K12" s="39">
        <v>2</v>
      </c>
      <c r="L12" s="79">
        <v>-0.5</v>
      </c>
      <c r="M12" s="39">
        <v>4</v>
      </c>
      <c r="N12" s="79">
        <v>-0.3</v>
      </c>
      <c r="O12" s="39"/>
      <c r="P12" s="79"/>
      <c r="Q12" s="39">
        <v>2</v>
      </c>
      <c r="R12" s="79">
        <v>3.4</v>
      </c>
      <c r="S12" s="39">
        <v>2</v>
      </c>
      <c r="T12" s="79">
        <v>-0.3</v>
      </c>
      <c r="U12" s="39">
        <v>3</v>
      </c>
      <c r="V12" s="79">
        <v>-3.6</v>
      </c>
      <c r="W12" s="39">
        <v>4</v>
      </c>
      <c r="X12" s="79">
        <v>-1.2</v>
      </c>
      <c r="Y12" s="39">
        <v>3</v>
      </c>
      <c r="Z12" s="79">
        <v>0.1</v>
      </c>
      <c r="AA12" s="39"/>
      <c r="AB12" s="79"/>
      <c r="AC12" s="39"/>
      <c r="AD12" s="79"/>
      <c r="AE12" s="39"/>
      <c r="AF12" s="79"/>
      <c r="AG12" s="39">
        <v>4</v>
      </c>
      <c r="AH12" s="79">
        <v>0</v>
      </c>
      <c r="AI12" s="39"/>
      <c r="AJ12" s="30"/>
    </row>
    <row r="13" spans="1:36" x14ac:dyDescent="0.35">
      <c r="A13" s="18">
        <v>10</v>
      </c>
      <c r="B13" s="19" t="s">
        <v>204</v>
      </c>
      <c r="C13" s="19" t="s">
        <v>205</v>
      </c>
      <c r="D13" s="37" t="s">
        <v>79</v>
      </c>
      <c r="E13" s="37" t="s">
        <v>154</v>
      </c>
      <c r="F13" s="38">
        <v>14000000</v>
      </c>
      <c r="G13" s="89">
        <v>-4.9000000000000004</v>
      </c>
      <c r="H13" s="38">
        <v>-690000</v>
      </c>
      <c r="I13" s="86">
        <v>2</v>
      </c>
      <c r="J13" s="79">
        <v>-1.1000000000000001</v>
      </c>
      <c r="K13" s="39">
        <v>1</v>
      </c>
      <c r="L13" s="79">
        <v>-0.4</v>
      </c>
      <c r="M13" s="39">
        <v>3</v>
      </c>
      <c r="N13" s="79">
        <v>-0.9</v>
      </c>
      <c r="O13" s="39">
        <v>4</v>
      </c>
      <c r="P13" s="79">
        <v>0.9</v>
      </c>
      <c r="Q13" s="39">
        <v>3</v>
      </c>
      <c r="R13" s="79">
        <v>2.8</v>
      </c>
      <c r="S13" s="39">
        <v>4</v>
      </c>
      <c r="T13" s="79">
        <v>1</v>
      </c>
      <c r="U13" s="39">
        <v>3</v>
      </c>
      <c r="V13" s="79">
        <v>-5.6</v>
      </c>
      <c r="W13" s="39">
        <v>2</v>
      </c>
      <c r="X13" s="79">
        <v>0</v>
      </c>
      <c r="Y13" s="39">
        <v>3</v>
      </c>
      <c r="Z13" s="79">
        <v>0</v>
      </c>
      <c r="AA13" s="39"/>
      <c r="AB13" s="79"/>
      <c r="AC13" s="39"/>
      <c r="AD13" s="79"/>
      <c r="AE13" s="39"/>
      <c r="AF13" s="79"/>
      <c r="AG13" s="39">
        <v>1</v>
      </c>
      <c r="AH13" s="79">
        <v>0</v>
      </c>
      <c r="AI13" s="39"/>
      <c r="AJ13" s="30"/>
    </row>
    <row r="14" spans="1:36" x14ac:dyDescent="0.35">
      <c r="A14" s="18">
        <v>11</v>
      </c>
      <c r="B14" s="19" t="s">
        <v>198</v>
      </c>
      <c r="C14" s="19" t="s">
        <v>199</v>
      </c>
      <c r="D14" s="37" t="s">
        <v>79</v>
      </c>
      <c r="E14" s="37" t="s">
        <v>157</v>
      </c>
      <c r="F14" s="38">
        <v>570000</v>
      </c>
      <c r="G14" s="89">
        <v>-4.3</v>
      </c>
      <c r="H14" s="38">
        <v>-25000</v>
      </c>
      <c r="I14" s="86">
        <v>3</v>
      </c>
      <c r="J14" s="79">
        <v>-1.7</v>
      </c>
      <c r="K14" s="39">
        <v>3</v>
      </c>
      <c r="L14" s="79">
        <v>-0.7</v>
      </c>
      <c r="M14" s="39"/>
      <c r="N14" s="79"/>
      <c r="O14" s="39"/>
      <c r="P14" s="79"/>
      <c r="Q14" s="39">
        <v>2</v>
      </c>
      <c r="R14" s="79">
        <v>1.4</v>
      </c>
      <c r="S14" s="39">
        <v>2</v>
      </c>
      <c r="T14" s="79">
        <v>3.5</v>
      </c>
      <c r="U14" s="39">
        <v>4</v>
      </c>
      <c r="V14" s="79">
        <v>-6.5</v>
      </c>
      <c r="W14" s="39">
        <v>2</v>
      </c>
      <c r="X14" s="79">
        <v>-0.4</v>
      </c>
      <c r="Y14" s="39">
        <v>4</v>
      </c>
      <c r="Z14" s="79">
        <v>0.2</v>
      </c>
      <c r="AA14" s="39"/>
      <c r="AB14" s="79"/>
      <c r="AC14" s="39"/>
      <c r="AD14" s="79"/>
      <c r="AE14" s="39"/>
      <c r="AF14" s="79"/>
      <c r="AG14" s="39">
        <v>3</v>
      </c>
      <c r="AH14" s="79">
        <v>0</v>
      </c>
      <c r="AI14" s="39">
        <v>4</v>
      </c>
      <c r="AJ14" s="30">
        <v>0</v>
      </c>
    </row>
    <row r="15" spans="1:36" x14ac:dyDescent="0.35">
      <c r="A15" s="18">
        <v>12</v>
      </c>
      <c r="B15" s="19" t="s">
        <v>152</v>
      </c>
      <c r="C15" s="19" t="s">
        <v>153</v>
      </c>
      <c r="D15" s="37" t="s">
        <v>79</v>
      </c>
      <c r="E15" s="37" t="s">
        <v>154</v>
      </c>
      <c r="F15" s="38">
        <v>2600000</v>
      </c>
      <c r="G15" s="89">
        <v>-4.0999999999999996</v>
      </c>
      <c r="H15" s="38">
        <v>-110000</v>
      </c>
      <c r="I15" s="86">
        <v>3</v>
      </c>
      <c r="J15" s="79">
        <v>-1.5</v>
      </c>
      <c r="K15" s="39">
        <v>3</v>
      </c>
      <c r="L15" s="79">
        <v>-0.6</v>
      </c>
      <c r="M15" s="39">
        <v>1</v>
      </c>
      <c r="N15" s="79">
        <v>-0.2</v>
      </c>
      <c r="O15" s="39">
        <v>3</v>
      </c>
      <c r="P15" s="79">
        <v>1.9</v>
      </c>
      <c r="Q15" s="39">
        <v>2</v>
      </c>
      <c r="R15" s="79">
        <v>3.4</v>
      </c>
      <c r="S15" s="39">
        <v>4</v>
      </c>
      <c r="T15" s="79">
        <v>-0.7</v>
      </c>
      <c r="U15" s="39">
        <v>4</v>
      </c>
      <c r="V15" s="79">
        <v>-4</v>
      </c>
      <c r="W15" s="39">
        <v>2</v>
      </c>
      <c r="X15" s="79">
        <v>-0.4</v>
      </c>
      <c r="Y15" s="39">
        <v>1</v>
      </c>
      <c r="Z15" s="79">
        <v>0</v>
      </c>
      <c r="AA15" s="39"/>
      <c r="AB15" s="79"/>
      <c r="AC15" s="39">
        <v>2</v>
      </c>
      <c r="AD15" s="79">
        <v>0.4</v>
      </c>
      <c r="AE15" s="39">
        <v>3</v>
      </c>
      <c r="AF15" s="79">
        <v>1.4</v>
      </c>
      <c r="AG15" s="39">
        <v>2</v>
      </c>
      <c r="AH15" s="79">
        <v>0</v>
      </c>
      <c r="AI15" s="39"/>
      <c r="AJ15" s="30"/>
    </row>
    <row r="16" spans="1:36" x14ac:dyDescent="0.35">
      <c r="A16" s="18">
        <v>13</v>
      </c>
      <c r="B16" s="19" t="s">
        <v>206</v>
      </c>
      <c r="C16" s="19" t="s">
        <v>207</v>
      </c>
      <c r="D16" s="37" t="s">
        <v>79</v>
      </c>
      <c r="E16" s="37" t="s">
        <v>157</v>
      </c>
      <c r="F16" s="38">
        <v>13000000</v>
      </c>
      <c r="G16" s="89">
        <v>-4</v>
      </c>
      <c r="H16" s="38">
        <v>-530000</v>
      </c>
      <c r="I16" s="86">
        <v>3</v>
      </c>
      <c r="J16" s="79">
        <v>-1.3</v>
      </c>
      <c r="K16" s="39">
        <v>3</v>
      </c>
      <c r="L16" s="79">
        <v>-0.6</v>
      </c>
      <c r="M16" s="39">
        <v>1</v>
      </c>
      <c r="N16" s="79">
        <v>-0.3</v>
      </c>
      <c r="O16" s="39">
        <v>2</v>
      </c>
      <c r="P16" s="79">
        <v>0</v>
      </c>
      <c r="Q16" s="39">
        <v>3</v>
      </c>
      <c r="R16" s="79">
        <v>2</v>
      </c>
      <c r="S16" s="39">
        <v>4</v>
      </c>
      <c r="T16" s="79">
        <v>-0.3</v>
      </c>
      <c r="U16" s="39">
        <v>3</v>
      </c>
      <c r="V16" s="79">
        <v>-3.9</v>
      </c>
      <c r="W16" s="39">
        <v>2</v>
      </c>
      <c r="X16" s="79">
        <v>0.1</v>
      </c>
      <c r="Y16" s="39">
        <v>3</v>
      </c>
      <c r="Z16" s="79">
        <v>0</v>
      </c>
      <c r="AA16" s="39"/>
      <c r="AB16" s="79"/>
      <c r="AC16" s="39"/>
      <c r="AD16" s="79"/>
      <c r="AE16" s="39">
        <v>1</v>
      </c>
      <c r="AF16" s="79">
        <v>1.2</v>
      </c>
      <c r="AG16" s="39">
        <v>2</v>
      </c>
      <c r="AH16" s="79">
        <v>0</v>
      </c>
      <c r="AI16" s="39">
        <v>4</v>
      </c>
      <c r="AJ16" s="30">
        <v>0</v>
      </c>
    </row>
    <row r="17" spans="1:36" x14ac:dyDescent="0.35">
      <c r="A17" s="18">
        <v>14</v>
      </c>
      <c r="B17" s="19" t="s">
        <v>162</v>
      </c>
      <c r="C17" s="19" t="s">
        <v>163</v>
      </c>
      <c r="D17" s="37" t="s">
        <v>79</v>
      </c>
      <c r="E17" s="37" t="s">
        <v>157</v>
      </c>
      <c r="F17" s="38">
        <v>36000000</v>
      </c>
      <c r="G17" s="89">
        <v>-3.5</v>
      </c>
      <c r="H17" s="38">
        <v>-1300000</v>
      </c>
      <c r="I17" s="86">
        <v>2</v>
      </c>
      <c r="J17" s="79">
        <v>-1.2</v>
      </c>
      <c r="K17" s="39">
        <v>2</v>
      </c>
      <c r="L17" s="79">
        <v>-0.6</v>
      </c>
      <c r="M17" s="39">
        <v>2</v>
      </c>
      <c r="N17" s="79">
        <v>-0.4</v>
      </c>
      <c r="O17" s="39"/>
      <c r="P17" s="79"/>
      <c r="Q17" s="39">
        <v>4</v>
      </c>
      <c r="R17" s="79">
        <v>-2.7</v>
      </c>
      <c r="S17" s="39">
        <v>2</v>
      </c>
      <c r="T17" s="79">
        <v>-0.5</v>
      </c>
      <c r="U17" s="39">
        <v>2</v>
      </c>
      <c r="V17" s="79">
        <v>-1.5</v>
      </c>
      <c r="W17" s="39">
        <v>1</v>
      </c>
      <c r="X17" s="79">
        <v>-0.3</v>
      </c>
      <c r="Y17" s="39">
        <v>2</v>
      </c>
      <c r="Z17" s="79">
        <v>0</v>
      </c>
      <c r="AA17" s="39"/>
      <c r="AB17" s="79"/>
      <c r="AC17" s="39"/>
      <c r="AD17" s="79"/>
      <c r="AE17" s="39"/>
      <c r="AF17" s="79"/>
      <c r="AG17" s="39">
        <v>4</v>
      </c>
      <c r="AH17" s="79">
        <v>0</v>
      </c>
      <c r="AI17" s="39"/>
      <c r="AJ17" s="30"/>
    </row>
    <row r="18" spans="1:36" x14ac:dyDescent="0.35">
      <c r="A18" s="18">
        <v>15</v>
      </c>
      <c r="B18" s="19" t="s">
        <v>166</v>
      </c>
      <c r="C18" s="19" t="s">
        <v>167</v>
      </c>
      <c r="D18" s="37" t="s">
        <v>79</v>
      </c>
      <c r="E18" s="37" t="s">
        <v>157</v>
      </c>
      <c r="F18" s="38">
        <v>16000000</v>
      </c>
      <c r="G18" s="89">
        <v>-3.5</v>
      </c>
      <c r="H18" s="38">
        <v>-540000</v>
      </c>
      <c r="I18" s="86">
        <v>4</v>
      </c>
      <c r="J18" s="79">
        <v>-1.2</v>
      </c>
      <c r="K18" s="39">
        <v>4</v>
      </c>
      <c r="L18" s="79">
        <v>-1</v>
      </c>
      <c r="M18" s="39">
        <v>2</v>
      </c>
      <c r="N18" s="79">
        <v>0.6</v>
      </c>
      <c r="O18" s="39">
        <v>1</v>
      </c>
      <c r="P18" s="79">
        <v>0</v>
      </c>
      <c r="Q18" s="39">
        <v>2</v>
      </c>
      <c r="R18" s="79">
        <v>3.7</v>
      </c>
      <c r="S18" s="39">
        <v>2</v>
      </c>
      <c r="T18" s="79">
        <v>-1.6</v>
      </c>
      <c r="U18" s="39">
        <v>2</v>
      </c>
      <c r="V18" s="79">
        <v>-0.7</v>
      </c>
      <c r="W18" s="39">
        <v>4</v>
      </c>
      <c r="X18" s="79">
        <v>-0.4</v>
      </c>
      <c r="Y18" s="39">
        <v>4</v>
      </c>
      <c r="Z18" s="79">
        <v>0</v>
      </c>
      <c r="AA18" s="39">
        <v>3</v>
      </c>
      <c r="AB18" s="79">
        <v>-2.2999999999999998</v>
      </c>
      <c r="AC18" s="39"/>
      <c r="AD18" s="79"/>
      <c r="AE18" s="39">
        <v>3</v>
      </c>
      <c r="AF18" s="79">
        <v>0.6</v>
      </c>
      <c r="AG18" s="39">
        <v>3</v>
      </c>
      <c r="AH18" s="79">
        <v>0</v>
      </c>
      <c r="AI18" s="39"/>
      <c r="AJ18" s="30"/>
    </row>
    <row r="19" spans="1:36" x14ac:dyDescent="0.35">
      <c r="A19" s="18">
        <v>16</v>
      </c>
      <c r="B19" s="19" t="s">
        <v>212</v>
      </c>
      <c r="C19" s="19" t="s">
        <v>213</v>
      </c>
      <c r="D19" s="37" t="s">
        <v>79</v>
      </c>
      <c r="E19" s="37" t="s">
        <v>151</v>
      </c>
      <c r="F19" s="38">
        <v>61000000</v>
      </c>
      <c r="G19" s="89">
        <v>-3</v>
      </c>
      <c r="H19" s="38">
        <v>-1900000</v>
      </c>
      <c r="I19" s="86">
        <v>4</v>
      </c>
      <c r="J19" s="79">
        <v>-2.8</v>
      </c>
      <c r="K19" s="39">
        <v>4</v>
      </c>
      <c r="L19" s="79">
        <v>-3.1</v>
      </c>
      <c r="M19" s="39">
        <v>4</v>
      </c>
      <c r="N19" s="79">
        <v>-0.1</v>
      </c>
      <c r="O19" s="39">
        <v>2</v>
      </c>
      <c r="P19" s="79">
        <v>0.8</v>
      </c>
      <c r="Q19" s="39">
        <v>2</v>
      </c>
      <c r="R19" s="79">
        <v>0.3</v>
      </c>
      <c r="S19" s="39">
        <v>2</v>
      </c>
      <c r="T19" s="79">
        <v>2.1</v>
      </c>
      <c r="U19" s="39">
        <v>2</v>
      </c>
      <c r="V19" s="79">
        <v>-1.5</v>
      </c>
      <c r="W19" s="39">
        <v>4</v>
      </c>
      <c r="X19" s="79">
        <v>0.7</v>
      </c>
      <c r="Y19" s="39">
        <v>4</v>
      </c>
      <c r="Z19" s="79">
        <v>0.3</v>
      </c>
      <c r="AA19" s="39"/>
      <c r="AB19" s="79"/>
      <c r="AC19" s="39">
        <v>2</v>
      </c>
      <c r="AD19" s="79">
        <v>-4.3</v>
      </c>
      <c r="AE19" s="39">
        <v>4</v>
      </c>
      <c r="AF19" s="79">
        <v>1</v>
      </c>
      <c r="AG19" s="39">
        <v>4</v>
      </c>
      <c r="AH19" s="79">
        <v>0</v>
      </c>
      <c r="AI19" s="39">
        <v>1</v>
      </c>
      <c r="AJ19" s="30">
        <v>0</v>
      </c>
    </row>
    <row r="20" spans="1:36" x14ac:dyDescent="0.35">
      <c r="A20" s="18">
        <v>17</v>
      </c>
      <c r="B20" s="19" t="s">
        <v>149</v>
      </c>
      <c r="C20" s="19" t="s">
        <v>150</v>
      </c>
      <c r="D20" s="37" t="s">
        <v>79</v>
      </c>
      <c r="E20" s="37" t="s">
        <v>151</v>
      </c>
      <c r="F20" s="38">
        <v>2400000</v>
      </c>
      <c r="G20" s="89">
        <v>-3</v>
      </c>
      <c r="H20" s="38">
        <v>-71000</v>
      </c>
      <c r="I20" s="86">
        <v>4</v>
      </c>
      <c r="J20" s="79">
        <v>-1.6</v>
      </c>
      <c r="K20" s="39">
        <v>4</v>
      </c>
      <c r="L20" s="79">
        <v>-0.7</v>
      </c>
      <c r="M20" s="39">
        <v>4</v>
      </c>
      <c r="N20" s="79">
        <v>-0.5</v>
      </c>
      <c r="O20" s="39"/>
      <c r="P20" s="79"/>
      <c r="Q20" s="39">
        <v>2</v>
      </c>
      <c r="R20" s="79">
        <v>1.9</v>
      </c>
      <c r="S20" s="39">
        <v>2</v>
      </c>
      <c r="T20" s="79">
        <v>1.9</v>
      </c>
      <c r="U20" s="39">
        <v>3</v>
      </c>
      <c r="V20" s="79">
        <v>-4</v>
      </c>
      <c r="W20" s="39">
        <v>4</v>
      </c>
      <c r="X20" s="79">
        <v>-0.1</v>
      </c>
      <c r="Y20" s="39">
        <v>3</v>
      </c>
      <c r="Z20" s="79">
        <v>0.1</v>
      </c>
      <c r="AA20" s="39"/>
      <c r="AB20" s="79"/>
      <c r="AC20" s="39"/>
      <c r="AD20" s="79"/>
      <c r="AE20" s="39"/>
      <c r="AF20" s="79"/>
      <c r="AG20" s="39">
        <v>4</v>
      </c>
      <c r="AH20" s="79">
        <v>0</v>
      </c>
      <c r="AI20" s="39"/>
      <c r="AJ20" s="30"/>
    </row>
    <row r="21" spans="1:36" x14ac:dyDescent="0.35">
      <c r="A21" s="18">
        <v>18</v>
      </c>
      <c r="B21" s="19" t="s">
        <v>216</v>
      </c>
      <c r="C21" s="19" t="s">
        <v>217</v>
      </c>
      <c r="D21" s="37" t="s">
        <v>79</v>
      </c>
      <c r="E21" s="37" t="s">
        <v>154</v>
      </c>
      <c r="F21" s="38">
        <v>5100000</v>
      </c>
      <c r="G21" s="89">
        <v>-3</v>
      </c>
      <c r="H21" s="38">
        <v>-150000</v>
      </c>
      <c r="I21" s="86">
        <v>2</v>
      </c>
      <c r="J21" s="79">
        <v>-0.9</v>
      </c>
      <c r="K21" s="39">
        <v>2</v>
      </c>
      <c r="L21" s="79">
        <v>-0.5</v>
      </c>
      <c r="M21" s="39">
        <v>1</v>
      </c>
      <c r="N21" s="79">
        <v>0.5</v>
      </c>
      <c r="O21" s="39">
        <v>3</v>
      </c>
      <c r="P21" s="79">
        <v>1.9</v>
      </c>
      <c r="Q21" s="39">
        <v>4</v>
      </c>
      <c r="R21" s="79">
        <v>1.3</v>
      </c>
      <c r="S21" s="39">
        <v>4</v>
      </c>
      <c r="T21" s="79">
        <v>-0.1</v>
      </c>
      <c r="U21" s="39">
        <v>3</v>
      </c>
      <c r="V21" s="79">
        <v>-2.2000000000000002</v>
      </c>
      <c r="W21" s="39">
        <v>4</v>
      </c>
      <c r="X21" s="79">
        <v>-0.9</v>
      </c>
      <c r="Y21" s="39">
        <v>4</v>
      </c>
      <c r="Z21" s="79">
        <v>0.3</v>
      </c>
      <c r="AA21" s="39"/>
      <c r="AB21" s="79"/>
      <c r="AC21" s="39"/>
      <c r="AD21" s="79"/>
      <c r="AE21" s="39"/>
      <c r="AF21" s="79"/>
      <c r="AG21" s="39">
        <v>1</v>
      </c>
      <c r="AH21" s="79">
        <v>0</v>
      </c>
      <c r="AI21" s="39"/>
      <c r="AJ21" s="30"/>
    </row>
    <row r="22" spans="1:36" x14ac:dyDescent="0.35">
      <c r="A22" s="18">
        <v>19</v>
      </c>
      <c r="B22" s="19" t="s">
        <v>187</v>
      </c>
      <c r="C22" s="19" t="s">
        <v>188</v>
      </c>
      <c r="D22" s="37" t="s">
        <v>79</v>
      </c>
      <c r="E22" s="37" t="s">
        <v>154</v>
      </c>
      <c r="F22" s="38">
        <v>22000000</v>
      </c>
      <c r="G22" s="89">
        <v>-2.9</v>
      </c>
      <c r="H22" s="38">
        <v>-650000</v>
      </c>
      <c r="I22" s="86">
        <v>2</v>
      </c>
      <c r="J22" s="79">
        <v>-1.3</v>
      </c>
      <c r="K22" s="39">
        <v>3</v>
      </c>
      <c r="L22" s="79">
        <v>-0.6</v>
      </c>
      <c r="M22" s="39">
        <v>1</v>
      </c>
      <c r="N22" s="79">
        <v>-0.3</v>
      </c>
      <c r="O22" s="39">
        <v>4</v>
      </c>
      <c r="P22" s="79">
        <v>-0.1</v>
      </c>
      <c r="Q22" s="39">
        <v>2</v>
      </c>
      <c r="R22" s="79">
        <v>3</v>
      </c>
      <c r="S22" s="39">
        <v>4</v>
      </c>
      <c r="T22" s="79">
        <v>0.2</v>
      </c>
      <c r="U22" s="39">
        <v>4</v>
      </c>
      <c r="V22" s="79">
        <v>-6.7</v>
      </c>
      <c r="W22" s="39">
        <v>1</v>
      </c>
      <c r="X22" s="79">
        <v>0.1</v>
      </c>
      <c r="Y22" s="39">
        <v>1</v>
      </c>
      <c r="Z22" s="79">
        <v>0</v>
      </c>
      <c r="AA22" s="39">
        <v>2</v>
      </c>
      <c r="AB22" s="79">
        <v>3.8</v>
      </c>
      <c r="AC22" s="39"/>
      <c r="AD22" s="79"/>
      <c r="AE22" s="39">
        <v>3</v>
      </c>
      <c r="AF22" s="79">
        <v>0</v>
      </c>
      <c r="AG22" s="39">
        <v>1</v>
      </c>
      <c r="AH22" s="79">
        <v>0</v>
      </c>
      <c r="AI22" s="39"/>
      <c r="AJ22" s="30"/>
    </row>
    <row r="23" spans="1:36" x14ac:dyDescent="0.35">
      <c r="A23" s="18">
        <v>20</v>
      </c>
      <c r="B23" s="19" t="s">
        <v>224</v>
      </c>
      <c r="C23" s="19" t="s">
        <v>225</v>
      </c>
      <c r="D23" s="37" t="s">
        <v>79</v>
      </c>
      <c r="E23" s="37" t="s">
        <v>154</v>
      </c>
      <c r="F23" s="38">
        <v>3700000</v>
      </c>
      <c r="G23" s="89">
        <v>-2.4</v>
      </c>
      <c r="H23" s="38">
        <v>-88000</v>
      </c>
      <c r="I23" s="86">
        <v>1</v>
      </c>
      <c r="J23" s="79">
        <v>-0.7</v>
      </c>
      <c r="K23" s="39">
        <v>2</v>
      </c>
      <c r="L23" s="79">
        <v>-0.6</v>
      </c>
      <c r="M23" s="39">
        <v>1</v>
      </c>
      <c r="N23" s="79">
        <v>-0.3</v>
      </c>
      <c r="O23" s="39"/>
      <c r="P23" s="79"/>
      <c r="Q23" s="39">
        <v>4</v>
      </c>
      <c r="R23" s="79">
        <v>0.6</v>
      </c>
      <c r="S23" s="39">
        <v>3</v>
      </c>
      <c r="T23" s="79">
        <v>-0.5</v>
      </c>
      <c r="U23" s="39">
        <v>2</v>
      </c>
      <c r="V23" s="79">
        <v>-1.7</v>
      </c>
      <c r="W23" s="39">
        <v>4</v>
      </c>
      <c r="X23" s="79">
        <v>-0.3</v>
      </c>
      <c r="Y23" s="39">
        <v>4</v>
      </c>
      <c r="Z23" s="79">
        <v>0.1</v>
      </c>
      <c r="AA23" s="39"/>
      <c r="AB23" s="79"/>
      <c r="AC23" s="39"/>
      <c r="AD23" s="79"/>
      <c r="AE23" s="39">
        <v>1</v>
      </c>
      <c r="AF23" s="79">
        <v>0.9</v>
      </c>
      <c r="AG23" s="39">
        <v>1</v>
      </c>
      <c r="AH23" s="79">
        <v>0</v>
      </c>
      <c r="AI23" s="39"/>
      <c r="AJ23" s="30"/>
    </row>
    <row r="24" spans="1:36" x14ac:dyDescent="0.35">
      <c r="A24" s="18">
        <v>21</v>
      </c>
      <c r="B24" s="19" t="s">
        <v>200</v>
      </c>
      <c r="C24" s="19" t="s">
        <v>201</v>
      </c>
      <c r="D24" s="37" t="s">
        <v>79</v>
      </c>
      <c r="E24" s="37" t="s">
        <v>154</v>
      </c>
      <c r="F24" s="38">
        <v>12000000</v>
      </c>
      <c r="G24" s="89">
        <v>-2.2000000000000002</v>
      </c>
      <c r="H24" s="38">
        <v>-260000</v>
      </c>
      <c r="I24" s="86"/>
      <c r="J24" s="79"/>
      <c r="K24" s="39"/>
      <c r="L24" s="79"/>
      <c r="M24" s="39">
        <v>3</v>
      </c>
      <c r="N24" s="79">
        <v>0.4</v>
      </c>
      <c r="O24" s="39"/>
      <c r="P24" s="79"/>
      <c r="Q24" s="39">
        <v>3</v>
      </c>
      <c r="R24" s="79">
        <v>1.1000000000000001</v>
      </c>
      <c r="S24" s="39">
        <v>4</v>
      </c>
      <c r="T24" s="79">
        <v>0</v>
      </c>
      <c r="U24" s="39">
        <v>2</v>
      </c>
      <c r="V24" s="79">
        <v>-1.6</v>
      </c>
      <c r="W24" s="39">
        <v>4</v>
      </c>
      <c r="X24" s="79">
        <v>-0.7</v>
      </c>
      <c r="Y24" s="39">
        <v>1</v>
      </c>
      <c r="Z24" s="79">
        <v>0</v>
      </c>
      <c r="AA24" s="39"/>
      <c r="AB24" s="79"/>
      <c r="AC24" s="39"/>
      <c r="AD24" s="79"/>
      <c r="AE24" s="39"/>
      <c r="AF24" s="79"/>
      <c r="AG24" s="39"/>
      <c r="AH24" s="79"/>
      <c r="AI24" s="39"/>
      <c r="AJ24" s="30"/>
    </row>
    <row r="25" spans="1:36" x14ac:dyDescent="0.35">
      <c r="A25" s="18">
        <v>22</v>
      </c>
      <c r="B25" s="19" t="s">
        <v>176</v>
      </c>
      <c r="C25" s="19" t="s">
        <v>177</v>
      </c>
      <c r="D25" s="37" t="s">
        <v>79</v>
      </c>
      <c r="E25" s="37" t="s">
        <v>157</v>
      </c>
      <c r="F25" s="38">
        <v>230000</v>
      </c>
      <c r="G25" s="89">
        <v>-2.2000000000000002</v>
      </c>
      <c r="H25" s="38">
        <v>-5000</v>
      </c>
      <c r="I25" s="86">
        <v>4</v>
      </c>
      <c r="J25" s="79">
        <v>-1.8</v>
      </c>
      <c r="K25" s="39">
        <v>4</v>
      </c>
      <c r="L25" s="79">
        <v>-0.8</v>
      </c>
      <c r="M25" s="39">
        <v>2</v>
      </c>
      <c r="N25" s="79">
        <v>-0.8</v>
      </c>
      <c r="O25" s="39">
        <v>2</v>
      </c>
      <c r="P25" s="79">
        <v>-0.1</v>
      </c>
      <c r="Q25" s="39">
        <v>2</v>
      </c>
      <c r="R25" s="79">
        <v>3</v>
      </c>
      <c r="S25" s="39">
        <v>4</v>
      </c>
      <c r="T25" s="79">
        <v>2.4</v>
      </c>
      <c r="U25" s="39">
        <v>2</v>
      </c>
      <c r="V25" s="79">
        <v>-3.5</v>
      </c>
      <c r="W25" s="39">
        <v>2</v>
      </c>
      <c r="X25" s="79">
        <v>-0.2</v>
      </c>
      <c r="Y25" s="39">
        <v>1</v>
      </c>
      <c r="Z25" s="79">
        <v>0</v>
      </c>
      <c r="AA25" s="39"/>
      <c r="AB25" s="79"/>
      <c r="AC25" s="39"/>
      <c r="AD25" s="79"/>
      <c r="AE25" s="39">
        <v>1</v>
      </c>
      <c r="AF25" s="79">
        <v>0</v>
      </c>
      <c r="AG25" s="39">
        <v>3</v>
      </c>
      <c r="AH25" s="79">
        <v>0</v>
      </c>
      <c r="AI25" s="39"/>
      <c r="AJ25" s="30"/>
    </row>
    <row r="26" spans="1:36" x14ac:dyDescent="0.35">
      <c r="A26" s="18">
        <v>23</v>
      </c>
      <c r="B26" s="19" t="s">
        <v>238</v>
      </c>
      <c r="C26" s="19" t="s">
        <v>239</v>
      </c>
      <c r="D26" s="37" t="s">
        <v>79</v>
      </c>
      <c r="E26" s="37" t="s">
        <v>154</v>
      </c>
      <c r="F26" s="38">
        <v>23000000</v>
      </c>
      <c r="G26" s="89">
        <v>-1.9</v>
      </c>
      <c r="H26" s="38">
        <v>-440000</v>
      </c>
      <c r="I26" s="86">
        <v>1</v>
      </c>
      <c r="J26" s="79">
        <v>-0.9</v>
      </c>
      <c r="K26" s="39">
        <v>1</v>
      </c>
      <c r="L26" s="79">
        <v>-0.3</v>
      </c>
      <c r="M26" s="39">
        <v>1</v>
      </c>
      <c r="N26" s="79">
        <v>-0.5</v>
      </c>
      <c r="O26" s="39">
        <v>4</v>
      </c>
      <c r="P26" s="79">
        <v>1.7</v>
      </c>
      <c r="Q26" s="39">
        <v>2</v>
      </c>
      <c r="R26" s="79">
        <v>4</v>
      </c>
      <c r="S26" s="39">
        <v>2</v>
      </c>
      <c r="T26" s="79">
        <v>3</v>
      </c>
      <c r="U26" s="39">
        <v>4</v>
      </c>
      <c r="V26" s="79">
        <v>-6.1</v>
      </c>
      <c r="W26" s="39">
        <v>2</v>
      </c>
      <c r="X26" s="79">
        <v>-0.1</v>
      </c>
      <c r="Y26" s="39">
        <v>3</v>
      </c>
      <c r="Z26" s="79">
        <v>0.1</v>
      </c>
      <c r="AA26" s="39"/>
      <c r="AB26" s="79"/>
      <c r="AC26" s="39"/>
      <c r="AD26" s="79"/>
      <c r="AE26" s="39">
        <v>3</v>
      </c>
      <c r="AF26" s="79">
        <v>1.7</v>
      </c>
      <c r="AG26" s="39">
        <v>4</v>
      </c>
      <c r="AH26" s="79">
        <v>0</v>
      </c>
      <c r="AI26" s="39"/>
      <c r="AJ26" s="30"/>
    </row>
    <row r="27" spans="1:36" x14ac:dyDescent="0.35">
      <c r="A27" s="18">
        <v>24</v>
      </c>
      <c r="B27" s="19" t="s">
        <v>242</v>
      </c>
      <c r="C27" s="19" t="s">
        <v>243</v>
      </c>
      <c r="D27" s="37" t="s">
        <v>79</v>
      </c>
      <c r="E27" s="37" t="s">
        <v>157</v>
      </c>
      <c r="F27" s="38">
        <v>20000000</v>
      </c>
      <c r="G27" s="89">
        <v>-1.9</v>
      </c>
      <c r="H27" s="38">
        <v>-380000</v>
      </c>
      <c r="I27" s="86">
        <v>2</v>
      </c>
      <c r="J27" s="79">
        <v>-1</v>
      </c>
      <c r="K27" s="39">
        <v>3</v>
      </c>
      <c r="L27" s="79">
        <v>-0.6</v>
      </c>
      <c r="M27" s="39">
        <v>3</v>
      </c>
      <c r="N27" s="79">
        <v>0.3</v>
      </c>
      <c r="O27" s="39">
        <v>2</v>
      </c>
      <c r="P27" s="79">
        <v>1.4</v>
      </c>
      <c r="Q27" s="39">
        <v>3</v>
      </c>
      <c r="R27" s="79">
        <v>4.4000000000000004</v>
      </c>
      <c r="S27" s="39">
        <v>2</v>
      </c>
      <c r="T27" s="79">
        <v>-1.9</v>
      </c>
      <c r="U27" s="39">
        <v>2</v>
      </c>
      <c r="V27" s="79">
        <v>-0.9</v>
      </c>
      <c r="W27" s="39">
        <v>1</v>
      </c>
      <c r="X27" s="79">
        <v>0.1</v>
      </c>
      <c r="Y27" s="39">
        <v>3</v>
      </c>
      <c r="Z27" s="79">
        <v>0.3</v>
      </c>
      <c r="AA27" s="39"/>
      <c r="AB27" s="79"/>
      <c r="AC27" s="39">
        <v>2</v>
      </c>
      <c r="AD27" s="79">
        <v>-0.3</v>
      </c>
      <c r="AE27" s="39">
        <v>3</v>
      </c>
      <c r="AF27" s="79">
        <v>0.8</v>
      </c>
      <c r="AG27" s="39">
        <v>2</v>
      </c>
      <c r="AH27" s="79">
        <v>0</v>
      </c>
      <c r="AI27" s="39">
        <v>4</v>
      </c>
      <c r="AJ27" s="30">
        <v>0</v>
      </c>
    </row>
    <row r="28" spans="1:36" x14ac:dyDescent="0.35">
      <c r="A28" s="18">
        <v>25</v>
      </c>
      <c r="B28" s="19" t="s">
        <v>236</v>
      </c>
      <c r="C28" s="19" t="s">
        <v>237</v>
      </c>
      <c r="D28" s="37" t="s">
        <v>79</v>
      </c>
      <c r="E28" s="37" t="s">
        <v>154</v>
      </c>
      <c r="F28" s="38">
        <v>50000000</v>
      </c>
      <c r="G28" s="89">
        <v>-1.8</v>
      </c>
      <c r="H28" s="38">
        <v>-890000</v>
      </c>
      <c r="I28" s="86">
        <v>1</v>
      </c>
      <c r="J28" s="79">
        <v>-0.7</v>
      </c>
      <c r="K28" s="39">
        <v>1</v>
      </c>
      <c r="L28" s="79">
        <v>-0.5</v>
      </c>
      <c r="M28" s="39">
        <v>2</v>
      </c>
      <c r="N28" s="79">
        <v>-0.1</v>
      </c>
      <c r="O28" s="39">
        <v>2</v>
      </c>
      <c r="P28" s="79">
        <v>0.6</v>
      </c>
      <c r="Q28" s="39">
        <v>3</v>
      </c>
      <c r="R28" s="79">
        <v>3.1</v>
      </c>
      <c r="S28" s="39">
        <v>4</v>
      </c>
      <c r="T28" s="79">
        <v>-0.2</v>
      </c>
      <c r="U28" s="39">
        <v>3</v>
      </c>
      <c r="V28" s="79">
        <v>-3.1</v>
      </c>
      <c r="W28" s="39">
        <v>3</v>
      </c>
      <c r="X28" s="79">
        <v>0.1</v>
      </c>
      <c r="Y28" s="39">
        <v>1</v>
      </c>
      <c r="Z28" s="79">
        <v>-0.1</v>
      </c>
      <c r="AA28" s="39"/>
      <c r="AB28" s="79"/>
      <c r="AC28" s="39">
        <v>4</v>
      </c>
      <c r="AD28" s="79">
        <v>0.6</v>
      </c>
      <c r="AE28" s="39">
        <v>1</v>
      </c>
      <c r="AF28" s="79">
        <v>1.4</v>
      </c>
      <c r="AG28" s="39">
        <v>4</v>
      </c>
      <c r="AH28" s="79">
        <v>0</v>
      </c>
      <c r="AI28" s="39"/>
      <c r="AJ28" s="30"/>
    </row>
    <row r="29" spans="1:36" x14ac:dyDescent="0.35">
      <c r="A29" s="18">
        <v>26</v>
      </c>
      <c r="B29" s="19" t="s">
        <v>232</v>
      </c>
      <c r="C29" s="19" t="s">
        <v>233</v>
      </c>
      <c r="D29" s="37" t="s">
        <v>79</v>
      </c>
      <c r="E29" s="37" t="s">
        <v>154</v>
      </c>
      <c r="F29" s="38">
        <v>98000000</v>
      </c>
      <c r="G29" s="89">
        <v>-1.5</v>
      </c>
      <c r="H29" s="38">
        <v>-1500000</v>
      </c>
      <c r="I29" s="86">
        <v>1</v>
      </c>
      <c r="J29" s="79">
        <v>-0.9</v>
      </c>
      <c r="K29" s="39">
        <v>2</v>
      </c>
      <c r="L29" s="79">
        <v>-0.5</v>
      </c>
      <c r="M29" s="39">
        <v>3</v>
      </c>
      <c r="N29" s="79">
        <v>0.3</v>
      </c>
      <c r="O29" s="39">
        <v>3</v>
      </c>
      <c r="P29" s="79">
        <v>1.2</v>
      </c>
      <c r="Q29" s="39">
        <v>4</v>
      </c>
      <c r="R29" s="79">
        <v>1.5</v>
      </c>
      <c r="S29" s="39">
        <v>4</v>
      </c>
      <c r="T29" s="79">
        <v>-0.7</v>
      </c>
      <c r="U29" s="39">
        <v>3</v>
      </c>
      <c r="V29" s="79">
        <v>-0.1</v>
      </c>
      <c r="W29" s="39">
        <v>3</v>
      </c>
      <c r="X29" s="79">
        <v>-0.6</v>
      </c>
      <c r="Y29" s="39">
        <v>3</v>
      </c>
      <c r="Z29" s="79">
        <v>0</v>
      </c>
      <c r="AA29" s="39"/>
      <c r="AB29" s="79"/>
      <c r="AC29" s="39"/>
      <c r="AD29" s="79"/>
      <c r="AE29" s="39"/>
      <c r="AF29" s="79"/>
      <c r="AG29" s="39">
        <v>1</v>
      </c>
      <c r="AH29" s="79">
        <v>0</v>
      </c>
      <c r="AI29" s="39"/>
      <c r="AJ29" s="30"/>
    </row>
    <row r="30" spans="1:36" x14ac:dyDescent="0.35">
      <c r="A30" s="18">
        <v>27</v>
      </c>
      <c r="B30" s="19" t="s">
        <v>210</v>
      </c>
      <c r="C30" s="19" t="s">
        <v>211</v>
      </c>
      <c r="D30" s="37" t="s">
        <v>79</v>
      </c>
      <c r="E30" s="37" t="s">
        <v>154</v>
      </c>
      <c r="F30" s="38">
        <v>13000000</v>
      </c>
      <c r="G30" s="89">
        <v>-1.4</v>
      </c>
      <c r="H30" s="38">
        <v>-180000</v>
      </c>
      <c r="I30" s="86">
        <v>1</v>
      </c>
      <c r="J30" s="79">
        <v>-0.8</v>
      </c>
      <c r="K30" s="39">
        <v>1</v>
      </c>
      <c r="L30" s="79">
        <v>-0.4</v>
      </c>
      <c r="M30" s="39">
        <v>1</v>
      </c>
      <c r="N30" s="79">
        <v>-0.5</v>
      </c>
      <c r="O30" s="39">
        <v>2</v>
      </c>
      <c r="P30" s="79">
        <v>0.5</v>
      </c>
      <c r="Q30" s="39">
        <v>4</v>
      </c>
      <c r="R30" s="79">
        <v>-0.6</v>
      </c>
      <c r="S30" s="39">
        <v>4</v>
      </c>
      <c r="T30" s="79">
        <v>0.1</v>
      </c>
      <c r="U30" s="39">
        <v>2</v>
      </c>
      <c r="V30" s="79">
        <v>-1.4</v>
      </c>
      <c r="W30" s="39">
        <v>4</v>
      </c>
      <c r="X30" s="79">
        <v>-0.2</v>
      </c>
      <c r="Y30" s="39">
        <v>2</v>
      </c>
      <c r="Z30" s="79">
        <v>0</v>
      </c>
      <c r="AA30" s="39"/>
      <c r="AB30" s="79"/>
      <c r="AC30" s="39"/>
      <c r="AD30" s="79"/>
      <c r="AE30" s="39">
        <v>2</v>
      </c>
      <c r="AF30" s="79">
        <v>1.3</v>
      </c>
      <c r="AG30" s="39">
        <v>4</v>
      </c>
      <c r="AH30" s="79">
        <v>0</v>
      </c>
      <c r="AI30" s="39"/>
      <c r="AJ30" s="30"/>
    </row>
    <row r="31" spans="1:36" x14ac:dyDescent="0.35">
      <c r="A31" s="18">
        <v>28</v>
      </c>
      <c r="B31" s="19" t="s">
        <v>189</v>
      </c>
      <c r="C31" s="19" t="s">
        <v>113</v>
      </c>
      <c r="D31" s="37" t="s">
        <v>79</v>
      </c>
      <c r="E31" s="37" t="s">
        <v>186</v>
      </c>
      <c r="F31" s="38">
        <v>100000</v>
      </c>
      <c r="G31" s="89">
        <v>-1.1000000000000001</v>
      </c>
      <c r="H31" s="38">
        <v>-1100</v>
      </c>
      <c r="I31" s="86">
        <v>4</v>
      </c>
      <c r="J31" s="79">
        <v>-2</v>
      </c>
      <c r="K31" s="39">
        <v>4</v>
      </c>
      <c r="L31" s="79">
        <v>-2</v>
      </c>
      <c r="M31" s="39">
        <v>4</v>
      </c>
      <c r="N31" s="79">
        <v>0</v>
      </c>
      <c r="O31" s="39"/>
      <c r="P31" s="79"/>
      <c r="Q31" s="39">
        <v>2</v>
      </c>
      <c r="R31" s="79">
        <v>0.4</v>
      </c>
      <c r="S31" s="39">
        <v>1</v>
      </c>
      <c r="T31" s="79">
        <v>0</v>
      </c>
      <c r="U31" s="39">
        <v>2</v>
      </c>
      <c r="V31" s="79">
        <v>0.2</v>
      </c>
      <c r="W31" s="39">
        <v>1</v>
      </c>
      <c r="X31" s="79">
        <v>-0.1</v>
      </c>
      <c r="Y31" s="39">
        <v>3</v>
      </c>
      <c r="Z31" s="79">
        <v>0</v>
      </c>
      <c r="AA31" s="39"/>
      <c r="AB31" s="79"/>
      <c r="AC31" s="39"/>
      <c r="AD31" s="79"/>
      <c r="AE31" s="39">
        <v>4</v>
      </c>
      <c r="AF31" s="79">
        <v>1</v>
      </c>
      <c r="AG31" s="39">
        <v>4</v>
      </c>
      <c r="AH31" s="79">
        <v>0</v>
      </c>
      <c r="AI31" s="39">
        <v>4</v>
      </c>
      <c r="AJ31" s="30">
        <v>0</v>
      </c>
    </row>
    <row r="32" spans="1:36" x14ac:dyDescent="0.35">
      <c r="A32" s="18">
        <v>29</v>
      </c>
      <c r="B32" s="19" t="s">
        <v>194</v>
      </c>
      <c r="C32" s="19" t="s">
        <v>195</v>
      </c>
      <c r="D32" s="37" t="s">
        <v>79</v>
      </c>
      <c r="E32" s="37" t="s">
        <v>157</v>
      </c>
      <c r="F32" s="38">
        <v>2200000</v>
      </c>
      <c r="G32" s="89">
        <v>-0.9</v>
      </c>
      <c r="H32" s="38">
        <v>-20000</v>
      </c>
      <c r="I32" s="86">
        <v>4</v>
      </c>
      <c r="J32" s="79">
        <v>-1.5</v>
      </c>
      <c r="K32" s="39">
        <v>4</v>
      </c>
      <c r="L32" s="79">
        <v>-1.4</v>
      </c>
      <c r="M32" s="39">
        <v>4</v>
      </c>
      <c r="N32" s="79">
        <v>-0.1</v>
      </c>
      <c r="O32" s="39">
        <v>1</v>
      </c>
      <c r="P32" s="79">
        <v>0.6</v>
      </c>
      <c r="Q32" s="39">
        <v>3</v>
      </c>
      <c r="R32" s="79">
        <v>2.9</v>
      </c>
      <c r="S32" s="39">
        <v>2</v>
      </c>
      <c r="T32" s="79">
        <v>3</v>
      </c>
      <c r="U32" s="39">
        <v>2</v>
      </c>
      <c r="V32" s="79">
        <v>-2.2999999999999998</v>
      </c>
      <c r="W32" s="39">
        <v>3</v>
      </c>
      <c r="X32" s="79">
        <v>-0.7</v>
      </c>
      <c r="Y32" s="39">
        <v>4</v>
      </c>
      <c r="Z32" s="79">
        <v>2.2999999999999998</v>
      </c>
      <c r="AA32" s="39"/>
      <c r="AB32" s="79"/>
      <c r="AC32" s="39"/>
      <c r="AD32" s="79"/>
      <c r="AE32" s="39">
        <v>4</v>
      </c>
      <c r="AF32" s="79">
        <v>-3.3</v>
      </c>
      <c r="AG32" s="39">
        <v>3</v>
      </c>
      <c r="AH32" s="79">
        <v>0</v>
      </c>
      <c r="AI32" s="39"/>
      <c r="AJ32" s="30"/>
    </row>
    <row r="33" spans="1:36" x14ac:dyDescent="0.35">
      <c r="A33" s="18">
        <v>30</v>
      </c>
      <c r="B33" s="19" t="s">
        <v>218</v>
      </c>
      <c r="C33" s="19" t="s">
        <v>219</v>
      </c>
      <c r="D33" s="37" t="s">
        <v>79</v>
      </c>
      <c r="E33" s="37" t="s">
        <v>151</v>
      </c>
      <c r="F33" s="38">
        <v>2700000</v>
      </c>
      <c r="G33" s="89">
        <v>-0.8</v>
      </c>
      <c r="H33" s="38">
        <v>-22000</v>
      </c>
      <c r="I33" s="86">
        <v>4</v>
      </c>
      <c r="J33" s="79">
        <v>-2.2000000000000002</v>
      </c>
      <c r="K33" s="39">
        <v>4</v>
      </c>
      <c r="L33" s="79">
        <v>-1.3</v>
      </c>
      <c r="M33" s="39">
        <v>3</v>
      </c>
      <c r="N33" s="79">
        <v>-0.4</v>
      </c>
      <c r="O33" s="39"/>
      <c r="P33" s="79"/>
      <c r="Q33" s="39">
        <v>2</v>
      </c>
      <c r="R33" s="79">
        <v>2.9</v>
      </c>
      <c r="S33" s="39">
        <v>2</v>
      </c>
      <c r="T33" s="79">
        <v>1.3</v>
      </c>
      <c r="U33" s="39">
        <v>2</v>
      </c>
      <c r="V33" s="79">
        <v>-0.4</v>
      </c>
      <c r="W33" s="39">
        <v>4</v>
      </c>
      <c r="X33" s="79">
        <v>-0.9</v>
      </c>
      <c r="Y33" s="39">
        <v>4</v>
      </c>
      <c r="Z33" s="79">
        <v>0.1</v>
      </c>
      <c r="AA33" s="39"/>
      <c r="AB33" s="79"/>
      <c r="AC33" s="39"/>
      <c r="AD33" s="79"/>
      <c r="AE33" s="39">
        <v>4</v>
      </c>
      <c r="AF33" s="79">
        <v>0.7</v>
      </c>
      <c r="AG33" s="39">
        <v>2</v>
      </c>
      <c r="AH33" s="79">
        <v>0</v>
      </c>
      <c r="AI33" s="39">
        <v>4</v>
      </c>
      <c r="AJ33" s="30">
        <v>0</v>
      </c>
    </row>
    <row r="34" spans="1:36" x14ac:dyDescent="0.35">
      <c r="A34" s="18">
        <v>31</v>
      </c>
      <c r="B34" s="19" t="s">
        <v>184</v>
      </c>
      <c r="C34" s="19" t="s">
        <v>185</v>
      </c>
      <c r="D34" s="37" t="s">
        <v>79</v>
      </c>
      <c r="E34" s="37" t="s">
        <v>186</v>
      </c>
      <c r="F34" s="38">
        <v>1300000</v>
      </c>
      <c r="G34" s="89">
        <v>-0.5</v>
      </c>
      <c r="H34" s="38">
        <v>-6900</v>
      </c>
      <c r="I34" s="86">
        <v>4</v>
      </c>
      <c r="J34" s="79">
        <v>-1.5</v>
      </c>
      <c r="K34" s="39">
        <v>4</v>
      </c>
      <c r="L34" s="79">
        <v>-0.9</v>
      </c>
      <c r="M34" s="39">
        <v>4</v>
      </c>
      <c r="N34" s="79">
        <v>0</v>
      </c>
      <c r="O34" s="39"/>
      <c r="P34" s="79"/>
      <c r="Q34" s="39">
        <v>2</v>
      </c>
      <c r="R34" s="79">
        <v>0.2</v>
      </c>
      <c r="S34" s="39">
        <v>1</v>
      </c>
      <c r="T34" s="79">
        <v>-0.6</v>
      </c>
      <c r="U34" s="39">
        <v>2</v>
      </c>
      <c r="V34" s="79">
        <v>-0.3</v>
      </c>
      <c r="W34" s="39">
        <v>1</v>
      </c>
      <c r="X34" s="79">
        <v>0.2</v>
      </c>
      <c r="Y34" s="39">
        <v>3</v>
      </c>
      <c r="Z34" s="79">
        <v>-0.1</v>
      </c>
      <c r="AA34" s="39"/>
      <c r="AB34" s="79"/>
      <c r="AC34" s="39"/>
      <c r="AD34" s="79"/>
      <c r="AE34" s="39">
        <v>4</v>
      </c>
      <c r="AF34" s="79">
        <v>1.9</v>
      </c>
      <c r="AG34" s="39">
        <v>3</v>
      </c>
      <c r="AH34" s="79">
        <v>0</v>
      </c>
      <c r="AI34" s="39">
        <v>4</v>
      </c>
      <c r="AJ34" s="30">
        <v>0</v>
      </c>
    </row>
    <row r="35" spans="1:36" x14ac:dyDescent="0.35">
      <c r="A35" s="18">
        <v>32</v>
      </c>
      <c r="B35" s="19" t="s">
        <v>222</v>
      </c>
      <c r="C35" s="19" t="s">
        <v>223</v>
      </c>
      <c r="D35" s="37" t="s">
        <v>79</v>
      </c>
      <c r="E35" s="37" t="s">
        <v>154</v>
      </c>
      <c r="F35" s="38">
        <v>8500000</v>
      </c>
      <c r="G35" s="89">
        <v>-0.4</v>
      </c>
      <c r="H35" s="38">
        <v>-34000</v>
      </c>
      <c r="I35" s="86">
        <v>3</v>
      </c>
      <c r="J35" s="79">
        <v>-1.2</v>
      </c>
      <c r="K35" s="39">
        <v>3</v>
      </c>
      <c r="L35" s="79">
        <v>-0.6</v>
      </c>
      <c r="M35" s="39">
        <v>3</v>
      </c>
      <c r="N35" s="79">
        <v>-0.8</v>
      </c>
      <c r="O35" s="39">
        <v>2</v>
      </c>
      <c r="P35" s="79">
        <v>0.5</v>
      </c>
      <c r="Q35" s="39">
        <v>3</v>
      </c>
      <c r="R35" s="79">
        <v>4.4000000000000004</v>
      </c>
      <c r="S35" s="39">
        <v>4</v>
      </c>
      <c r="T35" s="79">
        <v>0.2</v>
      </c>
      <c r="U35" s="39">
        <v>3</v>
      </c>
      <c r="V35" s="79">
        <v>-4.8</v>
      </c>
      <c r="W35" s="39">
        <v>3</v>
      </c>
      <c r="X35" s="79">
        <v>-0.6</v>
      </c>
      <c r="Y35" s="39">
        <v>2</v>
      </c>
      <c r="Z35" s="79">
        <v>-0.1</v>
      </c>
      <c r="AA35" s="39">
        <v>4</v>
      </c>
      <c r="AB35" s="79">
        <v>1.6</v>
      </c>
      <c r="AC35" s="39">
        <v>4</v>
      </c>
      <c r="AD35" s="79">
        <v>2.2000000000000002</v>
      </c>
      <c r="AE35" s="39">
        <v>4</v>
      </c>
      <c r="AF35" s="79">
        <v>2.6</v>
      </c>
      <c r="AG35" s="39">
        <v>3</v>
      </c>
      <c r="AH35" s="79">
        <v>0</v>
      </c>
      <c r="AI35" s="39"/>
      <c r="AJ35" s="30"/>
    </row>
    <row r="36" spans="1:36" x14ac:dyDescent="0.35">
      <c r="A36" s="18">
        <v>33</v>
      </c>
      <c r="B36" s="19" t="s">
        <v>190</v>
      </c>
      <c r="C36" s="19" t="s">
        <v>191</v>
      </c>
      <c r="D36" s="37" t="s">
        <v>79</v>
      </c>
      <c r="E36" s="37" t="s">
        <v>154</v>
      </c>
      <c r="F36" s="38">
        <v>30000000</v>
      </c>
      <c r="G36" s="89">
        <v>-0.1</v>
      </c>
      <c r="H36" s="38">
        <v>-29000</v>
      </c>
      <c r="I36" s="86">
        <v>1</v>
      </c>
      <c r="J36" s="79">
        <v>-0.8</v>
      </c>
      <c r="K36" s="39">
        <v>1</v>
      </c>
      <c r="L36" s="79">
        <v>-0.5</v>
      </c>
      <c r="M36" s="39">
        <v>1</v>
      </c>
      <c r="N36" s="79">
        <v>0.2</v>
      </c>
      <c r="O36" s="39">
        <v>3</v>
      </c>
      <c r="P36" s="79">
        <v>0.8</v>
      </c>
      <c r="Q36" s="39">
        <v>4</v>
      </c>
      <c r="R36" s="79">
        <v>4.4000000000000004</v>
      </c>
      <c r="S36" s="39">
        <v>4</v>
      </c>
      <c r="T36" s="79">
        <v>0</v>
      </c>
      <c r="U36" s="39">
        <v>2</v>
      </c>
      <c r="V36" s="79">
        <v>-1.4</v>
      </c>
      <c r="W36" s="39">
        <v>2</v>
      </c>
      <c r="X36" s="79">
        <v>-0.1</v>
      </c>
      <c r="Y36" s="39">
        <v>2</v>
      </c>
      <c r="Z36" s="79">
        <v>0</v>
      </c>
      <c r="AA36" s="39"/>
      <c r="AB36" s="79"/>
      <c r="AC36" s="39"/>
      <c r="AD36" s="79"/>
      <c r="AE36" s="39">
        <v>4</v>
      </c>
      <c r="AF36" s="79">
        <v>2.2000000000000002</v>
      </c>
      <c r="AG36" s="39">
        <v>1</v>
      </c>
      <c r="AH36" s="79">
        <v>0</v>
      </c>
      <c r="AI36" s="39"/>
      <c r="AJ36" s="30"/>
    </row>
    <row r="37" spans="1:36" x14ac:dyDescent="0.35">
      <c r="A37" s="18">
        <v>34</v>
      </c>
      <c r="B37" s="19" t="s">
        <v>178</v>
      </c>
      <c r="C37" s="19" t="s">
        <v>179</v>
      </c>
      <c r="D37" s="37" t="s">
        <v>79</v>
      </c>
      <c r="E37" s="37" t="s">
        <v>157</v>
      </c>
      <c r="F37" s="38">
        <v>57000000</v>
      </c>
      <c r="G37" s="89">
        <v>-0.1</v>
      </c>
      <c r="H37" s="38">
        <v>-55000</v>
      </c>
      <c r="I37" s="86">
        <v>1</v>
      </c>
      <c r="J37" s="79">
        <v>-1.1000000000000001</v>
      </c>
      <c r="K37" s="39">
        <v>2</v>
      </c>
      <c r="L37" s="79">
        <v>-0.6</v>
      </c>
      <c r="M37" s="39">
        <v>3</v>
      </c>
      <c r="N37" s="79">
        <v>0</v>
      </c>
      <c r="O37" s="39">
        <v>2</v>
      </c>
      <c r="P37" s="79">
        <v>1</v>
      </c>
      <c r="Q37" s="39">
        <v>2</v>
      </c>
      <c r="R37" s="79">
        <v>4.5999999999999996</v>
      </c>
      <c r="S37" s="39">
        <v>2</v>
      </c>
      <c r="T37" s="79">
        <v>1.4</v>
      </c>
      <c r="U37" s="39">
        <v>2</v>
      </c>
      <c r="V37" s="79">
        <v>-0.6</v>
      </c>
      <c r="W37" s="39">
        <v>2</v>
      </c>
      <c r="X37" s="79">
        <v>-0.2</v>
      </c>
      <c r="Y37" s="39">
        <v>2</v>
      </c>
      <c r="Z37" s="79">
        <v>-0.1</v>
      </c>
      <c r="AA37" s="39"/>
      <c r="AB37" s="79"/>
      <c r="AC37" s="39">
        <v>2</v>
      </c>
      <c r="AD37" s="79">
        <v>-4.2</v>
      </c>
      <c r="AE37" s="39">
        <v>2</v>
      </c>
      <c r="AF37" s="79">
        <v>1</v>
      </c>
      <c r="AG37" s="39">
        <v>2</v>
      </c>
      <c r="AH37" s="79">
        <v>0</v>
      </c>
      <c r="AI37" s="39">
        <v>4</v>
      </c>
      <c r="AJ37" s="30">
        <v>0</v>
      </c>
    </row>
    <row r="38" spans="1:36" x14ac:dyDescent="0.35">
      <c r="A38" s="18">
        <v>35</v>
      </c>
      <c r="B38" s="19" t="s">
        <v>234</v>
      </c>
      <c r="C38" s="19" t="s">
        <v>235</v>
      </c>
      <c r="D38" s="37" t="s">
        <v>79</v>
      </c>
      <c r="E38" s="37" t="s">
        <v>154</v>
      </c>
      <c r="F38" s="38">
        <v>8900000</v>
      </c>
      <c r="G38" s="89">
        <v>1</v>
      </c>
      <c r="H38" s="38">
        <v>86000</v>
      </c>
      <c r="I38" s="86">
        <v>2</v>
      </c>
      <c r="J38" s="79">
        <v>-1.1000000000000001</v>
      </c>
      <c r="K38" s="39">
        <v>2</v>
      </c>
      <c r="L38" s="79">
        <v>-0.4</v>
      </c>
      <c r="M38" s="39">
        <v>1</v>
      </c>
      <c r="N38" s="79">
        <v>-0.4</v>
      </c>
      <c r="O38" s="39">
        <v>3</v>
      </c>
      <c r="P38" s="79">
        <v>-0.1</v>
      </c>
      <c r="Q38" s="39">
        <v>2</v>
      </c>
      <c r="R38" s="79">
        <v>2.2999999999999998</v>
      </c>
      <c r="S38" s="39">
        <v>2</v>
      </c>
      <c r="T38" s="79">
        <v>5</v>
      </c>
      <c r="U38" s="39">
        <v>3</v>
      </c>
      <c r="V38" s="79">
        <v>-4.0999999999999996</v>
      </c>
      <c r="W38" s="39">
        <v>2</v>
      </c>
      <c r="X38" s="79">
        <v>0.2</v>
      </c>
      <c r="Y38" s="39">
        <v>3</v>
      </c>
      <c r="Z38" s="79">
        <v>0</v>
      </c>
      <c r="AA38" s="39"/>
      <c r="AB38" s="79"/>
      <c r="AC38" s="39"/>
      <c r="AD38" s="79"/>
      <c r="AE38" s="39">
        <v>1</v>
      </c>
      <c r="AF38" s="79">
        <v>0.7</v>
      </c>
      <c r="AG38" s="39">
        <v>2</v>
      </c>
      <c r="AH38" s="79">
        <v>0</v>
      </c>
      <c r="AI38" s="39"/>
      <c r="AJ38" s="30"/>
    </row>
    <row r="39" spans="1:36" x14ac:dyDescent="0.35">
      <c r="A39" s="18">
        <v>36</v>
      </c>
      <c r="B39" s="19" t="s">
        <v>158</v>
      </c>
      <c r="C39" s="19" t="s">
        <v>159</v>
      </c>
      <c r="D39" s="37" t="s">
        <v>79</v>
      </c>
      <c r="E39" s="37" t="s">
        <v>154</v>
      </c>
      <c r="F39" s="38">
        <v>21000000</v>
      </c>
      <c r="G39" s="89">
        <v>1.1000000000000001</v>
      </c>
      <c r="H39" s="38">
        <v>230000</v>
      </c>
      <c r="I39" s="86">
        <v>1</v>
      </c>
      <c r="J39" s="79">
        <v>-0.8</v>
      </c>
      <c r="K39" s="39">
        <v>1</v>
      </c>
      <c r="L39" s="79">
        <v>-0.5</v>
      </c>
      <c r="M39" s="39">
        <v>3</v>
      </c>
      <c r="N39" s="79">
        <v>0.6</v>
      </c>
      <c r="O39" s="39">
        <v>1</v>
      </c>
      <c r="P39" s="79">
        <v>0.9</v>
      </c>
      <c r="Q39" s="39">
        <v>4</v>
      </c>
      <c r="R39" s="79">
        <v>4.0999999999999996</v>
      </c>
      <c r="S39" s="39">
        <v>4</v>
      </c>
      <c r="T39" s="79">
        <v>-0.3</v>
      </c>
      <c r="U39" s="39">
        <v>2</v>
      </c>
      <c r="V39" s="79">
        <v>0.4</v>
      </c>
      <c r="W39" s="39">
        <v>3</v>
      </c>
      <c r="X39" s="79">
        <v>-0.2</v>
      </c>
      <c r="Y39" s="39">
        <v>2</v>
      </c>
      <c r="Z39" s="79">
        <v>0.1</v>
      </c>
      <c r="AA39" s="39"/>
      <c r="AB39" s="79"/>
      <c r="AC39" s="39"/>
      <c r="AD39" s="79"/>
      <c r="AE39" s="39">
        <v>2</v>
      </c>
      <c r="AF39" s="79">
        <v>1.5</v>
      </c>
      <c r="AG39" s="39">
        <v>2</v>
      </c>
      <c r="AH39" s="79">
        <v>0</v>
      </c>
      <c r="AI39" s="39"/>
      <c r="AJ39" s="30"/>
    </row>
    <row r="40" spans="1:36" x14ac:dyDescent="0.35">
      <c r="A40" s="18">
        <v>37</v>
      </c>
      <c r="B40" s="19" t="s">
        <v>174</v>
      </c>
      <c r="C40" s="19" t="s">
        <v>175</v>
      </c>
      <c r="D40" s="37" t="s">
        <v>79</v>
      </c>
      <c r="E40" s="37" t="s">
        <v>157</v>
      </c>
      <c r="F40" s="38">
        <v>220000000</v>
      </c>
      <c r="G40" s="89">
        <v>2.2000000000000002</v>
      </c>
      <c r="H40" s="38">
        <v>5000000</v>
      </c>
      <c r="I40" s="86">
        <v>3</v>
      </c>
      <c r="J40" s="79">
        <v>-1.3</v>
      </c>
      <c r="K40" s="39">
        <v>1</v>
      </c>
      <c r="L40" s="79">
        <v>-0.4</v>
      </c>
      <c r="M40" s="39">
        <v>1</v>
      </c>
      <c r="N40" s="79">
        <v>-0.1</v>
      </c>
      <c r="O40" s="39">
        <v>3</v>
      </c>
      <c r="P40" s="79">
        <v>1.1000000000000001</v>
      </c>
      <c r="Q40" s="39">
        <v>4</v>
      </c>
      <c r="R40" s="79">
        <v>1.8</v>
      </c>
      <c r="S40" s="39">
        <v>2</v>
      </c>
      <c r="T40" s="79">
        <v>7</v>
      </c>
      <c r="U40" s="39">
        <v>4</v>
      </c>
      <c r="V40" s="79">
        <v>-6.4</v>
      </c>
      <c r="W40" s="39">
        <v>1</v>
      </c>
      <c r="X40" s="79">
        <v>0.1</v>
      </c>
      <c r="Y40" s="39">
        <v>1</v>
      </c>
      <c r="Z40" s="79">
        <v>0</v>
      </c>
      <c r="AA40" s="39">
        <v>2</v>
      </c>
      <c r="AB40" s="79">
        <v>0.6</v>
      </c>
      <c r="AC40" s="39">
        <v>4</v>
      </c>
      <c r="AD40" s="79">
        <v>1.2</v>
      </c>
      <c r="AE40" s="39">
        <v>1</v>
      </c>
      <c r="AF40" s="79">
        <v>0.4</v>
      </c>
      <c r="AG40" s="39">
        <v>3</v>
      </c>
      <c r="AH40" s="79">
        <v>0</v>
      </c>
      <c r="AI40" s="39">
        <v>4</v>
      </c>
      <c r="AJ40" s="30">
        <v>0</v>
      </c>
    </row>
    <row r="41" spans="1:36" x14ac:dyDescent="0.35">
      <c r="A41" s="18">
        <v>38</v>
      </c>
      <c r="B41" s="19" t="s">
        <v>208</v>
      </c>
      <c r="C41" s="19" t="s">
        <v>209</v>
      </c>
      <c r="D41" s="37" t="s">
        <v>79</v>
      </c>
      <c r="E41" s="37" t="s">
        <v>154</v>
      </c>
      <c r="F41" s="38">
        <v>14000000</v>
      </c>
      <c r="G41" s="89">
        <v>3</v>
      </c>
      <c r="H41" s="38">
        <v>420000</v>
      </c>
      <c r="I41" s="86">
        <v>1</v>
      </c>
      <c r="J41" s="79">
        <v>-0.9</v>
      </c>
      <c r="K41" s="39">
        <v>1</v>
      </c>
      <c r="L41" s="79">
        <v>-0.5</v>
      </c>
      <c r="M41" s="39">
        <v>3</v>
      </c>
      <c r="N41" s="79">
        <v>0.3</v>
      </c>
      <c r="O41" s="39">
        <v>1</v>
      </c>
      <c r="P41" s="79">
        <v>1.2</v>
      </c>
      <c r="Q41" s="39">
        <v>3</v>
      </c>
      <c r="R41" s="79">
        <v>4.5999999999999996</v>
      </c>
      <c r="S41" s="39">
        <v>4</v>
      </c>
      <c r="T41" s="79">
        <v>2.2000000000000002</v>
      </c>
      <c r="U41" s="39">
        <v>2</v>
      </c>
      <c r="V41" s="79">
        <v>-1.3</v>
      </c>
      <c r="W41" s="39">
        <v>3</v>
      </c>
      <c r="X41" s="79">
        <v>0.3</v>
      </c>
      <c r="Y41" s="39">
        <v>2</v>
      </c>
      <c r="Z41" s="79">
        <v>0</v>
      </c>
      <c r="AA41" s="39"/>
      <c r="AB41" s="79"/>
      <c r="AC41" s="39">
        <v>2</v>
      </c>
      <c r="AD41" s="79">
        <v>6.1</v>
      </c>
      <c r="AE41" s="39">
        <v>2</v>
      </c>
      <c r="AF41" s="79">
        <v>1.1000000000000001</v>
      </c>
      <c r="AG41" s="39">
        <v>4</v>
      </c>
      <c r="AH41" s="79">
        <v>0</v>
      </c>
      <c r="AI41" s="39"/>
      <c r="AJ41" s="30"/>
    </row>
    <row r="42" spans="1:36" x14ac:dyDescent="0.35">
      <c r="A42" s="18">
        <v>39</v>
      </c>
      <c r="B42" s="19" t="s">
        <v>240</v>
      </c>
      <c r="C42" s="19" t="s">
        <v>241</v>
      </c>
      <c r="D42" s="37" t="s">
        <v>79</v>
      </c>
      <c r="E42" s="37" t="s">
        <v>157</v>
      </c>
      <c r="F42" s="38">
        <v>930000</v>
      </c>
      <c r="G42" s="89">
        <v>3.6</v>
      </c>
      <c r="H42" s="38">
        <v>34000</v>
      </c>
      <c r="I42" s="86">
        <v>2</v>
      </c>
      <c r="J42" s="79">
        <v>-1.1000000000000001</v>
      </c>
      <c r="K42" s="39">
        <v>3</v>
      </c>
      <c r="L42" s="79">
        <v>-0.6</v>
      </c>
      <c r="M42" s="39">
        <v>4</v>
      </c>
      <c r="N42" s="79">
        <v>0.8</v>
      </c>
      <c r="O42" s="39"/>
      <c r="P42" s="79"/>
      <c r="Q42" s="39">
        <v>2</v>
      </c>
      <c r="R42" s="79">
        <v>4.9000000000000004</v>
      </c>
      <c r="S42" s="39">
        <v>3</v>
      </c>
      <c r="T42" s="79">
        <v>3.1</v>
      </c>
      <c r="U42" s="39">
        <v>2</v>
      </c>
      <c r="V42" s="79">
        <v>-0.9</v>
      </c>
      <c r="W42" s="39">
        <v>1</v>
      </c>
      <c r="X42" s="79">
        <v>0</v>
      </c>
      <c r="Y42" s="39">
        <v>1</v>
      </c>
      <c r="Z42" s="79">
        <v>0</v>
      </c>
      <c r="AA42" s="39"/>
      <c r="AB42" s="79"/>
      <c r="AC42" s="39"/>
      <c r="AD42" s="79"/>
      <c r="AE42" s="39">
        <v>4</v>
      </c>
      <c r="AF42" s="79">
        <v>2.4</v>
      </c>
      <c r="AG42" s="39">
        <v>1</v>
      </c>
      <c r="AH42" s="79">
        <v>0</v>
      </c>
      <c r="AI42" s="39"/>
      <c r="AJ42" s="30"/>
    </row>
    <row r="43" spans="1:36" x14ac:dyDescent="0.35">
      <c r="A43" s="18">
        <v>40</v>
      </c>
      <c r="B43" s="19" t="s">
        <v>160</v>
      </c>
      <c r="C43" s="19" t="s">
        <v>161</v>
      </c>
      <c r="D43" s="37" t="s">
        <v>79</v>
      </c>
      <c r="E43" s="37" t="s">
        <v>154</v>
      </c>
      <c r="F43" s="38">
        <v>27000000</v>
      </c>
      <c r="G43" s="89">
        <v>3.7</v>
      </c>
      <c r="H43" s="38">
        <v>1000000</v>
      </c>
      <c r="I43" s="86">
        <v>1</v>
      </c>
      <c r="J43" s="79">
        <v>-0.8</v>
      </c>
      <c r="K43" s="39">
        <v>1</v>
      </c>
      <c r="L43" s="79">
        <v>-0.3</v>
      </c>
      <c r="M43" s="39">
        <v>1</v>
      </c>
      <c r="N43" s="79">
        <v>-0.8</v>
      </c>
      <c r="O43" s="39">
        <v>4</v>
      </c>
      <c r="P43" s="79">
        <v>5</v>
      </c>
      <c r="Q43" s="39">
        <v>4</v>
      </c>
      <c r="R43" s="79">
        <v>1</v>
      </c>
      <c r="S43" s="39">
        <v>4</v>
      </c>
      <c r="T43" s="79">
        <v>1.8</v>
      </c>
      <c r="U43" s="39">
        <v>4</v>
      </c>
      <c r="V43" s="79">
        <v>0</v>
      </c>
      <c r="W43" s="39">
        <v>1</v>
      </c>
      <c r="X43" s="79">
        <v>0.1</v>
      </c>
      <c r="Y43" s="39">
        <v>1</v>
      </c>
      <c r="Z43" s="79">
        <v>0</v>
      </c>
      <c r="AA43" s="39">
        <v>4</v>
      </c>
      <c r="AB43" s="79">
        <v>1.6</v>
      </c>
      <c r="AC43" s="39"/>
      <c r="AD43" s="79"/>
      <c r="AE43" s="39">
        <v>1</v>
      </c>
      <c r="AF43" s="79">
        <v>-0.4</v>
      </c>
      <c r="AG43" s="39">
        <v>1</v>
      </c>
      <c r="AH43" s="79">
        <v>0</v>
      </c>
      <c r="AI43" s="39"/>
      <c r="AJ43" s="30"/>
    </row>
    <row r="44" spans="1:36" x14ac:dyDescent="0.35">
      <c r="A44" s="18">
        <v>41</v>
      </c>
      <c r="B44" s="19" t="s">
        <v>182</v>
      </c>
      <c r="C44" s="19" t="s">
        <v>183</v>
      </c>
      <c r="D44" s="37" t="s">
        <v>79</v>
      </c>
      <c r="E44" s="37" t="s">
        <v>157</v>
      </c>
      <c r="F44" s="38">
        <v>28000000</v>
      </c>
      <c r="G44" s="89">
        <v>4.4000000000000004</v>
      </c>
      <c r="H44" s="38">
        <v>1300000</v>
      </c>
      <c r="I44" s="86">
        <v>3</v>
      </c>
      <c r="J44" s="79">
        <v>-1.5</v>
      </c>
      <c r="K44" s="39">
        <v>3</v>
      </c>
      <c r="L44" s="79">
        <v>-0.7</v>
      </c>
      <c r="M44" s="39">
        <v>1</v>
      </c>
      <c r="N44" s="79">
        <v>-0.1</v>
      </c>
      <c r="O44" s="39">
        <v>3</v>
      </c>
      <c r="P44" s="79">
        <v>1.3</v>
      </c>
      <c r="Q44" s="39">
        <v>2</v>
      </c>
      <c r="R44" s="79">
        <v>5.4</v>
      </c>
      <c r="S44" s="39">
        <v>2</v>
      </c>
      <c r="T44" s="79">
        <v>8.5</v>
      </c>
      <c r="U44" s="39">
        <v>4</v>
      </c>
      <c r="V44" s="79">
        <v>-5.3</v>
      </c>
      <c r="W44" s="39">
        <v>1</v>
      </c>
      <c r="X44" s="79">
        <v>-0.2</v>
      </c>
      <c r="Y44" s="39">
        <v>4</v>
      </c>
      <c r="Z44" s="79">
        <v>0.1</v>
      </c>
      <c r="AA44" s="39"/>
      <c r="AB44" s="79"/>
      <c r="AC44" s="39">
        <v>3</v>
      </c>
      <c r="AD44" s="79">
        <v>0.8</v>
      </c>
      <c r="AE44" s="39">
        <v>3</v>
      </c>
      <c r="AF44" s="79">
        <v>1.3</v>
      </c>
      <c r="AG44" s="39">
        <v>2</v>
      </c>
      <c r="AH44" s="79">
        <v>0</v>
      </c>
      <c r="AI44" s="39">
        <v>4</v>
      </c>
      <c r="AJ44" s="30">
        <v>0</v>
      </c>
    </row>
    <row r="45" spans="1:36" x14ac:dyDescent="0.35">
      <c r="A45" s="18">
        <v>42</v>
      </c>
      <c r="B45" s="19" t="s">
        <v>230</v>
      </c>
      <c r="C45" s="19" t="s">
        <v>231</v>
      </c>
      <c r="D45" s="37" t="s">
        <v>79</v>
      </c>
      <c r="E45" s="37" t="s">
        <v>154</v>
      </c>
      <c r="F45" s="38">
        <v>34000000</v>
      </c>
      <c r="G45" s="89">
        <v>5.5</v>
      </c>
      <c r="H45" s="38">
        <v>1900000</v>
      </c>
      <c r="I45" s="86">
        <v>1</v>
      </c>
      <c r="J45" s="79">
        <v>-1</v>
      </c>
      <c r="K45" s="39">
        <v>2</v>
      </c>
      <c r="L45" s="79">
        <v>-0.5</v>
      </c>
      <c r="M45" s="39">
        <v>4</v>
      </c>
      <c r="N45" s="79">
        <v>-0.1</v>
      </c>
      <c r="O45" s="39">
        <v>2</v>
      </c>
      <c r="P45" s="79">
        <v>0</v>
      </c>
      <c r="Q45" s="39">
        <v>4</v>
      </c>
      <c r="R45" s="79">
        <v>2.8</v>
      </c>
      <c r="S45" s="39">
        <v>4</v>
      </c>
      <c r="T45" s="79">
        <v>1.2</v>
      </c>
      <c r="U45" s="39">
        <v>2</v>
      </c>
      <c r="V45" s="79">
        <v>0</v>
      </c>
      <c r="W45" s="39">
        <v>2</v>
      </c>
      <c r="X45" s="79">
        <v>0.1</v>
      </c>
      <c r="Y45" s="39">
        <v>4</v>
      </c>
      <c r="Z45" s="79">
        <v>-0.1</v>
      </c>
      <c r="AA45" s="39">
        <v>3</v>
      </c>
      <c r="AB45" s="79">
        <v>5.5</v>
      </c>
      <c r="AC45" s="39"/>
      <c r="AD45" s="79"/>
      <c r="AE45" s="39">
        <v>3</v>
      </c>
      <c r="AF45" s="79">
        <v>1.9</v>
      </c>
      <c r="AG45" s="39">
        <v>2</v>
      </c>
      <c r="AH45" s="79">
        <v>0</v>
      </c>
      <c r="AI45" s="39"/>
      <c r="AJ45" s="30"/>
    </row>
    <row r="46" spans="1:36" x14ac:dyDescent="0.35">
      <c r="A46" s="18">
        <v>43</v>
      </c>
      <c r="B46" s="19" t="s">
        <v>220</v>
      </c>
      <c r="C46" s="19" t="s">
        <v>221</v>
      </c>
      <c r="D46" s="37" t="s">
        <v>79</v>
      </c>
      <c r="E46" s="37" t="s">
        <v>154</v>
      </c>
      <c r="F46" s="38">
        <v>120000000</v>
      </c>
      <c r="G46" s="89">
        <v>6</v>
      </c>
      <c r="H46" s="38">
        <v>7500000</v>
      </c>
      <c r="I46" s="86">
        <v>1</v>
      </c>
      <c r="J46" s="79">
        <v>-0.6</v>
      </c>
      <c r="K46" s="39">
        <v>1</v>
      </c>
      <c r="L46" s="79">
        <v>-0.3</v>
      </c>
      <c r="M46" s="39">
        <v>1</v>
      </c>
      <c r="N46" s="79">
        <v>0</v>
      </c>
      <c r="O46" s="39">
        <v>4</v>
      </c>
      <c r="P46" s="79">
        <v>1.7</v>
      </c>
      <c r="Q46" s="39">
        <v>4</v>
      </c>
      <c r="R46" s="79">
        <v>4.4000000000000004</v>
      </c>
      <c r="S46" s="39">
        <v>3</v>
      </c>
      <c r="T46" s="79">
        <v>3.8</v>
      </c>
      <c r="U46" s="39">
        <v>2</v>
      </c>
      <c r="V46" s="79">
        <v>-1.7</v>
      </c>
      <c r="W46" s="39">
        <v>2</v>
      </c>
      <c r="X46" s="79">
        <v>-0.4</v>
      </c>
      <c r="Y46" s="39">
        <v>2</v>
      </c>
      <c r="Z46" s="79">
        <v>0</v>
      </c>
      <c r="AA46" s="39">
        <v>4</v>
      </c>
      <c r="AB46" s="79">
        <v>0.8</v>
      </c>
      <c r="AC46" s="39">
        <v>4</v>
      </c>
      <c r="AD46" s="79">
        <v>3.3</v>
      </c>
      <c r="AE46" s="39">
        <v>1</v>
      </c>
      <c r="AF46" s="79">
        <v>0.3</v>
      </c>
      <c r="AG46" s="39">
        <v>2</v>
      </c>
      <c r="AH46" s="79">
        <v>0</v>
      </c>
      <c r="AI46" s="39">
        <v>4</v>
      </c>
      <c r="AJ46" s="30">
        <v>0</v>
      </c>
    </row>
    <row r="47" spans="1:36" x14ac:dyDescent="0.35">
      <c r="A47" s="18">
        <v>44</v>
      </c>
      <c r="B47" s="19" t="s">
        <v>180</v>
      </c>
      <c r="C47" s="19" t="s">
        <v>181</v>
      </c>
      <c r="D47" s="37" t="s">
        <v>79</v>
      </c>
      <c r="E47" s="37" t="s">
        <v>157</v>
      </c>
      <c r="F47" s="38">
        <v>1200000</v>
      </c>
      <c r="G47" s="89">
        <v>7.5</v>
      </c>
      <c r="H47" s="38">
        <v>89000</v>
      </c>
      <c r="I47" s="86">
        <v>4</v>
      </c>
      <c r="J47" s="79">
        <v>-1.4</v>
      </c>
      <c r="K47" s="39">
        <v>4</v>
      </c>
      <c r="L47" s="79">
        <v>-1.5</v>
      </c>
      <c r="M47" s="39">
        <v>4</v>
      </c>
      <c r="N47" s="79">
        <v>0.5</v>
      </c>
      <c r="O47" s="39">
        <v>2</v>
      </c>
      <c r="P47" s="79">
        <v>-2.6</v>
      </c>
      <c r="Q47" s="39">
        <v>2</v>
      </c>
      <c r="R47" s="79">
        <v>3.6</v>
      </c>
      <c r="S47" s="39">
        <v>2</v>
      </c>
      <c r="T47" s="79">
        <v>8.9</v>
      </c>
      <c r="U47" s="39">
        <v>2</v>
      </c>
      <c r="V47" s="79">
        <v>0.3</v>
      </c>
      <c r="W47" s="39">
        <v>4</v>
      </c>
      <c r="X47" s="79">
        <v>-0.4</v>
      </c>
      <c r="Y47" s="39">
        <v>4</v>
      </c>
      <c r="Z47" s="79">
        <v>-0.3</v>
      </c>
      <c r="AA47" s="39"/>
      <c r="AB47" s="79"/>
      <c r="AC47" s="39">
        <v>2</v>
      </c>
      <c r="AD47" s="79">
        <v>0.8</v>
      </c>
      <c r="AE47" s="39">
        <v>2</v>
      </c>
      <c r="AF47" s="79">
        <v>-0.1</v>
      </c>
      <c r="AG47" s="39">
        <v>4</v>
      </c>
      <c r="AH47" s="79">
        <v>0</v>
      </c>
      <c r="AI47" s="39">
        <v>4</v>
      </c>
      <c r="AJ47" s="30">
        <v>0</v>
      </c>
    </row>
    <row r="48" spans="1:36" x14ac:dyDescent="0.35">
      <c r="A48" s="18">
        <v>45</v>
      </c>
      <c r="B48" s="19" t="s">
        <v>202</v>
      </c>
      <c r="C48" s="19" t="s">
        <v>203</v>
      </c>
      <c r="D48" s="37" t="s">
        <v>79</v>
      </c>
      <c r="E48" s="37" t="s">
        <v>157</v>
      </c>
      <c r="F48" s="38">
        <v>65000000</v>
      </c>
      <c r="G48" s="89">
        <v>8.5</v>
      </c>
      <c r="H48" s="38">
        <v>5500000</v>
      </c>
      <c r="I48" s="86">
        <v>2</v>
      </c>
      <c r="J48" s="79">
        <v>-1.3</v>
      </c>
      <c r="K48" s="39">
        <v>3</v>
      </c>
      <c r="L48" s="79">
        <v>-0.6</v>
      </c>
      <c r="M48" s="39">
        <v>3</v>
      </c>
      <c r="N48" s="79">
        <v>-0.5</v>
      </c>
      <c r="O48" s="39">
        <v>2</v>
      </c>
      <c r="P48" s="79">
        <v>0.2</v>
      </c>
      <c r="Q48" s="39">
        <v>3</v>
      </c>
      <c r="R48" s="79">
        <v>3.8</v>
      </c>
      <c r="S48" s="39">
        <v>4</v>
      </c>
      <c r="T48" s="79">
        <v>1</v>
      </c>
      <c r="U48" s="39">
        <v>2</v>
      </c>
      <c r="V48" s="79">
        <v>0.6</v>
      </c>
      <c r="W48" s="39">
        <v>3</v>
      </c>
      <c r="X48" s="79">
        <v>-0.1</v>
      </c>
      <c r="Y48" s="39">
        <v>1</v>
      </c>
      <c r="Z48" s="79">
        <v>0</v>
      </c>
      <c r="AA48" s="39">
        <v>2</v>
      </c>
      <c r="AB48" s="79">
        <v>6</v>
      </c>
      <c r="AC48" s="39">
        <v>3</v>
      </c>
      <c r="AD48" s="79">
        <v>2.1</v>
      </c>
      <c r="AE48" s="39">
        <v>2</v>
      </c>
      <c r="AF48" s="79">
        <v>1.5</v>
      </c>
      <c r="AG48" s="39">
        <v>4</v>
      </c>
      <c r="AH48" s="79">
        <v>0</v>
      </c>
      <c r="AI48" s="39"/>
      <c r="AJ48" s="30"/>
    </row>
    <row r="49" spans="1:36" x14ac:dyDescent="0.35">
      <c r="A49" s="18">
        <v>46</v>
      </c>
      <c r="B49" s="19" t="s">
        <v>170</v>
      </c>
      <c r="C49" s="19" t="s">
        <v>171</v>
      </c>
      <c r="D49" s="37" t="s">
        <v>79</v>
      </c>
      <c r="E49" s="37" t="s">
        <v>157</v>
      </c>
      <c r="F49" s="38">
        <v>5900000</v>
      </c>
      <c r="G49" s="89">
        <v>9.9</v>
      </c>
      <c r="H49" s="38">
        <v>590000</v>
      </c>
      <c r="I49" s="86">
        <v>3</v>
      </c>
      <c r="J49" s="79">
        <v>-1.2</v>
      </c>
      <c r="K49" s="39">
        <v>1</v>
      </c>
      <c r="L49" s="79">
        <v>-0.5</v>
      </c>
      <c r="M49" s="39">
        <v>3</v>
      </c>
      <c r="N49" s="79">
        <v>0</v>
      </c>
      <c r="O49" s="39">
        <v>4</v>
      </c>
      <c r="P49" s="79">
        <v>-8.5</v>
      </c>
      <c r="Q49" s="39">
        <v>2</v>
      </c>
      <c r="R49" s="79">
        <v>3.3</v>
      </c>
      <c r="S49" s="39">
        <v>2</v>
      </c>
      <c r="T49" s="79">
        <v>10.1</v>
      </c>
      <c r="U49" s="39">
        <v>2</v>
      </c>
      <c r="V49" s="79">
        <v>0.6</v>
      </c>
      <c r="W49" s="39">
        <v>3</v>
      </c>
      <c r="X49" s="79">
        <v>-0.4</v>
      </c>
      <c r="Y49" s="39">
        <v>2</v>
      </c>
      <c r="Z49" s="79">
        <v>0</v>
      </c>
      <c r="AA49" s="39"/>
      <c r="AB49" s="79"/>
      <c r="AC49" s="39">
        <v>2</v>
      </c>
      <c r="AD49" s="79">
        <v>2.9</v>
      </c>
      <c r="AE49" s="39">
        <v>3</v>
      </c>
      <c r="AF49" s="79">
        <v>-2.2000000000000002</v>
      </c>
      <c r="AG49" s="39">
        <v>4</v>
      </c>
      <c r="AH49" s="79">
        <v>0</v>
      </c>
      <c r="AI49" s="39"/>
      <c r="AJ49" s="30"/>
    </row>
    <row r="50" spans="1:36" x14ac:dyDescent="0.35">
      <c r="A50" s="18">
        <v>47</v>
      </c>
      <c r="B50" s="19" t="s">
        <v>192</v>
      </c>
      <c r="C50" s="19" t="s">
        <v>193</v>
      </c>
      <c r="D50" s="37" t="s">
        <v>79</v>
      </c>
      <c r="E50" s="37" t="s">
        <v>157</v>
      </c>
      <c r="F50" s="38">
        <v>33000000</v>
      </c>
      <c r="G50" s="89">
        <v>11.6</v>
      </c>
      <c r="H50" s="38">
        <v>3900000</v>
      </c>
      <c r="I50" s="86">
        <v>3</v>
      </c>
      <c r="J50" s="79">
        <v>-1.5</v>
      </c>
      <c r="K50" s="39">
        <v>2</v>
      </c>
      <c r="L50" s="79">
        <v>-0.5</v>
      </c>
      <c r="M50" s="39">
        <v>1</v>
      </c>
      <c r="N50" s="79">
        <v>-0.4</v>
      </c>
      <c r="O50" s="39">
        <v>3</v>
      </c>
      <c r="P50" s="79">
        <v>1</v>
      </c>
      <c r="Q50" s="39">
        <v>2</v>
      </c>
      <c r="R50" s="79">
        <v>4</v>
      </c>
      <c r="S50" s="39">
        <v>2</v>
      </c>
      <c r="T50" s="79">
        <v>9</v>
      </c>
      <c r="U50" s="39">
        <v>3</v>
      </c>
      <c r="V50" s="79">
        <v>-4.8</v>
      </c>
      <c r="W50" s="39">
        <v>2</v>
      </c>
      <c r="X50" s="79">
        <v>-0.3</v>
      </c>
      <c r="Y50" s="39">
        <v>2</v>
      </c>
      <c r="Z50" s="79">
        <v>0.1</v>
      </c>
      <c r="AA50" s="39"/>
      <c r="AB50" s="79"/>
      <c r="AC50" s="39">
        <v>3</v>
      </c>
      <c r="AD50" s="79">
        <v>8.6999999999999993</v>
      </c>
      <c r="AE50" s="39">
        <v>1</v>
      </c>
      <c r="AF50" s="79">
        <v>0.4</v>
      </c>
      <c r="AG50" s="39">
        <v>2</v>
      </c>
      <c r="AH50" s="79">
        <v>0</v>
      </c>
      <c r="AI50" s="39">
        <v>4</v>
      </c>
      <c r="AJ50" s="30">
        <v>0</v>
      </c>
    </row>
    <row r="51" spans="1:36" x14ac:dyDescent="0.35">
      <c r="A51" s="18">
        <v>48</v>
      </c>
      <c r="B51" s="19" t="s">
        <v>292</v>
      </c>
      <c r="C51" s="19" t="s">
        <v>293</v>
      </c>
      <c r="D51" s="37" t="s">
        <v>247</v>
      </c>
      <c r="E51" s="37" t="s">
        <v>151</v>
      </c>
      <c r="F51" s="38">
        <v>11000000</v>
      </c>
      <c r="G51" s="89">
        <v>-9</v>
      </c>
      <c r="H51" s="38">
        <v>-1000000</v>
      </c>
      <c r="I51" s="86">
        <v>4</v>
      </c>
      <c r="J51" s="79">
        <v>-3.8</v>
      </c>
      <c r="K51" s="39">
        <v>4</v>
      </c>
      <c r="L51" s="79">
        <v>-2.7</v>
      </c>
      <c r="M51" s="39">
        <v>2</v>
      </c>
      <c r="N51" s="79">
        <v>0.1</v>
      </c>
      <c r="O51" s="39"/>
      <c r="P51" s="79"/>
      <c r="Q51" s="39">
        <v>2</v>
      </c>
      <c r="R51" s="79">
        <v>1.2</v>
      </c>
      <c r="S51" s="39">
        <v>3</v>
      </c>
      <c r="T51" s="79">
        <v>-0.4</v>
      </c>
      <c r="U51" s="39">
        <v>2</v>
      </c>
      <c r="V51" s="79">
        <v>-0.2</v>
      </c>
      <c r="W51" s="39">
        <v>4</v>
      </c>
      <c r="X51" s="79">
        <v>-6.7</v>
      </c>
      <c r="Y51" s="39">
        <v>2</v>
      </c>
      <c r="Z51" s="79">
        <v>0.2</v>
      </c>
      <c r="AA51" s="39"/>
      <c r="AB51" s="79"/>
      <c r="AC51" s="39"/>
      <c r="AD51" s="79"/>
      <c r="AE51" s="39">
        <v>1</v>
      </c>
      <c r="AF51" s="79">
        <v>1.3</v>
      </c>
      <c r="AG51" s="39">
        <v>3</v>
      </c>
      <c r="AH51" s="79">
        <v>0</v>
      </c>
      <c r="AI51" s="39">
        <v>4</v>
      </c>
      <c r="AJ51" s="30">
        <v>0</v>
      </c>
    </row>
    <row r="52" spans="1:36" x14ac:dyDescent="0.35">
      <c r="A52" s="18">
        <v>49</v>
      </c>
      <c r="B52" s="19" t="s">
        <v>254</v>
      </c>
      <c r="C52" s="19" t="s">
        <v>255</v>
      </c>
      <c r="D52" s="37" t="s">
        <v>247</v>
      </c>
      <c r="E52" s="37" t="s">
        <v>151</v>
      </c>
      <c r="F52" s="38">
        <v>110000</v>
      </c>
      <c r="G52" s="89">
        <v>-7.6</v>
      </c>
      <c r="H52" s="38">
        <v>-8700</v>
      </c>
      <c r="I52" s="86">
        <v>2</v>
      </c>
      <c r="J52" s="79">
        <v>-2.4</v>
      </c>
      <c r="K52" s="39">
        <v>2</v>
      </c>
      <c r="L52" s="79">
        <v>-2</v>
      </c>
      <c r="M52" s="39"/>
      <c r="N52" s="79"/>
      <c r="O52" s="39"/>
      <c r="P52" s="79"/>
      <c r="Q52" s="39"/>
      <c r="R52" s="79"/>
      <c r="S52" s="39">
        <v>3</v>
      </c>
      <c r="T52" s="79">
        <v>-4.8</v>
      </c>
      <c r="U52" s="39">
        <v>3</v>
      </c>
      <c r="V52" s="79">
        <v>-0.7</v>
      </c>
      <c r="W52" s="39">
        <v>1</v>
      </c>
      <c r="X52" s="79">
        <v>-0.2</v>
      </c>
      <c r="Y52" s="39">
        <v>1</v>
      </c>
      <c r="Z52" s="79">
        <v>0</v>
      </c>
      <c r="AA52" s="39"/>
      <c r="AB52" s="79"/>
      <c r="AC52" s="39">
        <v>2</v>
      </c>
      <c r="AD52" s="79">
        <v>0</v>
      </c>
      <c r="AE52" s="39"/>
      <c r="AF52" s="79"/>
      <c r="AG52" s="39">
        <v>4</v>
      </c>
      <c r="AH52" s="79">
        <v>0</v>
      </c>
      <c r="AI52" s="39">
        <v>4</v>
      </c>
      <c r="AJ52" s="30">
        <v>0</v>
      </c>
    </row>
    <row r="53" spans="1:36" x14ac:dyDescent="0.35">
      <c r="A53" s="18">
        <v>50</v>
      </c>
      <c r="B53" s="19" t="s">
        <v>294</v>
      </c>
      <c r="C53" s="19" t="s">
        <v>295</v>
      </c>
      <c r="D53" s="37" t="s">
        <v>247</v>
      </c>
      <c r="E53" s="37" t="s">
        <v>151</v>
      </c>
      <c r="F53" s="38">
        <v>3000000</v>
      </c>
      <c r="G53" s="89">
        <v>-7</v>
      </c>
      <c r="H53" s="38">
        <v>-210000</v>
      </c>
      <c r="I53" s="86">
        <v>3</v>
      </c>
      <c r="J53" s="79">
        <v>-3</v>
      </c>
      <c r="K53" s="39">
        <v>3</v>
      </c>
      <c r="L53" s="79">
        <v>-2.1</v>
      </c>
      <c r="M53" s="39">
        <v>2</v>
      </c>
      <c r="N53" s="79">
        <v>0.3</v>
      </c>
      <c r="O53" s="39">
        <v>4</v>
      </c>
      <c r="P53" s="79">
        <v>-0.2</v>
      </c>
      <c r="Q53" s="39">
        <v>2</v>
      </c>
      <c r="R53" s="79">
        <v>-1.1000000000000001</v>
      </c>
      <c r="S53" s="39">
        <v>3</v>
      </c>
      <c r="T53" s="79">
        <v>-4.3</v>
      </c>
      <c r="U53" s="39">
        <v>2</v>
      </c>
      <c r="V53" s="79">
        <v>-0.3</v>
      </c>
      <c r="W53" s="39">
        <v>3</v>
      </c>
      <c r="X53" s="79">
        <v>-0.9</v>
      </c>
      <c r="Y53" s="39">
        <v>1</v>
      </c>
      <c r="Z53" s="79">
        <v>0</v>
      </c>
      <c r="AA53" s="39"/>
      <c r="AB53" s="79"/>
      <c r="AC53" s="39"/>
      <c r="AD53" s="79"/>
      <c r="AE53" s="39">
        <v>2</v>
      </c>
      <c r="AF53" s="79">
        <v>1.3</v>
      </c>
      <c r="AG53" s="39">
        <v>1</v>
      </c>
      <c r="AH53" s="79">
        <v>0</v>
      </c>
      <c r="AI53" s="39">
        <v>4</v>
      </c>
      <c r="AJ53" s="30">
        <v>0</v>
      </c>
    </row>
    <row r="54" spans="1:36" x14ac:dyDescent="0.35">
      <c r="A54" s="18">
        <v>51</v>
      </c>
      <c r="B54" s="19" t="s">
        <v>260</v>
      </c>
      <c r="C54" s="19" t="s">
        <v>261</v>
      </c>
      <c r="D54" s="37" t="s">
        <v>247</v>
      </c>
      <c r="E54" s="37" t="s">
        <v>151</v>
      </c>
      <c r="F54" s="38">
        <v>73000</v>
      </c>
      <c r="G54" s="89">
        <v>-5.5</v>
      </c>
      <c r="H54" s="38">
        <v>-4000</v>
      </c>
      <c r="I54" s="86">
        <v>4</v>
      </c>
      <c r="J54" s="79">
        <v>-2.9</v>
      </c>
      <c r="K54" s="39">
        <v>4</v>
      </c>
      <c r="L54" s="79">
        <v>-2.1</v>
      </c>
      <c r="M54" s="39"/>
      <c r="N54" s="79"/>
      <c r="O54" s="39"/>
      <c r="P54" s="79"/>
      <c r="Q54" s="39"/>
      <c r="R54" s="79"/>
      <c r="S54" s="39">
        <v>3</v>
      </c>
      <c r="T54" s="79">
        <v>-1.3</v>
      </c>
      <c r="U54" s="39">
        <v>3</v>
      </c>
      <c r="V54" s="79">
        <v>-0.7</v>
      </c>
      <c r="W54" s="39">
        <v>4</v>
      </c>
      <c r="X54" s="79">
        <v>-1.1000000000000001</v>
      </c>
      <c r="Y54" s="39"/>
      <c r="Z54" s="79"/>
      <c r="AA54" s="39"/>
      <c r="AB54" s="79"/>
      <c r="AC54" s="39"/>
      <c r="AD54" s="79"/>
      <c r="AE54" s="39"/>
      <c r="AF54" s="79"/>
      <c r="AG54" s="39">
        <v>3</v>
      </c>
      <c r="AH54" s="79">
        <v>0</v>
      </c>
      <c r="AI54" s="39"/>
      <c r="AJ54" s="30"/>
    </row>
    <row r="55" spans="1:36" x14ac:dyDescent="0.35">
      <c r="A55" s="18">
        <v>52</v>
      </c>
      <c r="B55" s="19" t="s">
        <v>302</v>
      </c>
      <c r="C55" s="19" t="s">
        <v>303</v>
      </c>
      <c r="D55" s="37" t="s">
        <v>247</v>
      </c>
      <c r="E55" s="37" t="s">
        <v>151</v>
      </c>
      <c r="F55" s="38">
        <v>110000</v>
      </c>
      <c r="G55" s="89">
        <v>-5.0999999999999996</v>
      </c>
      <c r="H55" s="38">
        <v>-5700</v>
      </c>
      <c r="I55" s="86">
        <v>3</v>
      </c>
      <c r="J55" s="79">
        <v>-3.3</v>
      </c>
      <c r="K55" s="39">
        <v>3</v>
      </c>
      <c r="L55" s="79">
        <v>-2.2999999999999998</v>
      </c>
      <c r="M55" s="39"/>
      <c r="N55" s="79"/>
      <c r="O55" s="39"/>
      <c r="P55" s="79"/>
      <c r="Q55" s="39"/>
      <c r="R55" s="79"/>
      <c r="S55" s="39">
        <v>2</v>
      </c>
      <c r="T55" s="79">
        <v>-1.6</v>
      </c>
      <c r="U55" s="39">
        <v>3</v>
      </c>
      <c r="V55" s="79">
        <v>-0.6</v>
      </c>
      <c r="W55" s="39">
        <v>1</v>
      </c>
      <c r="X55" s="79">
        <v>-0.1</v>
      </c>
      <c r="Y55" s="39">
        <v>1</v>
      </c>
      <c r="Z55" s="79">
        <v>0.1</v>
      </c>
      <c r="AA55" s="39"/>
      <c r="AB55" s="79"/>
      <c r="AC55" s="39"/>
      <c r="AD55" s="79"/>
      <c r="AE55" s="39"/>
      <c r="AF55" s="79"/>
      <c r="AG55" s="39">
        <v>3</v>
      </c>
      <c r="AH55" s="79">
        <v>0</v>
      </c>
      <c r="AI55" s="39">
        <v>4</v>
      </c>
      <c r="AJ55" s="30">
        <v>0</v>
      </c>
    </row>
    <row r="56" spans="1:36" x14ac:dyDescent="0.35">
      <c r="A56" s="18">
        <v>53</v>
      </c>
      <c r="B56" s="19" t="s">
        <v>270</v>
      </c>
      <c r="C56" s="19" t="s">
        <v>271</v>
      </c>
      <c r="D56" s="37" t="s">
        <v>247</v>
      </c>
      <c r="E56" s="37" t="s">
        <v>151</v>
      </c>
      <c r="F56" s="38">
        <v>190000</v>
      </c>
      <c r="G56" s="89">
        <v>-4.5999999999999996</v>
      </c>
      <c r="H56" s="38">
        <v>-8500</v>
      </c>
      <c r="I56" s="86">
        <v>1</v>
      </c>
      <c r="J56" s="79">
        <v>-2.5</v>
      </c>
      <c r="K56" s="39">
        <v>1</v>
      </c>
      <c r="L56" s="79">
        <v>-1.5</v>
      </c>
      <c r="M56" s="39">
        <v>2</v>
      </c>
      <c r="N56" s="79">
        <v>-0.3</v>
      </c>
      <c r="O56" s="39"/>
      <c r="P56" s="79"/>
      <c r="Q56" s="39">
        <v>1</v>
      </c>
      <c r="R56" s="79">
        <v>-0.1</v>
      </c>
      <c r="S56" s="39">
        <v>1</v>
      </c>
      <c r="T56" s="79">
        <v>-0.1</v>
      </c>
      <c r="U56" s="39">
        <v>3</v>
      </c>
      <c r="V56" s="79">
        <v>-0.5</v>
      </c>
      <c r="W56" s="39">
        <v>4</v>
      </c>
      <c r="X56" s="79">
        <v>-1.8</v>
      </c>
      <c r="Y56" s="39">
        <v>3</v>
      </c>
      <c r="Z56" s="79">
        <v>0</v>
      </c>
      <c r="AA56" s="39"/>
      <c r="AB56" s="79"/>
      <c r="AC56" s="39"/>
      <c r="AD56" s="79"/>
      <c r="AE56" s="39"/>
      <c r="AF56" s="79"/>
      <c r="AG56" s="39">
        <v>4</v>
      </c>
      <c r="AH56" s="79">
        <v>0</v>
      </c>
      <c r="AI56" s="39">
        <v>4</v>
      </c>
      <c r="AJ56" s="30">
        <v>0</v>
      </c>
    </row>
    <row r="57" spans="1:36" x14ac:dyDescent="0.35">
      <c r="A57" s="18">
        <v>54</v>
      </c>
      <c r="B57" s="19" t="s">
        <v>264</v>
      </c>
      <c r="C57" s="19" t="s">
        <v>265</v>
      </c>
      <c r="D57" s="37" t="s">
        <v>247</v>
      </c>
      <c r="E57" s="37" t="s">
        <v>186</v>
      </c>
      <c r="F57" s="38">
        <v>54000</v>
      </c>
      <c r="G57" s="89">
        <v>-3.3</v>
      </c>
      <c r="H57" s="38">
        <v>-1800</v>
      </c>
      <c r="I57" s="86">
        <v>3</v>
      </c>
      <c r="J57" s="79">
        <v>-2.9</v>
      </c>
      <c r="K57" s="39">
        <v>3</v>
      </c>
      <c r="L57" s="79">
        <v>-2.2999999999999998</v>
      </c>
      <c r="M57" s="39"/>
      <c r="N57" s="79"/>
      <c r="O57" s="39"/>
      <c r="P57" s="79"/>
      <c r="Q57" s="39"/>
      <c r="R57" s="79"/>
      <c r="S57" s="39">
        <v>1</v>
      </c>
      <c r="T57" s="79">
        <v>0</v>
      </c>
      <c r="U57" s="39">
        <v>2</v>
      </c>
      <c r="V57" s="79">
        <v>-0.9</v>
      </c>
      <c r="W57" s="39">
        <v>3</v>
      </c>
      <c r="X57" s="79">
        <v>0.3</v>
      </c>
      <c r="Y57" s="39"/>
      <c r="Z57" s="79"/>
      <c r="AA57" s="39"/>
      <c r="AB57" s="79"/>
      <c r="AC57" s="39"/>
      <c r="AD57" s="79"/>
      <c r="AE57" s="39"/>
      <c r="AF57" s="79"/>
      <c r="AG57" s="39">
        <v>2</v>
      </c>
      <c r="AH57" s="79">
        <v>0</v>
      </c>
      <c r="AI57" s="39">
        <v>4</v>
      </c>
      <c r="AJ57" s="30">
        <v>0</v>
      </c>
    </row>
    <row r="58" spans="1:36" x14ac:dyDescent="0.35">
      <c r="A58" s="18">
        <v>55</v>
      </c>
      <c r="B58" s="19" t="s">
        <v>248</v>
      </c>
      <c r="C58" s="19" t="s">
        <v>249</v>
      </c>
      <c r="D58" s="37" t="s">
        <v>247</v>
      </c>
      <c r="E58" s="37" t="s">
        <v>186</v>
      </c>
      <c r="F58" s="38">
        <v>100000</v>
      </c>
      <c r="G58" s="89">
        <v>-2.9</v>
      </c>
      <c r="H58" s="38">
        <v>-2900</v>
      </c>
      <c r="I58" s="86">
        <v>1</v>
      </c>
      <c r="J58" s="79">
        <v>-2.1</v>
      </c>
      <c r="K58" s="39">
        <v>2</v>
      </c>
      <c r="L58" s="79">
        <v>-2</v>
      </c>
      <c r="M58" s="39"/>
      <c r="N58" s="79"/>
      <c r="O58" s="39"/>
      <c r="P58" s="79"/>
      <c r="Q58" s="39"/>
      <c r="R58" s="79"/>
      <c r="S58" s="39">
        <v>1</v>
      </c>
      <c r="T58" s="79">
        <v>0</v>
      </c>
      <c r="U58" s="39">
        <v>3</v>
      </c>
      <c r="V58" s="79">
        <v>-0.9</v>
      </c>
      <c r="W58" s="39">
        <v>1</v>
      </c>
      <c r="X58" s="79">
        <v>0</v>
      </c>
      <c r="Y58" s="39">
        <v>1</v>
      </c>
      <c r="Z58" s="79">
        <v>0</v>
      </c>
      <c r="AA58" s="39"/>
      <c r="AB58" s="79"/>
      <c r="AC58" s="39"/>
      <c r="AD58" s="79"/>
      <c r="AE58" s="39"/>
      <c r="AF58" s="79"/>
      <c r="AG58" s="39">
        <v>4</v>
      </c>
      <c r="AH58" s="79">
        <v>0</v>
      </c>
      <c r="AI58" s="39">
        <v>4</v>
      </c>
      <c r="AJ58" s="30">
        <v>0</v>
      </c>
    </row>
    <row r="59" spans="1:36" x14ac:dyDescent="0.35">
      <c r="A59" s="18">
        <v>56</v>
      </c>
      <c r="B59" s="19" t="s">
        <v>256</v>
      </c>
      <c r="C59" s="19" t="s">
        <v>257</v>
      </c>
      <c r="D59" s="37" t="s">
        <v>247</v>
      </c>
      <c r="E59" s="37" t="s">
        <v>186</v>
      </c>
      <c r="F59" s="38">
        <v>290000</v>
      </c>
      <c r="G59" s="89">
        <v>-2.6</v>
      </c>
      <c r="H59" s="38">
        <v>-7500</v>
      </c>
      <c r="I59" s="86">
        <v>3</v>
      </c>
      <c r="J59" s="79">
        <v>-2.9</v>
      </c>
      <c r="K59" s="39">
        <v>3</v>
      </c>
      <c r="L59" s="79">
        <v>-2.2999999999999998</v>
      </c>
      <c r="M59" s="39">
        <v>4</v>
      </c>
      <c r="N59" s="79">
        <v>-0.4</v>
      </c>
      <c r="O59" s="39"/>
      <c r="P59" s="79"/>
      <c r="Q59" s="39">
        <v>2</v>
      </c>
      <c r="R59" s="79">
        <v>0.5</v>
      </c>
      <c r="S59" s="39">
        <v>1</v>
      </c>
      <c r="T59" s="79">
        <v>0</v>
      </c>
      <c r="U59" s="39">
        <v>4</v>
      </c>
      <c r="V59" s="79">
        <v>-0.5</v>
      </c>
      <c r="W59" s="39">
        <v>1</v>
      </c>
      <c r="X59" s="79">
        <v>0.3</v>
      </c>
      <c r="Y59" s="39">
        <v>1</v>
      </c>
      <c r="Z59" s="79">
        <v>0</v>
      </c>
      <c r="AA59" s="39"/>
      <c r="AB59" s="79"/>
      <c r="AC59" s="39"/>
      <c r="AD59" s="79"/>
      <c r="AE59" s="39">
        <v>1</v>
      </c>
      <c r="AF59" s="79">
        <v>0.4</v>
      </c>
      <c r="AG59" s="39">
        <v>4</v>
      </c>
      <c r="AH59" s="79">
        <v>0</v>
      </c>
      <c r="AI59" s="39">
        <v>4</v>
      </c>
      <c r="AJ59" s="30">
        <v>0</v>
      </c>
    </row>
    <row r="60" spans="1:36" x14ac:dyDescent="0.35">
      <c r="A60" s="18">
        <v>57</v>
      </c>
      <c r="B60" s="19" t="s">
        <v>308</v>
      </c>
      <c r="C60" s="19" t="s">
        <v>309</v>
      </c>
      <c r="D60" s="37" t="s">
        <v>247</v>
      </c>
      <c r="E60" s="37" t="s">
        <v>151</v>
      </c>
      <c r="F60" s="38">
        <v>420000</v>
      </c>
      <c r="G60" s="89">
        <v>-2.4</v>
      </c>
      <c r="H60" s="38">
        <v>-10000</v>
      </c>
      <c r="I60" s="86">
        <v>2</v>
      </c>
      <c r="J60" s="79">
        <v>-2.5</v>
      </c>
      <c r="K60" s="39">
        <v>3</v>
      </c>
      <c r="L60" s="79">
        <v>-2</v>
      </c>
      <c r="M60" s="39">
        <v>3</v>
      </c>
      <c r="N60" s="79">
        <v>0.5</v>
      </c>
      <c r="O60" s="39">
        <v>1</v>
      </c>
      <c r="P60" s="79">
        <v>0.6</v>
      </c>
      <c r="Q60" s="39">
        <v>3</v>
      </c>
      <c r="R60" s="79">
        <v>2.2000000000000002</v>
      </c>
      <c r="S60" s="39">
        <v>3</v>
      </c>
      <c r="T60" s="79">
        <v>-0.8</v>
      </c>
      <c r="U60" s="39">
        <v>2</v>
      </c>
      <c r="V60" s="79">
        <v>0.2</v>
      </c>
      <c r="W60" s="39">
        <v>3</v>
      </c>
      <c r="X60" s="79">
        <v>0.3</v>
      </c>
      <c r="Y60" s="39">
        <v>3</v>
      </c>
      <c r="Z60" s="79">
        <v>-0.1</v>
      </c>
      <c r="AA60" s="39"/>
      <c r="AB60" s="79"/>
      <c r="AC60" s="39"/>
      <c r="AD60" s="79"/>
      <c r="AE60" s="39"/>
      <c r="AF60" s="79"/>
      <c r="AG60" s="39">
        <v>2</v>
      </c>
      <c r="AH60" s="79">
        <v>0</v>
      </c>
      <c r="AI60" s="39">
        <v>4</v>
      </c>
      <c r="AJ60" s="30">
        <v>0</v>
      </c>
    </row>
    <row r="61" spans="1:36" x14ac:dyDescent="0.35">
      <c r="A61" s="18">
        <v>58</v>
      </c>
      <c r="B61" s="19" t="s">
        <v>290</v>
      </c>
      <c r="C61" s="19" t="s">
        <v>291</v>
      </c>
      <c r="D61" s="37" t="s">
        <v>247</v>
      </c>
      <c r="E61" s="37" t="s">
        <v>151</v>
      </c>
      <c r="F61" s="38">
        <v>30000000</v>
      </c>
      <c r="G61" s="89">
        <v>-2.2999999999999998</v>
      </c>
      <c r="H61" s="38">
        <v>-680000</v>
      </c>
      <c r="I61" s="86">
        <v>3</v>
      </c>
      <c r="J61" s="79">
        <v>-2.2000000000000002</v>
      </c>
      <c r="K61" s="39">
        <v>4</v>
      </c>
      <c r="L61" s="79">
        <v>-1.3</v>
      </c>
      <c r="M61" s="39">
        <v>2</v>
      </c>
      <c r="N61" s="79">
        <v>-0.2</v>
      </c>
      <c r="O61" s="39">
        <v>1</v>
      </c>
      <c r="P61" s="79">
        <v>0.7</v>
      </c>
      <c r="Q61" s="39">
        <v>3</v>
      </c>
      <c r="R61" s="79">
        <v>1</v>
      </c>
      <c r="S61" s="39">
        <v>1</v>
      </c>
      <c r="T61" s="79">
        <v>-1.2</v>
      </c>
      <c r="U61" s="39">
        <v>2</v>
      </c>
      <c r="V61" s="79">
        <v>1.8</v>
      </c>
      <c r="W61" s="39">
        <v>4</v>
      </c>
      <c r="X61" s="79">
        <v>-0.7</v>
      </c>
      <c r="Y61" s="39">
        <v>1</v>
      </c>
      <c r="Z61" s="79">
        <v>0</v>
      </c>
      <c r="AA61" s="39">
        <v>4</v>
      </c>
      <c r="AB61" s="79">
        <v>-0.5</v>
      </c>
      <c r="AC61" s="39"/>
      <c r="AD61" s="79"/>
      <c r="AE61" s="39"/>
      <c r="AF61" s="79"/>
      <c r="AG61" s="39">
        <v>1</v>
      </c>
      <c r="AH61" s="79">
        <v>0</v>
      </c>
      <c r="AI61" s="39">
        <v>4</v>
      </c>
      <c r="AJ61" s="30">
        <v>0</v>
      </c>
    </row>
    <row r="62" spans="1:36" x14ac:dyDescent="0.35">
      <c r="A62" s="18">
        <v>59</v>
      </c>
      <c r="B62" s="19" t="s">
        <v>296</v>
      </c>
      <c r="C62" s="19" t="s">
        <v>297</v>
      </c>
      <c r="D62" s="37" t="s">
        <v>247</v>
      </c>
      <c r="E62" s="37" t="s">
        <v>186</v>
      </c>
      <c r="F62" s="38">
        <v>1400000</v>
      </c>
      <c r="G62" s="89">
        <v>-2.2000000000000002</v>
      </c>
      <c r="H62" s="38">
        <v>-31000</v>
      </c>
      <c r="I62" s="86">
        <v>1</v>
      </c>
      <c r="J62" s="79">
        <v>-2.9</v>
      </c>
      <c r="K62" s="39">
        <v>2</v>
      </c>
      <c r="L62" s="79">
        <v>-2.6</v>
      </c>
      <c r="M62" s="39">
        <v>4</v>
      </c>
      <c r="N62" s="79">
        <v>-0.9</v>
      </c>
      <c r="O62" s="39"/>
      <c r="P62" s="79"/>
      <c r="Q62" s="39">
        <v>2</v>
      </c>
      <c r="R62" s="79">
        <v>-0.2</v>
      </c>
      <c r="S62" s="39">
        <v>1</v>
      </c>
      <c r="T62" s="79">
        <v>0</v>
      </c>
      <c r="U62" s="39">
        <v>4</v>
      </c>
      <c r="V62" s="79">
        <v>-1</v>
      </c>
      <c r="W62" s="39">
        <v>3</v>
      </c>
      <c r="X62" s="79">
        <v>1.5</v>
      </c>
      <c r="Y62" s="39">
        <v>4</v>
      </c>
      <c r="Z62" s="79">
        <v>0.1</v>
      </c>
      <c r="AA62" s="39"/>
      <c r="AB62" s="79"/>
      <c r="AC62" s="39"/>
      <c r="AD62" s="79"/>
      <c r="AE62" s="39"/>
      <c r="AF62" s="79"/>
      <c r="AG62" s="39">
        <v>2</v>
      </c>
      <c r="AH62" s="79">
        <v>0</v>
      </c>
      <c r="AI62" s="39">
        <v>4</v>
      </c>
      <c r="AJ62" s="30">
        <v>0</v>
      </c>
    </row>
    <row r="63" spans="1:36" x14ac:dyDescent="0.35">
      <c r="A63" s="18">
        <v>60</v>
      </c>
      <c r="B63" s="19" t="s">
        <v>272</v>
      </c>
      <c r="C63" s="19" t="s">
        <v>273</v>
      </c>
      <c r="D63" s="37" t="s">
        <v>247</v>
      </c>
      <c r="E63" s="37" t="s">
        <v>154</v>
      </c>
      <c r="F63" s="38">
        <v>12000000</v>
      </c>
      <c r="G63" s="89">
        <v>-2.1</v>
      </c>
      <c r="H63" s="38">
        <v>-250000</v>
      </c>
      <c r="I63" s="86">
        <v>2</v>
      </c>
      <c r="J63" s="79">
        <v>-3.5</v>
      </c>
      <c r="K63" s="39">
        <v>2</v>
      </c>
      <c r="L63" s="79">
        <v>-2.5</v>
      </c>
      <c r="M63" s="39">
        <v>2</v>
      </c>
      <c r="N63" s="79">
        <v>0</v>
      </c>
      <c r="O63" s="39">
        <v>4</v>
      </c>
      <c r="P63" s="79">
        <v>1</v>
      </c>
      <c r="Q63" s="39">
        <v>4</v>
      </c>
      <c r="R63" s="79">
        <v>2</v>
      </c>
      <c r="S63" s="39">
        <v>4</v>
      </c>
      <c r="T63" s="79">
        <v>0.6</v>
      </c>
      <c r="U63" s="39">
        <v>2</v>
      </c>
      <c r="V63" s="79">
        <v>-0.3</v>
      </c>
      <c r="W63" s="39">
        <v>1</v>
      </c>
      <c r="X63" s="79">
        <v>-0.1</v>
      </c>
      <c r="Y63" s="39">
        <v>4</v>
      </c>
      <c r="Z63" s="79">
        <v>0</v>
      </c>
      <c r="AA63" s="39"/>
      <c r="AB63" s="79"/>
      <c r="AC63" s="39"/>
      <c r="AD63" s="79"/>
      <c r="AE63" s="39">
        <v>1</v>
      </c>
      <c r="AF63" s="79">
        <v>0.5</v>
      </c>
      <c r="AG63" s="39">
        <v>1</v>
      </c>
      <c r="AH63" s="79">
        <v>0</v>
      </c>
      <c r="AI63" s="39"/>
      <c r="AJ63" s="30"/>
    </row>
    <row r="64" spans="1:36" x14ac:dyDescent="0.35">
      <c r="A64" s="18">
        <v>61</v>
      </c>
      <c r="B64" s="19" t="s">
        <v>306</v>
      </c>
      <c r="C64" s="19" t="s">
        <v>307</v>
      </c>
      <c r="D64" s="37" t="s">
        <v>247</v>
      </c>
      <c r="E64" s="37" t="s">
        <v>186</v>
      </c>
      <c r="F64" s="38">
        <v>400000</v>
      </c>
      <c r="G64" s="89">
        <v>-1.8</v>
      </c>
      <c r="H64" s="38">
        <v>-7200</v>
      </c>
      <c r="I64" s="86">
        <v>4</v>
      </c>
      <c r="J64" s="79">
        <v>-2.8</v>
      </c>
      <c r="K64" s="39">
        <v>4</v>
      </c>
      <c r="L64" s="79">
        <v>-1.8</v>
      </c>
      <c r="M64" s="39"/>
      <c r="N64" s="79"/>
      <c r="O64" s="39"/>
      <c r="P64" s="79"/>
      <c r="Q64" s="39"/>
      <c r="R64" s="79"/>
      <c r="S64" s="39">
        <v>1</v>
      </c>
      <c r="T64" s="79">
        <v>0</v>
      </c>
      <c r="U64" s="39">
        <v>2</v>
      </c>
      <c r="V64" s="79">
        <v>-0.5</v>
      </c>
      <c r="W64" s="39">
        <v>3</v>
      </c>
      <c r="X64" s="79">
        <v>1.2</v>
      </c>
      <c r="Y64" s="39">
        <v>2</v>
      </c>
      <c r="Z64" s="79">
        <v>0</v>
      </c>
      <c r="AA64" s="39"/>
      <c r="AB64" s="79"/>
      <c r="AC64" s="39"/>
      <c r="AD64" s="79"/>
      <c r="AE64" s="39">
        <v>2</v>
      </c>
      <c r="AF64" s="79">
        <v>0</v>
      </c>
      <c r="AG64" s="39">
        <v>2</v>
      </c>
      <c r="AH64" s="79">
        <v>0</v>
      </c>
      <c r="AI64" s="39">
        <v>4</v>
      </c>
      <c r="AJ64" s="30">
        <v>0</v>
      </c>
    </row>
    <row r="65" spans="1:36" x14ac:dyDescent="0.35">
      <c r="A65" s="18">
        <v>62</v>
      </c>
      <c r="B65" s="19" t="s">
        <v>300</v>
      </c>
      <c r="C65" s="19" t="s">
        <v>301</v>
      </c>
      <c r="D65" s="37" t="s">
        <v>247</v>
      </c>
      <c r="E65" s="37" t="s">
        <v>186</v>
      </c>
      <c r="F65" s="38">
        <v>4500000</v>
      </c>
      <c r="G65" s="89">
        <v>-0.6</v>
      </c>
      <c r="H65" s="38">
        <v>-26000</v>
      </c>
      <c r="I65" s="86">
        <v>2</v>
      </c>
      <c r="J65" s="79">
        <v>-2.8</v>
      </c>
      <c r="K65" s="39">
        <v>1</v>
      </c>
      <c r="L65" s="79">
        <v>-1.6</v>
      </c>
      <c r="M65" s="39">
        <v>4</v>
      </c>
      <c r="N65" s="79">
        <v>-0.4</v>
      </c>
      <c r="O65" s="39"/>
      <c r="P65" s="79"/>
      <c r="Q65" s="39">
        <v>4</v>
      </c>
      <c r="R65" s="79">
        <v>2.6</v>
      </c>
      <c r="S65" s="39">
        <v>3</v>
      </c>
      <c r="T65" s="79">
        <v>-0.3</v>
      </c>
      <c r="U65" s="39">
        <v>2</v>
      </c>
      <c r="V65" s="79">
        <v>0.8</v>
      </c>
      <c r="W65" s="39">
        <v>2</v>
      </c>
      <c r="X65" s="79">
        <v>0</v>
      </c>
      <c r="Y65" s="39">
        <v>1</v>
      </c>
      <c r="Z65" s="79">
        <v>0.1</v>
      </c>
      <c r="AA65" s="39"/>
      <c r="AB65" s="79"/>
      <c r="AC65" s="39"/>
      <c r="AD65" s="79"/>
      <c r="AE65" s="39">
        <v>1</v>
      </c>
      <c r="AF65" s="79">
        <v>1.4</v>
      </c>
      <c r="AG65" s="39">
        <v>4</v>
      </c>
      <c r="AH65" s="79">
        <v>0</v>
      </c>
      <c r="AI65" s="39"/>
      <c r="AJ65" s="30"/>
    </row>
    <row r="66" spans="1:36" x14ac:dyDescent="0.35">
      <c r="A66" s="18">
        <v>63</v>
      </c>
      <c r="B66" s="19" t="s">
        <v>278</v>
      </c>
      <c r="C66" s="19" t="s">
        <v>279</v>
      </c>
      <c r="D66" s="37" t="s">
        <v>247</v>
      </c>
      <c r="E66" s="37" t="s">
        <v>151</v>
      </c>
      <c r="F66" s="38">
        <v>18000000</v>
      </c>
      <c r="G66" s="89">
        <v>-0.4</v>
      </c>
      <c r="H66" s="38">
        <v>-67000</v>
      </c>
      <c r="I66" s="86">
        <v>1</v>
      </c>
      <c r="J66" s="79">
        <v>-2.2000000000000002</v>
      </c>
      <c r="K66" s="39">
        <v>1</v>
      </c>
      <c r="L66" s="79">
        <v>-1.5</v>
      </c>
      <c r="M66" s="39">
        <v>3</v>
      </c>
      <c r="N66" s="79">
        <v>-1.8</v>
      </c>
      <c r="O66" s="39">
        <v>4</v>
      </c>
      <c r="P66" s="79">
        <v>-2</v>
      </c>
      <c r="Q66" s="39">
        <v>4</v>
      </c>
      <c r="R66" s="79">
        <v>1.1000000000000001</v>
      </c>
      <c r="S66" s="39">
        <v>2</v>
      </c>
      <c r="T66" s="79">
        <v>-0.2</v>
      </c>
      <c r="U66" s="39">
        <v>2</v>
      </c>
      <c r="V66" s="79">
        <v>-0.2</v>
      </c>
      <c r="W66" s="39">
        <v>4</v>
      </c>
      <c r="X66" s="79">
        <v>0.6</v>
      </c>
      <c r="Y66" s="39">
        <v>3</v>
      </c>
      <c r="Z66" s="79">
        <v>0.2</v>
      </c>
      <c r="AA66" s="39">
        <v>3</v>
      </c>
      <c r="AB66" s="79">
        <v>-0.3</v>
      </c>
      <c r="AC66" s="39">
        <v>3</v>
      </c>
      <c r="AD66" s="79">
        <v>1.8</v>
      </c>
      <c r="AE66" s="39"/>
      <c r="AF66" s="79"/>
      <c r="AG66" s="39">
        <v>1</v>
      </c>
      <c r="AH66" s="79">
        <v>0</v>
      </c>
      <c r="AI66" s="39">
        <v>4</v>
      </c>
      <c r="AJ66" s="30">
        <v>0</v>
      </c>
    </row>
    <row r="67" spans="1:36" x14ac:dyDescent="0.35">
      <c r="A67" s="18">
        <v>64</v>
      </c>
      <c r="B67" s="19" t="s">
        <v>266</v>
      </c>
      <c r="C67" s="19" t="s">
        <v>267</v>
      </c>
      <c r="D67" s="37" t="s">
        <v>247</v>
      </c>
      <c r="E67" s="37" t="s">
        <v>151</v>
      </c>
      <c r="F67" s="38">
        <v>46000000</v>
      </c>
      <c r="G67" s="89">
        <v>-0.3</v>
      </c>
      <c r="H67" s="38">
        <v>-160000</v>
      </c>
      <c r="I67" s="86">
        <v>4</v>
      </c>
      <c r="J67" s="79">
        <v>-2.5</v>
      </c>
      <c r="K67" s="39">
        <v>4</v>
      </c>
      <c r="L67" s="79">
        <v>-1.8</v>
      </c>
      <c r="M67" s="39">
        <v>4</v>
      </c>
      <c r="N67" s="79">
        <v>-0.3</v>
      </c>
      <c r="O67" s="39"/>
      <c r="P67" s="79"/>
      <c r="Q67" s="39">
        <v>2</v>
      </c>
      <c r="R67" s="79">
        <v>0</v>
      </c>
      <c r="S67" s="39">
        <v>1</v>
      </c>
      <c r="T67" s="79">
        <v>0</v>
      </c>
      <c r="U67" s="39">
        <v>2</v>
      </c>
      <c r="V67" s="79">
        <v>-0.7</v>
      </c>
      <c r="W67" s="39">
        <v>3</v>
      </c>
      <c r="X67" s="79">
        <v>-0.3</v>
      </c>
      <c r="Y67" s="39">
        <v>4</v>
      </c>
      <c r="Z67" s="79">
        <v>0.1</v>
      </c>
      <c r="AA67" s="39"/>
      <c r="AB67" s="79"/>
      <c r="AC67" s="39"/>
      <c r="AD67" s="79"/>
      <c r="AE67" s="39">
        <v>4</v>
      </c>
      <c r="AF67" s="79">
        <v>3.7</v>
      </c>
      <c r="AG67" s="39">
        <v>4</v>
      </c>
      <c r="AH67" s="79">
        <v>0</v>
      </c>
      <c r="AI67" s="39">
        <v>4</v>
      </c>
      <c r="AJ67" s="30">
        <v>0</v>
      </c>
    </row>
    <row r="68" spans="1:36" x14ac:dyDescent="0.35">
      <c r="A68" s="18">
        <v>65</v>
      </c>
      <c r="B68" s="19" t="s">
        <v>252</v>
      </c>
      <c r="C68" s="19" t="s">
        <v>253</v>
      </c>
      <c r="D68" s="37" t="s">
        <v>247</v>
      </c>
      <c r="E68" s="37" t="s">
        <v>186</v>
      </c>
      <c r="F68" s="38">
        <v>340000000</v>
      </c>
      <c r="G68" s="89">
        <v>-0.3</v>
      </c>
      <c r="H68" s="38">
        <v>-1000000</v>
      </c>
      <c r="I68" s="86">
        <v>4</v>
      </c>
      <c r="J68" s="79">
        <v>-3.5</v>
      </c>
      <c r="K68" s="39">
        <v>4</v>
      </c>
      <c r="L68" s="79">
        <v>-1.5</v>
      </c>
      <c r="M68" s="39">
        <v>3</v>
      </c>
      <c r="N68" s="79">
        <v>-0.2</v>
      </c>
      <c r="O68" s="39">
        <v>1</v>
      </c>
      <c r="P68" s="79">
        <v>0</v>
      </c>
      <c r="Q68" s="39">
        <v>2</v>
      </c>
      <c r="R68" s="79">
        <v>-0.2</v>
      </c>
      <c r="S68" s="39">
        <v>1</v>
      </c>
      <c r="T68" s="79">
        <v>0</v>
      </c>
      <c r="U68" s="39">
        <v>1</v>
      </c>
      <c r="V68" s="79">
        <v>1.2</v>
      </c>
      <c r="W68" s="39">
        <v>4</v>
      </c>
      <c r="X68" s="79">
        <v>-0.2</v>
      </c>
      <c r="Y68" s="39">
        <v>4</v>
      </c>
      <c r="Z68" s="79">
        <v>-0.2</v>
      </c>
      <c r="AA68" s="39">
        <v>2</v>
      </c>
      <c r="AB68" s="79">
        <v>0.3</v>
      </c>
      <c r="AC68" s="39">
        <v>1</v>
      </c>
      <c r="AD68" s="79">
        <v>0</v>
      </c>
      <c r="AE68" s="39">
        <v>4</v>
      </c>
      <c r="AF68" s="79">
        <v>1.9</v>
      </c>
      <c r="AG68" s="39">
        <v>4</v>
      </c>
      <c r="AH68" s="79">
        <v>0</v>
      </c>
      <c r="AI68" s="39">
        <v>1</v>
      </c>
      <c r="AJ68" s="30">
        <v>0</v>
      </c>
    </row>
    <row r="69" spans="1:36" x14ac:dyDescent="0.35">
      <c r="A69" s="18">
        <v>66</v>
      </c>
      <c r="B69" s="19" t="s">
        <v>245</v>
      </c>
      <c r="C69" s="19" t="s">
        <v>246</v>
      </c>
      <c r="D69" s="37" t="s">
        <v>247</v>
      </c>
      <c r="E69" s="37" t="s">
        <v>151</v>
      </c>
      <c r="F69" s="38">
        <v>600000</v>
      </c>
      <c r="G69" s="89">
        <v>-0.1</v>
      </c>
      <c r="H69" s="38">
        <v>-550</v>
      </c>
      <c r="I69" s="86">
        <v>3</v>
      </c>
      <c r="J69" s="79">
        <v>-2.7</v>
      </c>
      <c r="K69" s="39">
        <v>4</v>
      </c>
      <c r="L69" s="79">
        <v>-1.9</v>
      </c>
      <c r="M69" s="39">
        <v>2</v>
      </c>
      <c r="N69" s="79">
        <v>-0.1</v>
      </c>
      <c r="O69" s="39">
        <v>4</v>
      </c>
      <c r="P69" s="79">
        <v>-0.3</v>
      </c>
      <c r="Q69" s="39">
        <v>2</v>
      </c>
      <c r="R69" s="79">
        <v>0.6</v>
      </c>
      <c r="S69" s="39">
        <v>2</v>
      </c>
      <c r="T69" s="79">
        <v>2.2999999999999998</v>
      </c>
      <c r="U69" s="39">
        <v>4</v>
      </c>
      <c r="V69" s="79">
        <v>-0.4</v>
      </c>
      <c r="W69" s="39">
        <v>2</v>
      </c>
      <c r="X69" s="79">
        <v>0.5</v>
      </c>
      <c r="Y69" s="39">
        <v>4</v>
      </c>
      <c r="Z69" s="79">
        <v>-0.1</v>
      </c>
      <c r="AA69" s="39"/>
      <c r="AB69" s="79"/>
      <c r="AC69" s="39"/>
      <c r="AD69" s="79"/>
      <c r="AE69" s="39"/>
      <c r="AF69" s="79"/>
      <c r="AG69" s="39">
        <v>3</v>
      </c>
      <c r="AH69" s="79">
        <v>0</v>
      </c>
      <c r="AI69" s="39">
        <v>4</v>
      </c>
      <c r="AJ69" s="30">
        <v>0</v>
      </c>
    </row>
    <row r="70" spans="1:36" x14ac:dyDescent="0.35">
      <c r="A70" s="18">
        <v>67</v>
      </c>
      <c r="B70" s="19" t="s">
        <v>298</v>
      </c>
      <c r="C70" s="19" t="s">
        <v>299</v>
      </c>
      <c r="D70" s="37" t="s">
        <v>247</v>
      </c>
      <c r="E70" s="37" t="s">
        <v>151</v>
      </c>
      <c r="F70" s="38">
        <v>5200000</v>
      </c>
      <c r="G70" s="89">
        <v>0.5</v>
      </c>
      <c r="H70" s="38">
        <v>25000</v>
      </c>
      <c r="I70" s="86">
        <v>3</v>
      </c>
      <c r="J70" s="79">
        <v>-3.7</v>
      </c>
      <c r="K70" s="39">
        <v>3</v>
      </c>
      <c r="L70" s="79">
        <v>-2.2000000000000002</v>
      </c>
      <c r="M70" s="39">
        <v>2</v>
      </c>
      <c r="N70" s="79">
        <v>0.1</v>
      </c>
      <c r="O70" s="39">
        <v>1</v>
      </c>
      <c r="P70" s="79">
        <v>-0.6</v>
      </c>
      <c r="Q70" s="39">
        <v>2</v>
      </c>
      <c r="R70" s="79">
        <v>-1</v>
      </c>
      <c r="S70" s="39">
        <v>1</v>
      </c>
      <c r="T70" s="79">
        <v>0.8</v>
      </c>
      <c r="U70" s="39">
        <v>2</v>
      </c>
      <c r="V70" s="79">
        <v>1.1000000000000001</v>
      </c>
      <c r="W70" s="39">
        <v>2</v>
      </c>
      <c r="X70" s="79">
        <v>0</v>
      </c>
      <c r="Y70" s="39">
        <v>3</v>
      </c>
      <c r="Z70" s="79">
        <v>-0.1</v>
      </c>
      <c r="AA70" s="39"/>
      <c r="AB70" s="79"/>
      <c r="AC70" s="39">
        <v>2</v>
      </c>
      <c r="AD70" s="79">
        <v>0.8</v>
      </c>
      <c r="AE70" s="39">
        <v>2</v>
      </c>
      <c r="AF70" s="79">
        <v>1.5</v>
      </c>
      <c r="AG70" s="39">
        <v>1</v>
      </c>
      <c r="AH70" s="79">
        <v>0</v>
      </c>
      <c r="AI70" s="39">
        <v>4</v>
      </c>
      <c r="AJ70" s="30">
        <v>0</v>
      </c>
    </row>
    <row r="71" spans="1:36" x14ac:dyDescent="0.35">
      <c r="A71" s="18">
        <v>68</v>
      </c>
      <c r="B71" s="19" t="s">
        <v>282</v>
      </c>
      <c r="C71" s="19" t="s">
        <v>283</v>
      </c>
      <c r="D71" s="37" t="s">
        <v>247</v>
      </c>
      <c r="E71" s="37" t="s">
        <v>157</v>
      </c>
      <c r="F71" s="38">
        <v>6900000</v>
      </c>
      <c r="G71" s="89">
        <v>1.4</v>
      </c>
      <c r="H71" s="38">
        <v>96000</v>
      </c>
      <c r="I71" s="86">
        <v>2</v>
      </c>
      <c r="J71" s="79">
        <v>-2.6</v>
      </c>
      <c r="K71" s="39">
        <v>2</v>
      </c>
      <c r="L71" s="79">
        <v>-1.6</v>
      </c>
      <c r="M71" s="39">
        <v>2</v>
      </c>
      <c r="N71" s="79">
        <v>-0.2</v>
      </c>
      <c r="O71" s="39"/>
      <c r="P71" s="79"/>
      <c r="Q71" s="39">
        <v>4</v>
      </c>
      <c r="R71" s="79">
        <v>1.7</v>
      </c>
      <c r="S71" s="39">
        <v>3</v>
      </c>
      <c r="T71" s="79">
        <v>1.4</v>
      </c>
      <c r="U71" s="39">
        <v>3</v>
      </c>
      <c r="V71" s="79">
        <v>1.9</v>
      </c>
      <c r="W71" s="39">
        <v>1</v>
      </c>
      <c r="X71" s="79">
        <v>-0.2</v>
      </c>
      <c r="Y71" s="39">
        <v>2</v>
      </c>
      <c r="Z71" s="79">
        <v>0</v>
      </c>
      <c r="AA71" s="39"/>
      <c r="AB71" s="79"/>
      <c r="AC71" s="39">
        <v>4</v>
      </c>
      <c r="AD71" s="79">
        <v>0.4</v>
      </c>
      <c r="AE71" s="39"/>
      <c r="AF71" s="79"/>
      <c r="AG71" s="39">
        <v>2</v>
      </c>
      <c r="AH71" s="79">
        <v>0</v>
      </c>
      <c r="AI71" s="39"/>
      <c r="AJ71" s="30"/>
    </row>
    <row r="72" spans="1:36" x14ac:dyDescent="0.35">
      <c r="A72" s="18">
        <v>69</v>
      </c>
      <c r="B72" s="19" t="s">
        <v>276</v>
      </c>
      <c r="C72" s="19" t="s">
        <v>277</v>
      </c>
      <c r="D72" s="37" t="s">
        <v>247</v>
      </c>
      <c r="E72" s="37" t="s">
        <v>186</v>
      </c>
      <c r="F72" s="38">
        <v>39000000</v>
      </c>
      <c r="G72" s="89">
        <v>1.5</v>
      </c>
      <c r="H72" s="38">
        <v>590000</v>
      </c>
      <c r="I72" s="86">
        <v>4</v>
      </c>
      <c r="J72" s="79">
        <v>-3</v>
      </c>
      <c r="K72" s="39">
        <v>3</v>
      </c>
      <c r="L72" s="79">
        <v>-1.1000000000000001</v>
      </c>
      <c r="M72" s="39">
        <v>4</v>
      </c>
      <c r="N72" s="79">
        <v>-0.4</v>
      </c>
      <c r="O72" s="39"/>
      <c r="P72" s="79"/>
      <c r="Q72" s="39"/>
      <c r="R72" s="79"/>
      <c r="S72" s="39">
        <v>1</v>
      </c>
      <c r="T72" s="79">
        <v>0</v>
      </c>
      <c r="U72" s="39">
        <v>1</v>
      </c>
      <c r="V72" s="79">
        <v>1</v>
      </c>
      <c r="W72" s="39">
        <v>3</v>
      </c>
      <c r="X72" s="79">
        <v>0.4</v>
      </c>
      <c r="Y72" s="39">
        <v>4</v>
      </c>
      <c r="Z72" s="79">
        <v>0.1</v>
      </c>
      <c r="AA72" s="39">
        <v>2</v>
      </c>
      <c r="AB72" s="79">
        <v>-0.3</v>
      </c>
      <c r="AC72" s="39">
        <v>1</v>
      </c>
      <c r="AD72" s="79">
        <v>0.2</v>
      </c>
      <c r="AE72" s="39">
        <v>3</v>
      </c>
      <c r="AF72" s="79">
        <v>3.3</v>
      </c>
      <c r="AG72" s="39">
        <v>4</v>
      </c>
      <c r="AH72" s="79">
        <v>0</v>
      </c>
      <c r="AI72" s="39">
        <v>1</v>
      </c>
      <c r="AJ72" s="30">
        <v>0</v>
      </c>
    </row>
    <row r="73" spans="1:36" x14ac:dyDescent="0.35">
      <c r="A73" s="18">
        <v>70</v>
      </c>
      <c r="B73" s="19" t="s">
        <v>250</v>
      </c>
      <c r="C73" s="19" t="s">
        <v>251</v>
      </c>
      <c r="D73" s="37" t="s">
        <v>247</v>
      </c>
      <c r="E73" s="37" t="s">
        <v>186</v>
      </c>
      <c r="F73" s="38">
        <v>3500000</v>
      </c>
      <c r="G73" s="89">
        <v>1.8</v>
      </c>
      <c r="H73" s="38">
        <v>62000</v>
      </c>
      <c r="I73" s="86">
        <v>4</v>
      </c>
      <c r="J73" s="79">
        <v>-2.5</v>
      </c>
      <c r="K73" s="39">
        <v>3</v>
      </c>
      <c r="L73" s="79">
        <v>-1.4</v>
      </c>
      <c r="M73" s="39">
        <v>4</v>
      </c>
      <c r="N73" s="79">
        <v>-0.3</v>
      </c>
      <c r="O73" s="39">
        <v>1</v>
      </c>
      <c r="P73" s="79">
        <v>0.1</v>
      </c>
      <c r="Q73" s="39">
        <v>2</v>
      </c>
      <c r="R73" s="79">
        <v>1.2</v>
      </c>
      <c r="S73" s="39">
        <v>1</v>
      </c>
      <c r="T73" s="79">
        <v>0</v>
      </c>
      <c r="U73" s="39">
        <v>2</v>
      </c>
      <c r="V73" s="79">
        <v>-0.5</v>
      </c>
      <c r="W73" s="39">
        <v>4</v>
      </c>
      <c r="X73" s="79">
        <v>0.2</v>
      </c>
      <c r="Y73" s="39">
        <v>4</v>
      </c>
      <c r="Z73" s="79">
        <v>-0.3</v>
      </c>
      <c r="AA73" s="39"/>
      <c r="AB73" s="79"/>
      <c r="AC73" s="39">
        <v>2</v>
      </c>
      <c r="AD73" s="79">
        <v>0.2</v>
      </c>
      <c r="AE73" s="39">
        <v>4</v>
      </c>
      <c r="AF73" s="79">
        <v>2.9</v>
      </c>
      <c r="AG73" s="39">
        <v>3</v>
      </c>
      <c r="AH73" s="79">
        <v>0</v>
      </c>
      <c r="AI73" s="39">
        <v>4</v>
      </c>
      <c r="AJ73" s="30">
        <v>2.1</v>
      </c>
    </row>
    <row r="74" spans="1:36" x14ac:dyDescent="0.35">
      <c r="A74" s="18">
        <v>71</v>
      </c>
      <c r="B74" s="19" t="s">
        <v>262</v>
      </c>
      <c r="C74" s="19" t="s">
        <v>263</v>
      </c>
      <c r="D74" s="37" t="s">
        <v>247</v>
      </c>
      <c r="E74" s="37" t="s">
        <v>151</v>
      </c>
      <c r="F74" s="38">
        <v>19000000</v>
      </c>
      <c r="G74" s="89">
        <v>1.9</v>
      </c>
      <c r="H74" s="38">
        <v>370000</v>
      </c>
      <c r="I74" s="86">
        <v>1</v>
      </c>
      <c r="J74" s="79">
        <v>-2.2999999999999998</v>
      </c>
      <c r="K74" s="39">
        <v>1</v>
      </c>
      <c r="L74" s="79">
        <v>-1.8</v>
      </c>
      <c r="M74" s="39">
        <v>2</v>
      </c>
      <c r="N74" s="79">
        <v>0.1</v>
      </c>
      <c r="O74" s="39">
        <v>1</v>
      </c>
      <c r="P74" s="79">
        <v>0.1</v>
      </c>
      <c r="Q74" s="39">
        <v>4</v>
      </c>
      <c r="R74" s="79">
        <v>3.5</v>
      </c>
      <c r="S74" s="39">
        <v>3</v>
      </c>
      <c r="T74" s="79">
        <v>-0.3</v>
      </c>
      <c r="U74" s="39">
        <v>4</v>
      </c>
      <c r="V74" s="79">
        <v>2.6</v>
      </c>
      <c r="W74" s="39">
        <v>2</v>
      </c>
      <c r="X74" s="79">
        <v>-1</v>
      </c>
      <c r="Y74" s="39">
        <v>2</v>
      </c>
      <c r="Z74" s="79">
        <v>0</v>
      </c>
      <c r="AA74" s="39"/>
      <c r="AB74" s="79"/>
      <c r="AC74" s="39">
        <v>3</v>
      </c>
      <c r="AD74" s="79">
        <v>2.2999999999999998</v>
      </c>
      <c r="AE74" s="39"/>
      <c r="AF74" s="79"/>
      <c r="AG74" s="39">
        <v>1</v>
      </c>
      <c r="AH74" s="79">
        <v>0</v>
      </c>
      <c r="AI74" s="39">
        <v>4</v>
      </c>
      <c r="AJ74" s="30">
        <v>0</v>
      </c>
    </row>
    <row r="75" spans="1:36" x14ac:dyDescent="0.35">
      <c r="A75" s="18">
        <v>72</v>
      </c>
      <c r="B75" s="19" t="s">
        <v>314</v>
      </c>
      <c r="C75" s="19" t="s">
        <v>315</v>
      </c>
      <c r="D75" s="37" t="s">
        <v>247</v>
      </c>
      <c r="E75" s="37" t="s">
        <v>151</v>
      </c>
      <c r="F75" s="38">
        <v>800000</v>
      </c>
      <c r="G75" s="89">
        <v>3.5</v>
      </c>
      <c r="H75" s="38">
        <v>28000</v>
      </c>
      <c r="I75" s="86">
        <v>1</v>
      </c>
      <c r="J75" s="79">
        <v>-2.5</v>
      </c>
      <c r="K75" s="39">
        <v>1</v>
      </c>
      <c r="L75" s="79">
        <v>-2</v>
      </c>
      <c r="M75" s="39">
        <v>2</v>
      </c>
      <c r="N75" s="79">
        <v>-0.5</v>
      </c>
      <c r="O75" s="39">
        <v>4</v>
      </c>
      <c r="P75" s="79">
        <v>-1.2</v>
      </c>
      <c r="Q75" s="39">
        <v>3</v>
      </c>
      <c r="R75" s="79">
        <v>2.4</v>
      </c>
      <c r="S75" s="39">
        <v>3</v>
      </c>
      <c r="T75" s="79">
        <v>5.4</v>
      </c>
      <c r="U75" s="39">
        <v>3</v>
      </c>
      <c r="V75" s="79">
        <v>-0.8</v>
      </c>
      <c r="W75" s="39">
        <v>3</v>
      </c>
      <c r="X75" s="79">
        <v>0.1</v>
      </c>
      <c r="Y75" s="39">
        <v>4</v>
      </c>
      <c r="Z75" s="79">
        <v>-0.4</v>
      </c>
      <c r="AA75" s="39"/>
      <c r="AB75" s="79"/>
      <c r="AC75" s="39"/>
      <c r="AD75" s="79"/>
      <c r="AE75" s="39">
        <v>3</v>
      </c>
      <c r="AF75" s="79">
        <v>2</v>
      </c>
      <c r="AG75" s="39">
        <v>2</v>
      </c>
      <c r="AH75" s="79">
        <v>0</v>
      </c>
      <c r="AI75" s="39">
        <v>4</v>
      </c>
      <c r="AJ75" s="30">
        <v>0</v>
      </c>
    </row>
    <row r="76" spans="1:36" x14ac:dyDescent="0.35">
      <c r="A76" s="18">
        <v>73</v>
      </c>
      <c r="B76" s="19" t="s">
        <v>304</v>
      </c>
      <c r="C76" s="19" t="s">
        <v>305</v>
      </c>
      <c r="D76" s="37" t="s">
        <v>247</v>
      </c>
      <c r="E76" s="37" t="s">
        <v>157</v>
      </c>
      <c r="F76" s="38">
        <v>12000000</v>
      </c>
      <c r="G76" s="89">
        <v>4.0999999999999996</v>
      </c>
      <c r="H76" s="38">
        <v>500000</v>
      </c>
      <c r="I76" s="86">
        <v>1</v>
      </c>
      <c r="J76" s="79">
        <v>-2.1</v>
      </c>
      <c r="K76" s="39">
        <v>1</v>
      </c>
      <c r="L76" s="79">
        <v>-1.4</v>
      </c>
      <c r="M76" s="39">
        <v>3</v>
      </c>
      <c r="N76" s="79">
        <v>0.2</v>
      </c>
      <c r="O76" s="39">
        <v>1</v>
      </c>
      <c r="P76" s="79">
        <v>-0.5</v>
      </c>
      <c r="Q76" s="39">
        <v>4</v>
      </c>
      <c r="R76" s="79">
        <v>3.5</v>
      </c>
      <c r="S76" s="39">
        <v>3</v>
      </c>
      <c r="T76" s="79">
        <v>1.9</v>
      </c>
      <c r="U76" s="39">
        <v>4</v>
      </c>
      <c r="V76" s="79">
        <v>0.1</v>
      </c>
      <c r="W76" s="39">
        <v>2</v>
      </c>
      <c r="X76" s="79">
        <v>-0.1</v>
      </c>
      <c r="Y76" s="39">
        <v>3</v>
      </c>
      <c r="Z76" s="79">
        <v>0</v>
      </c>
      <c r="AA76" s="39">
        <v>4</v>
      </c>
      <c r="AB76" s="79">
        <v>3.8</v>
      </c>
      <c r="AC76" s="39"/>
      <c r="AD76" s="79"/>
      <c r="AE76" s="39"/>
      <c r="AF76" s="79"/>
      <c r="AG76" s="39">
        <v>1</v>
      </c>
      <c r="AH76" s="79">
        <v>0</v>
      </c>
      <c r="AI76" s="39">
        <v>4</v>
      </c>
      <c r="AJ76" s="30">
        <v>0</v>
      </c>
    </row>
    <row r="77" spans="1:36" x14ac:dyDescent="0.35">
      <c r="A77" s="18">
        <v>74</v>
      </c>
      <c r="B77" s="19" t="s">
        <v>268</v>
      </c>
      <c r="C77" s="19" t="s">
        <v>269</v>
      </c>
      <c r="D77" s="37" t="s">
        <v>247</v>
      </c>
      <c r="E77" s="37" t="s">
        <v>151</v>
      </c>
      <c r="F77" s="38">
        <v>11000000</v>
      </c>
      <c r="G77" s="89">
        <v>4.8</v>
      </c>
      <c r="H77" s="38">
        <v>540000</v>
      </c>
      <c r="I77" s="86">
        <v>3</v>
      </c>
      <c r="J77" s="79">
        <v>-2.8</v>
      </c>
      <c r="K77" s="39">
        <v>2</v>
      </c>
      <c r="L77" s="79">
        <v>-1.3</v>
      </c>
      <c r="M77" s="39">
        <v>3</v>
      </c>
      <c r="N77" s="79">
        <v>-0.5</v>
      </c>
      <c r="O77" s="39"/>
      <c r="P77" s="79"/>
      <c r="Q77" s="39">
        <v>2</v>
      </c>
      <c r="R77" s="79">
        <v>0.1</v>
      </c>
      <c r="S77" s="39"/>
      <c r="T77" s="79"/>
      <c r="U77" s="39">
        <v>2</v>
      </c>
      <c r="V77" s="79">
        <v>0.7</v>
      </c>
      <c r="W77" s="39">
        <v>1</v>
      </c>
      <c r="X77" s="79">
        <v>-0.1</v>
      </c>
      <c r="Y77" s="39">
        <v>4</v>
      </c>
      <c r="Z77" s="79">
        <v>-0.1</v>
      </c>
      <c r="AA77" s="39">
        <v>2</v>
      </c>
      <c r="AB77" s="79">
        <v>4.2</v>
      </c>
      <c r="AC77" s="39"/>
      <c r="AD77" s="79"/>
      <c r="AE77" s="39">
        <v>4</v>
      </c>
      <c r="AF77" s="79">
        <v>3.3</v>
      </c>
      <c r="AG77" s="39">
        <v>2</v>
      </c>
      <c r="AH77" s="79">
        <v>0</v>
      </c>
      <c r="AI77" s="39"/>
      <c r="AJ77" s="30"/>
    </row>
    <row r="78" spans="1:36" x14ac:dyDescent="0.35">
      <c r="A78" s="18">
        <v>75</v>
      </c>
      <c r="B78" s="19" t="s">
        <v>274</v>
      </c>
      <c r="C78" s="19" t="s">
        <v>275</v>
      </c>
      <c r="D78" s="37" t="s">
        <v>247</v>
      </c>
      <c r="E78" s="37" t="s">
        <v>186</v>
      </c>
      <c r="F78" s="38">
        <v>19000000</v>
      </c>
      <c r="G78" s="89">
        <v>5.0999999999999996</v>
      </c>
      <c r="H78" s="38">
        <v>980000</v>
      </c>
      <c r="I78" s="86">
        <v>4</v>
      </c>
      <c r="J78" s="79">
        <v>-2.6</v>
      </c>
      <c r="K78" s="39">
        <v>4</v>
      </c>
      <c r="L78" s="79">
        <v>-1.7</v>
      </c>
      <c r="M78" s="39">
        <v>4</v>
      </c>
      <c r="N78" s="79">
        <v>0.4</v>
      </c>
      <c r="O78" s="39">
        <v>1</v>
      </c>
      <c r="P78" s="79">
        <v>0</v>
      </c>
      <c r="Q78" s="39">
        <v>1</v>
      </c>
      <c r="R78" s="79">
        <v>0.1</v>
      </c>
      <c r="S78" s="39">
        <v>1</v>
      </c>
      <c r="T78" s="79">
        <v>0</v>
      </c>
      <c r="U78" s="39">
        <v>4</v>
      </c>
      <c r="V78" s="79">
        <v>-1.2</v>
      </c>
      <c r="W78" s="39">
        <v>4</v>
      </c>
      <c r="X78" s="79">
        <v>-1.4</v>
      </c>
      <c r="Y78" s="39">
        <v>3</v>
      </c>
      <c r="Z78" s="79">
        <v>0</v>
      </c>
      <c r="AA78" s="39">
        <v>2</v>
      </c>
      <c r="AB78" s="79">
        <v>7.6</v>
      </c>
      <c r="AC78" s="39">
        <v>1</v>
      </c>
      <c r="AD78" s="79">
        <v>0.4</v>
      </c>
      <c r="AE78" s="39">
        <v>4</v>
      </c>
      <c r="AF78" s="79">
        <v>2.6</v>
      </c>
      <c r="AG78" s="39">
        <v>4</v>
      </c>
      <c r="AH78" s="79">
        <v>0</v>
      </c>
      <c r="AI78" s="39">
        <v>1</v>
      </c>
      <c r="AJ78" s="30">
        <v>0</v>
      </c>
    </row>
    <row r="79" spans="1:36" x14ac:dyDescent="0.35">
      <c r="A79" s="18">
        <v>76</v>
      </c>
      <c r="B79" s="19" t="s">
        <v>310</v>
      </c>
      <c r="C79" s="19" t="s">
        <v>311</v>
      </c>
      <c r="D79" s="37" t="s">
        <v>247</v>
      </c>
      <c r="E79" s="37" t="s">
        <v>157</v>
      </c>
      <c r="F79" s="38">
        <v>6600000</v>
      </c>
      <c r="G79" s="89">
        <v>5.4</v>
      </c>
      <c r="H79" s="38">
        <v>350000</v>
      </c>
      <c r="I79" s="86">
        <v>2</v>
      </c>
      <c r="J79" s="79">
        <v>-2.6</v>
      </c>
      <c r="K79" s="39">
        <v>2</v>
      </c>
      <c r="L79" s="79">
        <v>-1.9</v>
      </c>
      <c r="M79" s="39">
        <v>2</v>
      </c>
      <c r="N79" s="79">
        <v>-0.4</v>
      </c>
      <c r="O79" s="39">
        <v>1</v>
      </c>
      <c r="P79" s="79">
        <v>-0.6</v>
      </c>
      <c r="Q79" s="39">
        <v>3</v>
      </c>
      <c r="R79" s="79">
        <v>2.2999999999999998</v>
      </c>
      <c r="S79" s="39">
        <v>3</v>
      </c>
      <c r="T79" s="79">
        <v>3.9</v>
      </c>
      <c r="U79" s="39">
        <v>4</v>
      </c>
      <c r="V79" s="79">
        <v>2.4</v>
      </c>
      <c r="W79" s="39">
        <v>2</v>
      </c>
      <c r="X79" s="79">
        <v>0</v>
      </c>
      <c r="Y79" s="39">
        <v>2</v>
      </c>
      <c r="Z79" s="79">
        <v>0</v>
      </c>
      <c r="AA79" s="39"/>
      <c r="AB79" s="79"/>
      <c r="AC79" s="39">
        <v>2</v>
      </c>
      <c r="AD79" s="79">
        <v>0.8</v>
      </c>
      <c r="AE79" s="39">
        <v>2</v>
      </c>
      <c r="AF79" s="79">
        <v>1.1000000000000001</v>
      </c>
      <c r="AG79" s="39">
        <v>1</v>
      </c>
      <c r="AH79" s="79">
        <v>0</v>
      </c>
      <c r="AI79" s="39">
        <v>4</v>
      </c>
      <c r="AJ79" s="30">
        <v>0</v>
      </c>
    </row>
    <row r="80" spans="1:36" x14ac:dyDescent="0.35">
      <c r="A80" s="18">
        <v>77</v>
      </c>
      <c r="B80" s="19" t="s">
        <v>280</v>
      </c>
      <c r="C80" s="19" t="s">
        <v>281</v>
      </c>
      <c r="D80" s="37" t="s">
        <v>247</v>
      </c>
      <c r="E80" s="37" t="s">
        <v>151</v>
      </c>
      <c r="F80" s="38">
        <v>52000000</v>
      </c>
      <c r="G80" s="89">
        <v>6.6</v>
      </c>
      <c r="H80" s="38">
        <v>3400000</v>
      </c>
      <c r="I80" s="86">
        <v>2</v>
      </c>
      <c r="J80" s="79">
        <v>-2.5</v>
      </c>
      <c r="K80" s="39">
        <v>1</v>
      </c>
      <c r="L80" s="79">
        <v>-1.1000000000000001</v>
      </c>
      <c r="M80" s="39">
        <v>2</v>
      </c>
      <c r="N80" s="79">
        <v>-0.4</v>
      </c>
      <c r="O80" s="39">
        <v>1</v>
      </c>
      <c r="P80" s="79">
        <v>-1.2</v>
      </c>
      <c r="Q80" s="39">
        <v>3</v>
      </c>
      <c r="R80" s="79">
        <v>0.8</v>
      </c>
      <c r="S80" s="39">
        <v>3</v>
      </c>
      <c r="T80" s="79">
        <v>3.6</v>
      </c>
      <c r="U80" s="39">
        <v>2</v>
      </c>
      <c r="V80" s="79">
        <v>1.5</v>
      </c>
      <c r="W80" s="39">
        <v>2</v>
      </c>
      <c r="X80" s="79">
        <v>0.9</v>
      </c>
      <c r="Y80" s="39">
        <v>2</v>
      </c>
      <c r="Z80" s="79">
        <v>0.1</v>
      </c>
      <c r="AA80" s="39">
        <v>4</v>
      </c>
      <c r="AB80" s="79">
        <v>1</v>
      </c>
      <c r="AC80" s="39">
        <v>3</v>
      </c>
      <c r="AD80" s="79">
        <v>1.1000000000000001</v>
      </c>
      <c r="AE80" s="39">
        <v>1</v>
      </c>
      <c r="AF80" s="79">
        <v>1.3</v>
      </c>
      <c r="AG80" s="39">
        <v>2</v>
      </c>
      <c r="AH80" s="79">
        <v>0</v>
      </c>
      <c r="AI80" s="39">
        <v>4</v>
      </c>
      <c r="AJ80" s="30">
        <v>0</v>
      </c>
    </row>
    <row r="81" spans="1:36" x14ac:dyDescent="0.35">
      <c r="A81" s="18">
        <v>78</v>
      </c>
      <c r="B81" s="19" t="s">
        <v>312</v>
      </c>
      <c r="C81" s="19" t="s">
        <v>313</v>
      </c>
      <c r="D81" s="37" t="s">
        <v>247</v>
      </c>
      <c r="E81" s="37" t="s">
        <v>157</v>
      </c>
      <c r="F81" s="38">
        <v>10000000</v>
      </c>
      <c r="G81" s="89">
        <v>9.1</v>
      </c>
      <c r="H81" s="38">
        <v>940000</v>
      </c>
      <c r="I81" s="86">
        <v>1</v>
      </c>
      <c r="J81" s="79">
        <v>-2.6</v>
      </c>
      <c r="K81" s="39">
        <v>1</v>
      </c>
      <c r="L81" s="79">
        <v>-1.8</v>
      </c>
      <c r="M81" s="39">
        <v>2</v>
      </c>
      <c r="N81" s="79">
        <v>-0.5</v>
      </c>
      <c r="O81" s="39"/>
      <c r="P81" s="79"/>
      <c r="Q81" s="39">
        <v>4</v>
      </c>
      <c r="R81" s="79">
        <v>2.2000000000000002</v>
      </c>
      <c r="S81" s="39">
        <v>3</v>
      </c>
      <c r="T81" s="79">
        <v>8.4</v>
      </c>
      <c r="U81" s="39">
        <v>4</v>
      </c>
      <c r="V81" s="79">
        <v>2.5</v>
      </c>
      <c r="W81" s="39">
        <v>1</v>
      </c>
      <c r="X81" s="79">
        <v>0</v>
      </c>
      <c r="Y81" s="39">
        <v>1</v>
      </c>
      <c r="Z81" s="79">
        <v>0</v>
      </c>
      <c r="AA81" s="39">
        <v>4</v>
      </c>
      <c r="AB81" s="79">
        <v>0.2</v>
      </c>
      <c r="AC81" s="39">
        <v>4</v>
      </c>
      <c r="AD81" s="79">
        <v>0.8</v>
      </c>
      <c r="AE81" s="39"/>
      <c r="AF81" s="79"/>
      <c r="AG81" s="39">
        <v>1</v>
      </c>
      <c r="AH81" s="79">
        <v>0</v>
      </c>
      <c r="AI81" s="39"/>
      <c r="AJ81" s="30"/>
    </row>
    <row r="82" spans="1:36" x14ac:dyDescent="0.35">
      <c r="A82" s="18">
        <v>79</v>
      </c>
      <c r="B82" s="19" t="s">
        <v>258</v>
      </c>
      <c r="C82" s="19" t="s">
        <v>259</v>
      </c>
      <c r="D82" s="37" t="s">
        <v>247</v>
      </c>
      <c r="E82" s="37" t="s">
        <v>151</v>
      </c>
      <c r="F82" s="38">
        <v>130000000</v>
      </c>
      <c r="G82" s="89">
        <v>12.9</v>
      </c>
      <c r="H82" s="38">
        <v>17000000</v>
      </c>
      <c r="I82" s="86">
        <v>4</v>
      </c>
      <c r="J82" s="79">
        <v>-2.9</v>
      </c>
      <c r="K82" s="39">
        <v>4</v>
      </c>
      <c r="L82" s="79">
        <v>-1.8</v>
      </c>
      <c r="M82" s="39">
        <v>2</v>
      </c>
      <c r="N82" s="79">
        <v>0.3</v>
      </c>
      <c r="O82" s="39">
        <v>1</v>
      </c>
      <c r="P82" s="79">
        <v>0.2</v>
      </c>
      <c r="Q82" s="39">
        <v>3</v>
      </c>
      <c r="R82" s="79">
        <v>0.8</v>
      </c>
      <c r="S82" s="39">
        <v>3</v>
      </c>
      <c r="T82" s="79">
        <v>-0.7</v>
      </c>
      <c r="U82" s="39">
        <v>3</v>
      </c>
      <c r="V82" s="79">
        <v>2.1</v>
      </c>
      <c r="W82" s="39">
        <v>1</v>
      </c>
      <c r="X82" s="79">
        <v>0.2</v>
      </c>
      <c r="Y82" s="39">
        <v>2</v>
      </c>
      <c r="Z82" s="79">
        <v>0</v>
      </c>
      <c r="AA82" s="39">
        <v>2</v>
      </c>
      <c r="AB82" s="79">
        <v>11.9</v>
      </c>
      <c r="AC82" s="39">
        <v>4</v>
      </c>
      <c r="AD82" s="79">
        <v>1</v>
      </c>
      <c r="AE82" s="39">
        <v>3</v>
      </c>
      <c r="AF82" s="79">
        <v>1.9</v>
      </c>
      <c r="AG82" s="39">
        <v>2</v>
      </c>
      <c r="AH82" s="79">
        <v>0</v>
      </c>
      <c r="AI82" s="39">
        <v>4</v>
      </c>
      <c r="AJ82" s="30">
        <v>0</v>
      </c>
    </row>
    <row r="83" spans="1:36" x14ac:dyDescent="0.35">
      <c r="A83" s="18">
        <v>80</v>
      </c>
      <c r="B83" s="19" t="s">
        <v>286</v>
      </c>
      <c r="C83" s="19" t="s">
        <v>287</v>
      </c>
      <c r="D83" s="37" t="s">
        <v>247</v>
      </c>
      <c r="E83" s="37" t="s">
        <v>151</v>
      </c>
      <c r="F83" s="38">
        <v>7400000</v>
      </c>
      <c r="G83" s="89">
        <v>13.5</v>
      </c>
      <c r="H83" s="38">
        <v>1000000</v>
      </c>
      <c r="I83" s="86">
        <v>1</v>
      </c>
      <c r="J83" s="79">
        <v>-2.5</v>
      </c>
      <c r="K83" s="39">
        <v>1</v>
      </c>
      <c r="L83" s="79">
        <v>-1.9</v>
      </c>
      <c r="M83" s="39">
        <v>4</v>
      </c>
      <c r="N83" s="79">
        <v>-1.3</v>
      </c>
      <c r="O83" s="39">
        <v>1</v>
      </c>
      <c r="P83" s="79">
        <v>0.4</v>
      </c>
      <c r="Q83" s="39">
        <v>2</v>
      </c>
      <c r="R83" s="79">
        <v>2</v>
      </c>
      <c r="S83" s="39">
        <v>3</v>
      </c>
      <c r="T83" s="79">
        <v>3.8</v>
      </c>
      <c r="U83" s="39">
        <v>2</v>
      </c>
      <c r="V83" s="79">
        <v>1.7</v>
      </c>
      <c r="W83" s="39">
        <v>4</v>
      </c>
      <c r="X83" s="79">
        <v>0.1</v>
      </c>
      <c r="Y83" s="39">
        <v>2</v>
      </c>
      <c r="Z83" s="79">
        <v>-0.1</v>
      </c>
      <c r="AA83" s="39">
        <v>2</v>
      </c>
      <c r="AB83" s="79">
        <v>3.8</v>
      </c>
      <c r="AC83" s="39">
        <v>3</v>
      </c>
      <c r="AD83" s="79">
        <v>3.5</v>
      </c>
      <c r="AE83" s="39">
        <v>3</v>
      </c>
      <c r="AF83" s="79">
        <v>2.4</v>
      </c>
      <c r="AG83" s="39">
        <v>3</v>
      </c>
      <c r="AH83" s="79">
        <v>0</v>
      </c>
      <c r="AI83" s="39">
        <v>4</v>
      </c>
      <c r="AJ83" s="30">
        <v>2.1</v>
      </c>
    </row>
    <row r="84" spans="1:36" x14ac:dyDescent="0.35">
      <c r="A84" s="18">
        <v>81</v>
      </c>
      <c r="B84" s="19" t="s">
        <v>288</v>
      </c>
      <c r="C84" s="19" t="s">
        <v>289</v>
      </c>
      <c r="D84" s="37" t="s">
        <v>247</v>
      </c>
      <c r="E84" s="37" t="s">
        <v>151</v>
      </c>
      <c r="F84" s="38">
        <v>220000000</v>
      </c>
      <c r="G84" s="89">
        <v>15.5</v>
      </c>
      <c r="H84" s="38">
        <v>34000000</v>
      </c>
      <c r="I84" s="86">
        <v>2</v>
      </c>
      <c r="J84" s="79">
        <v>-2.7</v>
      </c>
      <c r="K84" s="39">
        <v>2</v>
      </c>
      <c r="L84" s="79">
        <v>-1.7</v>
      </c>
      <c r="M84" s="39">
        <v>2</v>
      </c>
      <c r="N84" s="79">
        <v>-0.3</v>
      </c>
      <c r="O84" s="39"/>
      <c r="P84" s="79"/>
      <c r="Q84" s="39">
        <v>2</v>
      </c>
      <c r="R84" s="79">
        <v>0.2</v>
      </c>
      <c r="S84" s="39">
        <v>1</v>
      </c>
      <c r="T84" s="79">
        <v>0.5</v>
      </c>
      <c r="U84" s="39">
        <v>2</v>
      </c>
      <c r="V84" s="79">
        <v>2.2000000000000002</v>
      </c>
      <c r="W84" s="39">
        <v>2</v>
      </c>
      <c r="X84" s="79">
        <v>1.2</v>
      </c>
      <c r="Y84" s="39">
        <v>3</v>
      </c>
      <c r="Z84" s="79">
        <v>-0.1</v>
      </c>
      <c r="AA84" s="39">
        <v>2</v>
      </c>
      <c r="AB84" s="79">
        <v>10.9</v>
      </c>
      <c r="AC84" s="39">
        <v>2</v>
      </c>
      <c r="AD84" s="79">
        <v>0.3</v>
      </c>
      <c r="AE84" s="39">
        <v>3</v>
      </c>
      <c r="AF84" s="79">
        <v>2.6</v>
      </c>
      <c r="AG84" s="39">
        <v>3</v>
      </c>
      <c r="AH84" s="79">
        <v>0</v>
      </c>
      <c r="AI84" s="39">
        <v>4</v>
      </c>
      <c r="AJ84" s="30">
        <v>2.1</v>
      </c>
    </row>
    <row r="85" spans="1:36" x14ac:dyDescent="0.35">
      <c r="A85" s="18">
        <v>82</v>
      </c>
      <c r="B85" s="19" t="s">
        <v>284</v>
      </c>
      <c r="C85" s="19" t="s">
        <v>285</v>
      </c>
      <c r="D85" s="37" t="s">
        <v>247</v>
      </c>
      <c r="E85" s="37" t="s">
        <v>151</v>
      </c>
      <c r="F85" s="38">
        <v>34000000</v>
      </c>
      <c r="G85" s="89">
        <v>19.600000000000001</v>
      </c>
      <c r="H85" s="38">
        <v>6700000</v>
      </c>
      <c r="I85" s="86">
        <v>1</v>
      </c>
      <c r="J85" s="79">
        <v>-2.1</v>
      </c>
      <c r="K85" s="39">
        <v>1</v>
      </c>
      <c r="L85" s="79">
        <v>-1</v>
      </c>
      <c r="M85" s="39">
        <v>2</v>
      </c>
      <c r="N85" s="79">
        <v>0.4</v>
      </c>
      <c r="O85" s="39">
        <v>1</v>
      </c>
      <c r="P85" s="79">
        <v>0.1</v>
      </c>
      <c r="Q85" s="39">
        <v>3</v>
      </c>
      <c r="R85" s="79">
        <v>3.4</v>
      </c>
      <c r="S85" s="39">
        <v>3</v>
      </c>
      <c r="T85" s="79">
        <v>7.6</v>
      </c>
      <c r="U85" s="39">
        <v>4</v>
      </c>
      <c r="V85" s="79">
        <v>-0.8</v>
      </c>
      <c r="W85" s="39">
        <v>2</v>
      </c>
      <c r="X85" s="79">
        <v>0.1</v>
      </c>
      <c r="Y85" s="39">
        <v>1</v>
      </c>
      <c r="Z85" s="79">
        <v>0</v>
      </c>
      <c r="AA85" s="39">
        <v>3</v>
      </c>
      <c r="AB85" s="79">
        <v>10.6</v>
      </c>
      <c r="AC85" s="39">
        <v>4</v>
      </c>
      <c r="AD85" s="79">
        <v>1.3</v>
      </c>
      <c r="AE85" s="39">
        <v>2</v>
      </c>
      <c r="AF85" s="79">
        <v>2.7</v>
      </c>
      <c r="AG85" s="39">
        <v>3</v>
      </c>
      <c r="AH85" s="79">
        <v>0</v>
      </c>
      <c r="AI85" s="39">
        <v>4</v>
      </c>
      <c r="AJ85" s="30">
        <v>2.1</v>
      </c>
    </row>
    <row r="86" spans="1:36" x14ac:dyDescent="0.35">
      <c r="A86" s="18">
        <v>83</v>
      </c>
      <c r="B86" s="19" t="s">
        <v>341</v>
      </c>
      <c r="C86" s="19" t="s">
        <v>342</v>
      </c>
      <c r="D86" s="37" t="s">
        <v>318</v>
      </c>
      <c r="E86" s="37" t="s">
        <v>151</v>
      </c>
      <c r="F86" s="38">
        <v>7100000</v>
      </c>
      <c r="G86" s="89">
        <v>-7.4</v>
      </c>
      <c r="H86" s="38">
        <v>-530000</v>
      </c>
      <c r="I86" s="86">
        <v>4</v>
      </c>
      <c r="J86" s="79">
        <v>-3.4</v>
      </c>
      <c r="K86" s="39">
        <v>3</v>
      </c>
      <c r="L86" s="79">
        <v>-2</v>
      </c>
      <c r="M86" s="39">
        <v>4</v>
      </c>
      <c r="N86" s="79">
        <v>0.1</v>
      </c>
      <c r="O86" s="39"/>
      <c r="P86" s="79"/>
      <c r="Q86" s="39">
        <v>4</v>
      </c>
      <c r="R86" s="79">
        <v>-10.4</v>
      </c>
      <c r="S86" s="39"/>
      <c r="T86" s="79"/>
      <c r="U86" s="39">
        <v>3</v>
      </c>
      <c r="V86" s="79">
        <v>-3.4</v>
      </c>
      <c r="W86" s="39">
        <v>3</v>
      </c>
      <c r="X86" s="79">
        <v>0.1</v>
      </c>
      <c r="Y86" s="39">
        <v>3</v>
      </c>
      <c r="Z86" s="79">
        <v>0.1</v>
      </c>
      <c r="AA86" s="39">
        <v>4</v>
      </c>
      <c r="AB86" s="79">
        <v>-0.6</v>
      </c>
      <c r="AC86" s="39"/>
      <c r="AD86" s="79"/>
      <c r="AE86" s="39"/>
      <c r="AF86" s="79"/>
      <c r="AG86" s="39">
        <v>1</v>
      </c>
      <c r="AH86" s="79">
        <v>0</v>
      </c>
      <c r="AI86" s="39"/>
      <c r="AJ86" s="30"/>
    </row>
    <row r="87" spans="1:36" x14ac:dyDescent="0.35">
      <c r="A87" s="18">
        <v>84</v>
      </c>
      <c r="B87" s="19" t="s">
        <v>355</v>
      </c>
      <c r="C87" s="19" t="s">
        <v>356</v>
      </c>
      <c r="D87" s="37" t="s">
        <v>318</v>
      </c>
      <c r="E87" s="37" t="s">
        <v>186</v>
      </c>
      <c r="F87" s="38">
        <v>36000000</v>
      </c>
      <c r="G87" s="89">
        <v>-6</v>
      </c>
      <c r="H87" s="38">
        <v>-2200000</v>
      </c>
      <c r="I87" s="86">
        <v>4</v>
      </c>
      <c r="J87" s="79">
        <v>-3.6</v>
      </c>
      <c r="K87" s="39">
        <v>4</v>
      </c>
      <c r="L87" s="79">
        <v>-2.4</v>
      </c>
      <c r="M87" s="39">
        <v>3</v>
      </c>
      <c r="N87" s="79">
        <v>-1</v>
      </c>
      <c r="O87" s="39"/>
      <c r="P87" s="79"/>
      <c r="Q87" s="39">
        <v>2</v>
      </c>
      <c r="R87" s="79">
        <v>0.8</v>
      </c>
      <c r="S87" s="39">
        <v>1</v>
      </c>
      <c r="T87" s="79">
        <v>0</v>
      </c>
      <c r="U87" s="39">
        <v>4</v>
      </c>
      <c r="V87" s="79">
        <v>-1.4</v>
      </c>
      <c r="W87" s="39">
        <v>4</v>
      </c>
      <c r="X87" s="79">
        <v>-7</v>
      </c>
      <c r="Y87" s="39">
        <v>4</v>
      </c>
      <c r="Z87" s="79">
        <v>0.1</v>
      </c>
      <c r="AA87" s="39">
        <v>2</v>
      </c>
      <c r="AB87" s="79">
        <v>3.1</v>
      </c>
      <c r="AC87" s="39"/>
      <c r="AD87" s="79"/>
      <c r="AE87" s="39">
        <v>2</v>
      </c>
      <c r="AF87" s="79">
        <v>0.1</v>
      </c>
      <c r="AG87" s="39">
        <v>1</v>
      </c>
      <c r="AH87" s="79">
        <v>0</v>
      </c>
      <c r="AI87" s="39">
        <v>4</v>
      </c>
      <c r="AJ87" s="30">
        <v>2.1</v>
      </c>
    </row>
    <row r="88" spans="1:36" x14ac:dyDescent="0.35">
      <c r="A88" s="18">
        <v>85</v>
      </c>
      <c r="B88" s="19" t="s">
        <v>323</v>
      </c>
      <c r="C88" s="19" t="s">
        <v>324</v>
      </c>
      <c r="D88" s="37" t="s">
        <v>318</v>
      </c>
      <c r="E88" s="37" t="s">
        <v>186</v>
      </c>
      <c r="F88" s="38">
        <v>1800000</v>
      </c>
      <c r="G88" s="89">
        <v>-5.7</v>
      </c>
      <c r="H88" s="38">
        <v>-100000</v>
      </c>
      <c r="I88" s="86">
        <v>3</v>
      </c>
      <c r="J88" s="79">
        <v>-2.4</v>
      </c>
      <c r="K88" s="39">
        <v>4</v>
      </c>
      <c r="L88" s="79">
        <v>-1.8</v>
      </c>
      <c r="M88" s="39">
        <v>2</v>
      </c>
      <c r="N88" s="79">
        <v>-0.6</v>
      </c>
      <c r="O88" s="39"/>
      <c r="P88" s="79"/>
      <c r="Q88" s="39">
        <v>2</v>
      </c>
      <c r="R88" s="79">
        <v>0.7</v>
      </c>
      <c r="S88" s="39">
        <v>1</v>
      </c>
      <c r="T88" s="79">
        <v>0</v>
      </c>
      <c r="U88" s="39">
        <v>4</v>
      </c>
      <c r="V88" s="79">
        <v>-4.3</v>
      </c>
      <c r="W88" s="39">
        <v>1</v>
      </c>
      <c r="X88" s="79">
        <v>0.8</v>
      </c>
      <c r="Y88" s="39">
        <v>4</v>
      </c>
      <c r="Z88" s="79">
        <v>-0.2</v>
      </c>
      <c r="AA88" s="39">
        <v>1</v>
      </c>
      <c r="AB88" s="79">
        <v>0</v>
      </c>
      <c r="AC88" s="39">
        <v>1</v>
      </c>
      <c r="AD88" s="79">
        <v>0</v>
      </c>
      <c r="AE88" s="39">
        <v>4</v>
      </c>
      <c r="AF88" s="79">
        <v>0.1</v>
      </c>
      <c r="AG88" s="39">
        <v>4</v>
      </c>
      <c r="AH88" s="79">
        <v>0</v>
      </c>
      <c r="AI88" s="39">
        <v>4</v>
      </c>
      <c r="AJ88" s="30">
        <v>0</v>
      </c>
    </row>
    <row r="89" spans="1:36" x14ac:dyDescent="0.35">
      <c r="A89" s="18">
        <v>86</v>
      </c>
      <c r="B89" s="19" t="s">
        <v>333</v>
      </c>
      <c r="C89" s="19" t="s">
        <v>334</v>
      </c>
      <c r="D89" s="37" t="s">
        <v>318</v>
      </c>
      <c r="E89" s="37" t="s">
        <v>154</v>
      </c>
      <c r="F89" s="38">
        <v>32000000</v>
      </c>
      <c r="G89" s="89">
        <v>-4.5</v>
      </c>
      <c r="H89" s="38">
        <v>-1400000</v>
      </c>
      <c r="I89" s="86">
        <v>1</v>
      </c>
      <c r="J89" s="79">
        <v>-2</v>
      </c>
      <c r="K89" s="39">
        <v>1</v>
      </c>
      <c r="L89" s="79">
        <v>-1.5</v>
      </c>
      <c r="M89" s="39">
        <v>1</v>
      </c>
      <c r="N89" s="79">
        <v>0.1</v>
      </c>
      <c r="O89" s="39">
        <v>4</v>
      </c>
      <c r="P89" s="79">
        <v>-19.100000000000001</v>
      </c>
      <c r="Q89" s="39">
        <v>4</v>
      </c>
      <c r="R89" s="79">
        <v>5.3</v>
      </c>
      <c r="S89" s="39">
        <v>3</v>
      </c>
      <c r="T89" s="79">
        <v>-0.3</v>
      </c>
      <c r="U89" s="39">
        <v>2</v>
      </c>
      <c r="V89" s="79">
        <v>-1.2</v>
      </c>
      <c r="W89" s="39">
        <v>2</v>
      </c>
      <c r="X89" s="79">
        <v>-0.7</v>
      </c>
      <c r="Y89" s="39">
        <v>3</v>
      </c>
      <c r="Z89" s="79">
        <v>0</v>
      </c>
      <c r="AA89" s="39">
        <v>3</v>
      </c>
      <c r="AB89" s="79">
        <v>-0.1</v>
      </c>
      <c r="AC89" s="39"/>
      <c r="AD89" s="79"/>
      <c r="AE89" s="39">
        <v>2</v>
      </c>
      <c r="AF89" s="79">
        <v>1.7</v>
      </c>
      <c r="AG89" s="39">
        <v>1</v>
      </c>
      <c r="AH89" s="79">
        <v>0</v>
      </c>
      <c r="AI89" s="39"/>
      <c r="AJ89" s="30"/>
    </row>
    <row r="90" spans="1:36" x14ac:dyDescent="0.35">
      <c r="A90" s="18">
        <v>87</v>
      </c>
      <c r="B90" s="19" t="s">
        <v>347</v>
      </c>
      <c r="C90" s="19" t="s">
        <v>348</v>
      </c>
      <c r="D90" s="37" t="s">
        <v>318</v>
      </c>
      <c r="E90" s="37" t="s">
        <v>157</v>
      </c>
      <c r="F90" s="38">
        <v>110000000</v>
      </c>
      <c r="G90" s="89">
        <v>-3.5</v>
      </c>
      <c r="H90" s="38">
        <v>-3800000</v>
      </c>
      <c r="I90" s="86">
        <v>3</v>
      </c>
      <c r="J90" s="79">
        <v>-3.2</v>
      </c>
      <c r="K90" s="39">
        <v>4</v>
      </c>
      <c r="L90" s="79">
        <v>-2.7</v>
      </c>
      <c r="M90" s="39">
        <v>4</v>
      </c>
      <c r="N90" s="79">
        <v>-1.3</v>
      </c>
      <c r="O90" s="39">
        <v>4</v>
      </c>
      <c r="P90" s="79">
        <v>-1.8</v>
      </c>
      <c r="Q90" s="39">
        <v>3</v>
      </c>
      <c r="R90" s="79">
        <v>0.4</v>
      </c>
      <c r="S90" s="39">
        <v>1</v>
      </c>
      <c r="T90" s="79">
        <v>0</v>
      </c>
      <c r="U90" s="39">
        <v>4</v>
      </c>
      <c r="V90" s="79">
        <v>-3.5</v>
      </c>
      <c r="W90" s="39">
        <v>1</v>
      </c>
      <c r="X90" s="79">
        <v>0.3</v>
      </c>
      <c r="Y90" s="39">
        <v>1</v>
      </c>
      <c r="Z90" s="79">
        <v>0</v>
      </c>
      <c r="AA90" s="39">
        <v>3</v>
      </c>
      <c r="AB90" s="79">
        <v>2.8</v>
      </c>
      <c r="AC90" s="39"/>
      <c r="AD90" s="79"/>
      <c r="AE90" s="39">
        <v>2</v>
      </c>
      <c r="AF90" s="79">
        <v>-0.2</v>
      </c>
      <c r="AG90" s="39">
        <v>2</v>
      </c>
      <c r="AH90" s="79">
        <v>0</v>
      </c>
      <c r="AI90" s="39">
        <v>4</v>
      </c>
      <c r="AJ90" s="30">
        <v>0</v>
      </c>
    </row>
    <row r="91" spans="1:36" x14ac:dyDescent="0.35">
      <c r="A91" s="18">
        <v>88</v>
      </c>
      <c r="B91" s="19" t="s">
        <v>329</v>
      </c>
      <c r="C91" s="19" t="s">
        <v>330</v>
      </c>
      <c r="D91" s="37" t="s">
        <v>318</v>
      </c>
      <c r="E91" s="37" t="s">
        <v>151</v>
      </c>
      <c r="F91" s="38">
        <v>87000000</v>
      </c>
      <c r="G91" s="89">
        <v>-2.7</v>
      </c>
      <c r="H91" s="38">
        <v>-2400000</v>
      </c>
      <c r="I91" s="86">
        <v>2</v>
      </c>
      <c r="J91" s="79">
        <v>-3.4</v>
      </c>
      <c r="K91" s="39">
        <v>2</v>
      </c>
      <c r="L91" s="79">
        <v>-1.7</v>
      </c>
      <c r="M91" s="39">
        <v>3</v>
      </c>
      <c r="N91" s="79">
        <v>-0.7</v>
      </c>
      <c r="O91" s="39"/>
      <c r="P91" s="79"/>
      <c r="Q91" s="39">
        <v>2</v>
      </c>
      <c r="R91" s="79">
        <v>0</v>
      </c>
      <c r="S91" s="39">
        <v>1</v>
      </c>
      <c r="T91" s="79">
        <v>-1.3</v>
      </c>
      <c r="U91" s="39">
        <v>2</v>
      </c>
      <c r="V91" s="79">
        <v>0.4</v>
      </c>
      <c r="W91" s="39">
        <v>3</v>
      </c>
      <c r="X91" s="79">
        <v>-0.1</v>
      </c>
      <c r="Y91" s="39">
        <v>2</v>
      </c>
      <c r="Z91" s="79">
        <v>0.2</v>
      </c>
      <c r="AA91" s="39"/>
      <c r="AB91" s="79"/>
      <c r="AC91" s="39">
        <v>2</v>
      </c>
      <c r="AD91" s="79">
        <v>0.3</v>
      </c>
      <c r="AE91" s="39">
        <v>1</v>
      </c>
      <c r="AF91" s="79">
        <v>1</v>
      </c>
      <c r="AG91" s="39">
        <v>4</v>
      </c>
      <c r="AH91" s="79">
        <v>0</v>
      </c>
      <c r="AI91" s="39">
        <v>4</v>
      </c>
      <c r="AJ91" s="30">
        <v>0</v>
      </c>
    </row>
    <row r="92" spans="1:36" x14ac:dyDescent="0.35">
      <c r="A92" s="18">
        <v>89</v>
      </c>
      <c r="B92" s="19" t="s">
        <v>325</v>
      </c>
      <c r="C92" s="19" t="s">
        <v>326</v>
      </c>
      <c r="D92" s="37" t="s">
        <v>318</v>
      </c>
      <c r="E92" s="37" t="s">
        <v>154</v>
      </c>
      <c r="F92" s="38">
        <v>21000000</v>
      </c>
      <c r="G92" s="89">
        <v>-2.2000000000000002</v>
      </c>
      <c r="H92" s="38">
        <v>-460000</v>
      </c>
      <c r="I92" s="86">
        <v>2</v>
      </c>
      <c r="J92" s="79">
        <v>-3.3</v>
      </c>
      <c r="K92" s="39">
        <v>2</v>
      </c>
      <c r="L92" s="79">
        <v>-2.1</v>
      </c>
      <c r="M92" s="39">
        <v>4</v>
      </c>
      <c r="N92" s="79">
        <v>0.5</v>
      </c>
      <c r="O92" s="39"/>
      <c r="P92" s="79"/>
      <c r="Q92" s="39">
        <v>3</v>
      </c>
      <c r="R92" s="79">
        <v>0.2</v>
      </c>
      <c r="S92" s="39">
        <v>1</v>
      </c>
      <c r="T92" s="79">
        <v>-1</v>
      </c>
      <c r="U92" s="39">
        <v>2</v>
      </c>
      <c r="V92" s="79">
        <v>-0.2</v>
      </c>
      <c r="W92" s="39">
        <v>1</v>
      </c>
      <c r="X92" s="79">
        <v>1.6</v>
      </c>
      <c r="Y92" s="39">
        <v>1</v>
      </c>
      <c r="Z92" s="79">
        <v>0</v>
      </c>
      <c r="AA92" s="39"/>
      <c r="AB92" s="79"/>
      <c r="AC92" s="39"/>
      <c r="AD92" s="79"/>
      <c r="AE92" s="39"/>
      <c r="AF92" s="79"/>
      <c r="AG92" s="39">
        <v>2</v>
      </c>
      <c r="AH92" s="79">
        <v>0</v>
      </c>
      <c r="AI92" s="39"/>
      <c r="AJ92" s="30"/>
    </row>
    <row r="93" spans="1:36" x14ac:dyDescent="0.35">
      <c r="A93" s="18">
        <v>90</v>
      </c>
      <c r="B93" s="19" t="s">
        <v>345</v>
      </c>
      <c r="C93" s="19" t="s">
        <v>346</v>
      </c>
      <c r="D93" s="37" t="s">
        <v>318</v>
      </c>
      <c r="E93" s="37" t="s">
        <v>186</v>
      </c>
      <c r="F93" s="38">
        <v>3000000</v>
      </c>
      <c r="G93" s="89">
        <v>-2.2000000000000002</v>
      </c>
      <c r="H93" s="38">
        <v>-66000</v>
      </c>
      <c r="I93" s="86">
        <v>4</v>
      </c>
      <c r="J93" s="79">
        <v>-2</v>
      </c>
      <c r="K93" s="39">
        <v>4</v>
      </c>
      <c r="L93" s="79">
        <v>-1.8</v>
      </c>
      <c r="M93" s="39">
        <v>3</v>
      </c>
      <c r="N93" s="79">
        <v>-0.6</v>
      </c>
      <c r="O93" s="39"/>
      <c r="P93" s="79"/>
      <c r="Q93" s="39">
        <v>2</v>
      </c>
      <c r="R93" s="79">
        <v>0.7</v>
      </c>
      <c r="S93" s="39">
        <v>1</v>
      </c>
      <c r="T93" s="79">
        <v>0</v>
      </c>
      <c r="U93" s="39">
        <v>4</v>
      </c>
      <c r="V93" s="79">
        <v>-4.9000000000000004</v>
      </c>
      <c r="W93" s="39">
        <v>2</v>
      </c>
      <c r="X93" s="79">
        <v>1.9</v>
      </c>
      <c r="Y93" s="39">
        <v>3</v>
      </c>
      <c r="Z93" s="79">
        <v>0</v>
      </c>
      <c r="AA93" s="39">
        <v>1</v>
      </c>
      <c r="AB93" s="79">
        <v>2.2999999999999998</v>
      </c>
      <c r="AC93" s="39">
        <v>1</v>
      </c>
      <c r="AD93" s="79">
        <v>-0.3</v>
      </c>
      <c r="AE93" s="39">
        <v>3</v>
      </c>
      <c r="AF93" s="79">
        <v>0.8</v>
      </c>
      <c r="AG93" s="39">
        <v>4</v>
      </c>
      <c r="AH93" s="79">
        <v>0</v>
      </c>
      <c r="AI93" s="39">
        <v>4</v>
      </c>
      <c r="AJ93" s="30">
        <v>0</v>
      </c>
    </row>
    <row r="94" spans="1:36" x14ac:dyDescent="0.35">
      <c r="A94" s="18">
        <v>91</v>
      </c>
      <c r="B94" s="19" t="s">
        <v>335</v>
      </c>
      <c r="C94" s="19" t="s">
        <v>336</v>
      </c>
      <c r="D94" s="37" t="s">
        <v>318</v>
      </c>
      <c r="E94" s="37" t="s">
        <v>154</v>
      </c>
      <c r="F94" s="38">
        <v>17000000</v>
      </c>
      <c r="G94" s="89">
        <v>-1.1000000000000001</v>
      </c>
      <c r="H94" s="38">
        <v>-190000</v>
      </c>
      <c r="I94" s="86">
        <v>1</v>
      </c>
      <c r="J94" s="79">
        <v>-1</v>
      </c>
      <c r="K94" s="39">
        <v>1</v>
      </c>
      <c r="L94" s="79">
        <v>-0.7</v>
      </c>
      <c r="M94" s="39">
        <v>1</v>
      </c>
      <c r="N94" s="79">
        <v>0.2</v>
      </c>
      <c r="O94" s="39"/>
      <c r="P94" s="79"/>
      <c r="Q94" s="39">
        <v>3</v>
      </c>
      <c r="R94" s="79">
        <v>2.1</v>
      </c>
      <c r="S94" s="39">
        <v>4</v>
      </c>
      <c r="T94" s="79">
        <v>1.6</v>
      </c>
      <c r="U94" s="39">
        <v>2</v>
      </c>
      <c r="V94" s="79">
        <v>-2.4</v>
      </c>
      <c r="W94" s="39">
        <v>2</v>
      </c>
      <c r="X94" s="79">
        <v>0</v>
      </c>
      <c r="Y94" s="39">
        <v>4</v>
      </c>
      <c r="Z94" s="79">
        <v>0</v>
      </c>
      <c r="AA94" s="39"/>
      <c r="AB94" s="79"/>
      <c r="AC94" s="39"/>
      <c r="AD94" s="79"/>
      <c r="AE94" s="39"/>
      <c r="AF94" s="79"/>
      <c r="AG94" s="39">
        <v>1</v>
      </c>
      <c r="AH94" s="79">
        <v>0</v>
      </c>
      <c r="AI94" s="39"/>
      <c r="AJ94" s="30"/>
    </row>
    <row r="95" spans="1:36" x14ac:dyDescent="0.35">
      <c r="A95" s="18">
        <v>92</v>
      </c>
      <c r="B95" s="19" t="s">
        <v>321</v>
      </c>
      <c r="C95" s="19" t="s">
        <v>322</v>
      </c>
      <c r="D95" s="37" t="s">
        <v>318</v>
      </c>
      <c r="E95" s="37" t="s">
        <v>151</v>
      </c>
      <c r="F95" s="38">
        <v>10000000</v>
      </c>
      <c r="G95" s="89">
        <v>-0.8</v>
      </c>
      <c r="H95" s="38">
        <v>-83000</v>
      </c>
      <c r="I95" s="86">
        <v>4</v>
      </c>
      <c r="J95" s="79">
        <v>-3.4</v>
      </c>
      <c r="K95" s="39">
        <v>2</v>
      </c>
      <c r="L95" s="79">
        <v>-1.6</v>
      </c>
      <c r="M95" s="39">
        <v>2</v>
      </c>
      <c r="N95" s="79">
        <v>-1</v>
      </c>
      <c r="O95" s="39">
        <v>2</v>
      </c>
      <c r="P95" s="79">
        <v>-5.2</v>
      </c>
      <c r="Q95" s="39">
        <v>2</v>
      </c>
      <c r="R95" s="79">
        <v>0.6</v>
      </c>
      <c r="S95" s="39">
        <v>1</v>
      </c>
      <c r="T95" s="79">
        <v>-1</v>
      </c>
      <c r="U95" s="39">
        <v>2</v>
      </c>
      <c r="V95" s="79">
        <v>0.9</v>
      </c>
      <c r="W95" s="39">
        <v>4</v>
      </c>
      <c r="X95" s="79">
        <v>2.2999999999999998</v>
      </c>
      <c r="Y95" s="39">
        <v>1</v>
      </c>
      <c r="Z95" s="79">
        <v>0</v>
      </c>
      <c r="AA95" s="39">
        <v>2</v>
      </c>
      <c r="AB95" s="79">
        <v>0.4</v>
      </c>
      <c r="AC95" s="39">
        <v>2</v>
      </c>
      <c r="AD95" s="79">
        <v>-0.1</v>
      </c>
      <c r="AE95" s="39"/>
      <c r="AF95" s="79"/>
      <c r="AG95" s="39">
        <v>3</v>
      </c>
      <c r="AH95" s="79">
        <v>0</v>
      </c>
      <c r="AI95" s="39">
        <v>4</v>
      </c>
      <c r="AJ95" s="30">
        <v>0</v>
      </c>
    </row>
    <row r="96" spans="1:36" x14ac:dyDescent="0.35">
      <c r="A96" s="18">
        <v>93</v>
      </c>
      <c r="B96" s="19" t="s">
        <v>351</v>
      </c>
      <c r="C96" s="19" t="s">
        <v>352</v>
      </c>
      <c r="D96" s="37" t="s">
        <v>318</v>
      </c>
      <c r="E96" s="37" t="s">
        <v>151</v>
      </c>
      <c r="F96" s="38">
        <v>6600000</v>
      </c>
      <c r="G96" s="89">
        <v>-0.4</v>
      </c>
      <c r="H96" s="38">
        <v>-24000</v>
      </c>
      <c r="I96" s="86">
        <v>3</v>
      </c>
      <c r="J96" s="79">
        <v>-2.4</v>
      </c>
      <c r="K96" s="39">
        <v>3</v>
      </c>
      <c r="L96" s="79">
        <v>-1.4</v>
      </c>
      <c r="M96" s="39">
        <v>4</v>
      </c>
      <c r="N96" s="79">
        <v>0</v>
      </c>
      <c r="O96" s="39"/>
      <c r="P96" s="79"/>
      <c r="Q96" s="39">
        <v>2</v>
      </c>
      <c r="R96" s="79">
        <v>1.8</v>
      </c>
      <c r="S96" s="39"/>
      <c r="T96" s="79"/>
      <c r="U96" s="39">
        <v>2</v>
      </c>
      <c r="V96" s="79">
        <v>0</v>
      </c>
      <c r="W96" s="39">
        <v>3</v>
      </c>
      <c r="X96" s="79">
        <v>-0.1</v>
      </c>
      <c r="Y96" s="39">
        <v>1</v>
      </c>
      <c r="Z96" s="79">
        <v>0</v>
      </c>
      <c r="AA96" s="39">
        <v>4</v>
      </c>
      <c r="AB96" s="79">
        <v>1.6</v>
      </c>
      <c r="AC96" s="39">
        <v>4</v>
      </c>
      <c r="AD96" s="79">
        <v>0.5</v>
      </c>
      <c r="AE96" s="39">
        <v>4</v>
      </c>
      <c r="AF96" s="79">
        <v>-0.5</v>
      </c>
      <c r="AG96" s="39">
        <v>4</v>
      </c>
      <c r="AH96" s="79">
        <v>0</v>
      </c>
      <c r="AI96" s="39">
        <v>4</v>
      </c>
      <c r="AJ96" s="30">
        <v>0</v>
      </c>
    </row>
    <row r="97" spans="1:36" x14ac:dyDescent="0.35">
      <c r="A97" s="18">
        <v>94</v>
      </c>
      <c r="B97" s="19" t="s">
        <v>331</v>
      </c>
      <c r="C97" s="19" t="s">
        <v>332</v>
      </c>
      <c r="D97" s="37" t="s">
        <v>318</v>
      </c>
      <c r="E97" s="37" t="s">
        <v>157</v>
      </c>
      <c r="F97" s="38">
        <v>1000000</v>
      </c>
      <c r="G97" s="89">
        <v>-0.3</v>
      </c>
      <c r="H97" s="38">
        <v>-3000</v>
      </c>
      <c r="I97" s="86">
        <v>1</v>
      </c>
      <c r="J97" s="79">
        <v>-1.4</v>
      </c>
      <c r="K97" s="39">
        <v>1</v>
      </c>
      <c r="L97" s="79">
        <v>-0.7</v>
      </c>
      <c r="M97" s="39">
        <v>2</v>
      </c>
      <c r="N97" s="79">
        <v>0.1</v>
      </c>
      <c r="O97" s="39"/>
      <c r="P97" s="79"/>
      <c r="Q97" s="39">
        <v>3</v>
      </c>
      <c r="R97" s="79">
        <v>-1.2</v>
      </c>
      <c r="S97" s="39">
        <v>3</v>
      </c>
      <c r="T97" s="79">
        <v>0.1</v>
      </c>
      <c r="U97" s="39">
        <v>2</v>
      </c>
      <c r="V97" s="79">
        <v>-3.3</v>
      </c>
      <c r="W97" s="39">
        <v>2</v>
      </c>
      <c r="X97" s="79">
        <v>0.1</v>
      </c>
      <c r="Y97" s="39">
        <v>4</v>
      </c>
      <c r="Z97" s="79">
        <v>0</v>
      </c>
      <c r="AA97" s="39">
        <v>4</v>
      </c>
      <c r="AB97" s="79">
        <v>4.0999999999999996</v>
      </c>
      <c r="AC97" s="39"/>
      <c r="AD97" s="79"/>
      <c r="AE97" s="39"/>
      <c r="AF97" s="79"/>
      <c r="AG97" s="39">
        <v>2</v>
      </c>
      <c r="AH97" s="79">
        <v>0</v>
      </c>
      <c r="AI97" s="39"/>
      <c r="AJ97" s="30"/>
    </row>
    <row r="98" spans="1:36" x14ac:dyDescent="0.35">
      <c r="A98" s="18">
        <v>95</v>
      </c>
      <c r="B98" s="19" t="s">
        <v>319</v>
      </c>
      <c r="C98" s="19" t="s">
        <v>320</v>
      </c>
      <c r="D98" s="37" t="s">
        <v>318</v>
      </c>
      <c r="E98" s="37" t="s">
        <v>186</v>
      </c>
      <c r="F98" s="38">
        <v>5400000</v>
      </c>
      <c r="G98" s="89">
        <v>-0.1</v>
      </c>
      <c r="H98" s="38">
        <v>-6300</v>
      </c>
      <c r="I98" s="86">
        <v>2</v>
      </c>
      <c r="J98" s="79">
        <v>-2.1</v>
      </c>
      <c r="K98" s="39">
        <v>3</v>
      </c>
      <c r="L98" s="79">
        <v>-2</v>
      </c>
      <c r="M98" s="39">
        <v>2</v>
      </c>
      <c r="N98" s="79">
        <v>-1.5</v>
      </c>
      <c r="O98" s="39">
        <v>3</v>
      </c>
      <c r="P98" s="79">
        <v>-1.6</v>
      </c>
      <c r="Q98" s="39">
        <v>2</v>
      </c>
      <c r="R98" s="79">
        <v>-0.4</v>
      </c>
      <c r="S98" s="39">
        <v>1</v>
      </c>
      <c r="T98" s="79">
        <v>0</v>
      </c>
      <c r="U98" s="39">
        <v>2</v>
      </c>
      <c r="V98" s="79">
        <v>-2.2000000000000002</v>
      </c>
      <c r="W98" s="39">
        <v>4</v>
      </c>
      <c r="X98" s="79">
        <v>3.4</v>
      </c>
      <c r="Y98" s="39">
        <v>2</v>
      </c>
      <c r="Z98" s="79">
        <v>0</v>
      </c>
      <c r="AA98" s="39"/>
      <c r="AB98" s="79"/>
      <c r="AC98" s="39">
        <v>3</v>
      </c>
      <c r="AD98" s="79">
        <v>0.9</v>
      </c>
      <c r="AE98" s="39">
        <v>1</v>
      </c>
      <c r="AF98" s="79">
        <v>0</v>
      </c>
      <c r="AG98" s="39">
        <v>3</v>
      </c>
      <c r="AH98" s="79">
        <v>0</v>
      </c>
      <c r="AI98" s="39">
        <v>4</v>
      </c>
      <c r="AJ98" s="30">
        <v>0</v>
      </c>
    </row>
    <row r="99" spans="1:36" x14ac:dyDescent="0.35">
      <c r="A99" s="18">
        <v>96</v>
      </c>
      <c r="B99" s="19" t="s">
        <v>343</v>
      </c>
      <c r="C99" s="19" t="s">
        <v>344</v>
      </c>
      <c r="D99" s="37" t="s">
        <v>318</v>
      </c>
      <c r="E99" s="37" t="s">
        <v>157</v>
      </c>
      <c r="F99" s="38">
        <v>38000000</v>
      </c>
      <c r="G99" s="89">
        <v>0.3</v>
      </c>
      <c r="H99" s="38">
        <v>110000</v>
      </c>
      <c r="I99" s="86">
        <v>2</v>
      </c>
      <c r="J99" s="79">
        <v>-3.4</v>
      </c>
      <c r="K99" s="39">
        <v>2</v>
      </c>
      <c r="L99" s="79">
        <v>-1.8</v>
      </c>
      <c r="M99" s="39">
        <v>3</v>
      </c>
      <c r="N99" s="79">
        <v>0.3</v>
      </c>
      <c r="O99" s="39">
        <v>1</v>
      </c>
      <c r="P99" s="79">
        <v>-0.3</v>
      </c>
      <c r="Q99" s="39">
        <v>3</v>
      </c>
      <c r="R99" s="79">
        <v>2</v>
      </c>
      <c r="S99" s="39">
        <v>1</v>
      </c>
      <c r="T99" s="79">
        <v>0.2</v>
      </c>
      <c r="U99" s="39">
        <v>2</v>
      </c>
      <c r="V99" s="79">
        <v>-2.4</v>
      </c>
      <c r="W99" s="39">
        <v>1</v>
      </c>
      <c r="X99" s="79">
        <v>0.6</v>
      </c>
      <c r="Y99" s="39">
        <v>4</v>
      </c>
      <c r="Z99" s="79">
        <v>0</v>
      </c>
      <c r="AA99" s="39">
        <v>4</v>
      </c>
      <c r="AB99" s="79">
        <v>0.4</v>
      </c>
      <c r="AC99" s="39">
        <v>3</v>
      </c>
      <c r="AD99" s="79">
        <v>2.9</v>
      </c>
      <c r="AE99" s="39">
        <v>1</v>
      </c>
      <c r="AF99" s="79">
        <v>1.7</v>
      </c>
      <c r="AG99" s="39">
        <v>3</v>
      </c>
      <c r="AH99" s="79">
        <v>0</v>
      </c>
      <c r="AI99" s="39">
        <v>4</v>
      </c>
      <c r="AJ99" s="30">
        <v>0</v>
      </c>
    </row>
    <row r="100" spans="1:36" x14ac:dyDescent="0.35">
      <c r="A100" s="18">
        <v>97</v>
      </c>
      <c r="B100" s="19" t="s">
        <v>357</v>
      </c>
      <c r="C100" s="19" t="s">
        <v>358</v>
      </c>
      <c r="D100" s="37" t="s">
        <v>318</v>
      </c>
      <c r="E100" s="37" t="s">
        <v>186</v>
      </c>
      <c r="F100" s="38">
        <v>4400000</v>
      </c>
      <c r="G100" s="89">
        <v>1.8</v>
      </c>
      <c r="H100" s="38">
        <v>80000</v>
      </c>
      <c r="I100" s="86">
        <v>4</v>
      </c>
      <c r="J100" s="79">
        <v>-2.6</v>
      </c>
      <c r="K100" s="39">
        <v>4</v>
      </c>
      <c r="L100" s="79">
        <v>-1.6</v>
      </c>
      <c r="M100" s="39">
        <v>2</v>
      </c>
      <c r="N100" s="79">
        <v>0.4</v>
      </c>
      <c r="O100" s="39">
        <v>1</v>
      </c>
      <c r="P100" s="79">
        <v>-0.5</v>
      </c>
      <c r="Q100" s="39">
        <v>2</v>
      </c>
      <c r="R100" s="79">
        <v>-0.8</v>
      </c>
      <c r="S100" s="39">
        <v>1</v>
      </c>
      <c r="T100" s="79">
        <v>0</v>
      </c>
      <c r="U100" s="39">
        <v>4</v>
      </c>
      <c r="V100" s="79">
        <v>0.8</v>
      </c>
      <c r="W100" s="39">
        <v>4</v>
      </c>
      <c r="X100" s="79">
        <v>2.5</v>
      </c>
      <c r="Y100" s="39">
        <v>1</v>
      </c>
      <c r="Z100" s="79">
        <v>-0.1</v>
      </c>
      <c r="AA100" s="39">
        <v>1</v>
      </c>
      <c r="AB100" s="79">
        <v>0</v>
      </c>
      <c r="AC100" s="39">
        <v>1</v>
      </c>
      <c r="AD100" s="79">
        <v>0</v>
      </c>
      <c r="AE100" s="39">
        <v>4</v>
      </c>
      <c r="AF100" s="79">
        <v>1.2</v>
      </c>
      <c r="AG100" s="39">
        <v>1</v>
      </c>
      <c r="AH100" s="79">
        <v>0</v>
      </c>
      <c r="AI100" s="39">
        <v>4</v>
      </c>
      <c r="AJ100" s="30">
        <v>0</v>
      </c>
    </row>
    <row r="101" spans="1:36" x14ac:dyDescent="0.35">
      <c r="A101" s="18">
        <v>98</v>
      </c>
      <c r="B101" s="19" t="s">
        <v>349</v>
      </c>
      <c r="C101" s="19" t="s">
        <v>350</v>
      </c>
      <c r="D101" s="37" t="s">
        <v>318</v>
      </c>
      <c r="E101" s="37" t="s">
        <v>157</v>
      </c>
      <c r="F101" s="38">
        <v>12000000</v>
      </c>
      <c r="G101" s="89">
        <v>2.9</v>
      </c>
      <c r="H101" s="38">
        <v>350000</v>
      </c>
      <c r="I101" s="86">
        <v>2</v>
      </c>
      <c r="J101" s="79">
        <v>-3.3</v>
      </c>
      <c r="K101" s="39">
        <v>2</v>
      </c>
      <c r="L101" s="79">
        <v>-1.6</v>
      </c>
      <c r="M101" s="39">
        <v>4</v>
      </c>
      <c r="N101" s="79">
        <v>-4.4000000000000004</v>
      </c>
      <c r="O101" s="39">
        <v>1</v>
      </c>
      <c r="P101" s="79">
        <v>0.4</v>
      </c>
      <c r="Q101" s="39">
        <v>2</v>
      </c>
      <c r="R101" s="79">
        <v>0.4</v>
      </c>
      <c r="S101" s="39">
        <v>1</v>
      </c>
      <c r="T101" s="79">
        <v>-0.1</v>
      </c>
      <c r="U101" s="39">
        <v>2</v>
      </c>
      <c r="V101" s="79">
        <v>-3</v>
      </c>
      <c r="W101" s="39">
        <v>3</v>
      </c>
      <c r="X101" s="79">
        <v>2.4</v>
      </c>
      <c r="Y101" s="39">
        <v>1</v>
      </c>
      <c r="Z101" s="79">
        <v>0</v>
      </c>
      <c r="AA101" s="39">
        <v>2</v>
      </c>
      <c r="AB101" s="79">
        <v>3.6</v>
      </c>
      <c r="AC101" s="39">
        <v>2</v>
      </c>
      <c r="AD101" s="79">
        <v>1.2</v>
      </c>
      <c r="AE101" s="39">
        <v>3</v>
      </c>
      <c r="AF101" s="79">
        <v>2.8</v>
      </c>
      <c r="AG101" s="39">
        <v>4</v>
      </c>
      <c r="AH101" s="79">
        <v>0</v>
      </c>
      <c r="AI101" s="39">
        <v>4</v>
      </c>
      <c r="AJ101" s="30">
        <v>0</v>
      </c>
    </row>
    <row r="102" spans="1:36" x14ac:dyDescent="0.35">
      <c r="A102" s="18">
        <v>99</v>
      </c>
      <c r="B102" s="19" t="s">
        <v>339</v>
      </c>
      <c r="C102" s="19" t="s">
        <v>340</v>
      </c>
      <c r="D102" s="37" t="s">
        <v>318</v>
      </c>
      <c r="E102" s="37" t="s">
        <v>157</v>
      </c>
      <c r="F102" s="38">
        <v>230000000</v>
      </c>
      <c r="G102" s="89">
        <v>3.5</v>
      </c>
      <c r="H102" s="38">
        <v>8200000</v>
      </c>
      <c r="I102" s="86">
        <v>1</v>
      </c>
      <c r="J102" s="79">
        <v>-1.3</v>
      </c>
      <c r="K102" s="39">
        <v>1</v>
      </c>
      <c r="L102" s="79">
        <v>-0.7</v>
      </c>
      <c r="M102" s="39">
        <v>2</v>
      </c>
      <c r="N102" s="79">
        <v>0.6</v>
      </c>
      <c r="O102" s="39">
        <v>3</v>
      </c>
      <c r="P102" s="79">
        <v>2.8</v>
      </c>
      <c r="Q102" s="39">
        <v>4</v>
      </c>
      <c r="R102" s="79">
        <v>3.6</v>
      </c>
      <c r="S102" s="39">
        <v>3</v>
      </c>
      <c r="T102" s="79">
        <v>7</v>
      </c>
      <c r="U102" s="39">
        <v>4</v>
      </c>
      <c r="V102" s="79">
        <v>-3.9</v>
      </c>
      <c r="W102" s="39">
        <v>1</v>
      </c>
      <c r="X102" s="79">
        <v>0.1</v>
      </c>
      <c r="Y102" s="39">
        <v>4</v>
      </c>
      <c r="Z102" s="79">
        <v>0</v>
      </c>
      <c r="AA102" s="39"/>
      <c r="AB102" s="79"/>
      <c r="AC102" s="39">
        <v>4</v>
      </c>
      <c r="AD102" s="79">
        <v>-1.1000000000000001</v>
      </c>
      <c r="AE102" s="39">
        <v>1</v>
      </c>
      <c r="AF102" s="79">
        <v>2.5</v>
      </c>
      <c r="AG102" s="39">
        <v>2</v>
      </c>
      <c r="AH102" s="79">
        <v>0</v>
      </c>
      <c r="AI102" s="39">
        <v>4</v>
      </c>
      <c r="AJ102" s="30">
        <v>0</v>
      </c>
    </row>
    <row r="103" spans="1:36" x14ac:dyDescent="0.35">
      <c r="A103" s="18">
        <v>100</v>
      </c>
      <c r="B103" s="19" t="s">
        <v>337</v>
      </c>
      <c r="C103" s="19" t="s">
        <v>338</v>
      </c>
      <c r="D103" s="37" t="s">
        <v>318</v>
      </c>
      <c r="E103" s="37" t="s">
        <v>186</v>
      </c>
      <c r="F103" s="38">
        <v>10000000</v>
      </c>
      <c r="G103" s="89">
        <v>3.6</v>
      </c>
      <c r="H103" s="38">
        <v>370000</v>
      </c>
      <c r="I103" s="86">
        <v>3</v>
      </c>
      <c r="J103" s="79">
        <v>-2.6</v>
      </c>
      <c r="K103" s="39">
        <v>3</v>
      </c>
      <c r="L103" s="79">
        <v>-2.1</v>
      </c>
      <c r="M103" s="39"/>
      <c r="N103" s="79"/>
      <c r="O103" s="39"/>
      <c r="P103" s="79"/>
      <c r="Q103" s="39"/>
      <c r="R103" s="79"/>
      <c r="S103" s="39">
        <v>1</v>
      </c>
      <c r="T103" s="79">
        <v>0</v>
      </c>
      <c r="U103" s="39">
        <v>3</v>
      </c>
      <c r="V103" s="79">
        <v>-2.1</v>
      </c>
      <c r="W103" s="39">
        <v>4</v>
      </c>
      <c r="X103" s="79">
        <v>6.1</v>
      </c>
      <c r="Y103" s="39">
        <v>3</v>
      </c>
      <c r="Z103" s="79">
        <v>-0.2</v>
      </c>
      <c r="AA103" s="39">
        <v>1</v>
      </c>
      <c r="AB103" s="79">
        <v>1.4</v>
      </c>
      <c r="AC103" s="39"/>
      <c r="AD103" s="79"/>
      <c r="AE103" s="39">
        <v>4</v>
      </c>
      <c r="AF103" s="79">
        <v>1.2</v>
      </c>
      <c r="AG103" s="39">
        <v>4</v>
      </c>
      <c r="AH103" s="79">
        <v>0</v>
      </c>
      <c r="AI103" s="39">
        <v>4</v>
      </c>
      <c r="AJ103" s="30">
        <v>0</v>
      </c>
    </row>
    <row r="104" spans="1:36" x14ac:dyDescent="0.35">
      <c r="A104" s="18">
        <v>101</v>
      </c>
      <c r="B104" s="19" t="s">
        <v>316</v>
      </c>
      <c r="C104" s="19" t="s">
        <v>317</v>
      </c>
      <c r="D104" s="37" t="s">
        <v>318</v>
      </c>
      <c r="E104" s="37" t="s">
        <v>154</v>
      </c>
      <c r="F104" s="38">
        <v>47000000</v>
      </c>
      <c r="G104" s="89">
        <v>7.1</v>
      </c>
      <c r="H104" s="38">
        <v>3300000</v>
      </c>
      <c r="I104" s="86"/>
      <c r="J104" s="79"/>
      <c r="K104" s="39"/>
      <c r="L104" s="79"/>
      <c r="M104" s="39">
        <v>1</v>
      </c>
      <c r="N104" s="79">
        <v>0</v>
      </c>
      <c r="O104" s="39">
        <v>4</v>
      </c>
      <c r="P104" s="79">
        <v>-1.3</v>
      </c>
      <c r="Q104" s="39">
        <v>4</v>
      </c>
      <c r="R104" s="79">
        <v>1.5</v>
      </c>
      <c r="S104" s="39">
        <v>3</v>
      </c>
      <c r="T104" s="79">
        <v>10.1</v>
      </c>
      <c r="U104" s="39">
        <v>2</v>
      </c>
      <c r="V104" s="79">
        <v>-2.8</v>
      </c>
      <c r="W104" s="39">
        <v>2</v>
      </c>
      <c r="X104" s="79">
        <v>-0.3</v>
      </c>
      <c r="Y104" s="39">
        <v>2</v>
      </c>
      <c r="Z104" s="79">
        <v>0</v>
      </c>
      <c r="AA104" s="39"/>
      <c r="AB104" s="79"/>
      <c r="AC104" s="39"/>
      <c r="AD104" s="79"/>
      <c r="AE104" s="39"/>
      <c r="AF104" s="79"/>
      <c r="AG104" s="39">
        <v>3</v>
      </c>
      <c r="AH104" s="79">
        <v>0</v>
      </c>
      <c r="AI104" s="39"/>
      <c r="AJ104" s="30"/>
    </row>
    <row r="105" spans="1:36" x14ac:dyDescent="0.35">
      <c r="A105" s="18">
        <v>102</v>
      </c>
      <c r="B105" s="19" t="s">
        <v>327</v>
      </c>
      <c r="C105" s="19" t="s">
        <v>328</v>
      </c>
      <c r="D105" s="37" t="s">
        <v>318</v>
      </c>
      <c r="E105" s="37" t="s">
        <v>151</v>
      </c>
      <c r="F105" s="38">
        <v>43000000</v>
      </c>
      <c r="G105" s="89">
        <v>8.1</v>
      </c>
      <c r="H105" s="38">
        <v>3500000</v>
      </c>
      <c r="I105" s="86">
        <v>2</v>
      </c>
      <c r="J105" s="79">
        <v>-2.7</v>
      </c>
      <c r="K105" s="39">
        <v>3</v>
      </c>
      <c r="L105" s="79">
        <v>-2</v>
      </c>
      <c r="M105" s="39">
        <v>3</v>
      </c>
      <c r="N105" s="79">
        <v>0.1</v>
      </c>
      <c r="O105" s="39">
        <v>1</v>
      </c>
      <c r="P105" s="79">
        <v>1.3</v>
      </c>
      <c r="Q105" s="39">
        <v>2</v>
      </c>
      <c r="R105" s="79">
        <v>3.7</v>
      </c>
      <c r="S105" s="39">
        <v>1</v>
      </c>
      <c r="T105" s="79">
        <v>0.5</v>
      </c>
      <c r="U105" s="39">
        <v>3</v>
      </c>
      <c r="V105" s="79">
        <v>5.4</v>
      </c>
      <c r="W105" s="39">
        <v>4</v>
      </c>
      <c r="X105" s="79">
        <v>-2.2000000000000002</v>
      </c>
      <c r="Y105" s="39">
        <v>2</v>
      </c>
      <c r="Z105" s="79">
        <v>0.1</v>
      </c>
      <c r="AA105" s="39">
        <v>3</v>
      </c>
      <c r="AB105" s="79">
        <v>3.5</v>
      </c>
      <c r="AC105" s="39">
        <v>4</v>
      </c>
      <c r="AD105" s="79">
        <v>2.5</v>
      </c>
      <c r="AE105" s="39">
        <v>3</v>
      </c>
      <c r="AF105" s="79">
        <v>0.8</v>
      </c>
      <c r="AG105" s="39">
        <v>2</v>
      </c>
      <c r="AH105" s="79">
        <v>0</v>
      </c>
      <c r="AI105" s="39"/>
      <c r="AJ105" s="30"/>
    </row>
    <row r="106" spans="1:36" x14ac:dyDescent="0.35">
      <c r="A106" s="18">
        <v>103</v>
      </c>
      <c r="B106" s="19" t="s">
        <v>353</v>
      </c>
      <c r="C106" s="19" t="s">
        <v>354</v>
      </c>
      <c r="D106" s="37" t="s">
        <v>318</v>
      </c>
      <c r="E106" s="37" t="s">
        <v>154</v>
      </c>
      <c r="F106" s="38">
        <v>42000000</v>
      </c>
      <c r="G106" s="89">
        <v>17.100000000000001</v>
      </c>
      <c r="H106" s="38">
        <v>7100000</v>
      </c>
      <c r="I106" s="86">
        <v>1</v>
      </c>
      <c r="J106" s="79">
        <v>-0.8</v>
      </c>
      <c r="K106" s="39">
        <v>1</v>
      </c>
      <c r="L106" s="79">
        <v>-0.8</v>
      </c>
      <c r="M106" s="39">
        <v>2</v>
      </c>
      <c r="N106" s="79">
        <v>0.8</v>
      </c>
      <c r="O106" s="39">
        <v>2</v>
      </c>
      <c r="P106" s="79">
        <v>2.4</v>
      </c>
      <c r="Q106" s="39">
        <v>4</v>
      </c>
      <c r="R106" s="79">
        <v>5.2</v>
      </c>
      <c r="S106" s="39">
        <v>3</v>
      </c>
      <c r="T106" s="79">
        <v>14.9</v>
      </c>
      <c r="U106" s="39">
        <v>3</v>
      </c>
      <c r="V106" s="79">
        <v>2.9</v>
      </c>
      <c r="W106" s="39">
        <v>1</v>
      </c>
      <c r="X106" s="79">
        <v>-0.4</v>
      </c>
      <c r="Y106" s="39">
        <v>2</v>
      </c>
      <c r="Z106" s="79">
        <v>0</v>
      </c>
      <c r="AA106" s="39"/>
      <c r="AB106" s="79"/>
      <c r="AC106" s="39"/>
      <c r="AD106" s="79"/>
      <c r="AE106" s="39"/>
      <c r="AF106" s="79"/>
      <c r="AG106" s="39">
        <v>1</v>
      </c>
      <c r="AH106" s="79">
        <v>0</v>
      </c>
      <c r="AI106" s="39">
        <v>4</v>
      </c>
      <c r="AJ106" s="30">
        <v>0</v>
      </c>
    </row>
    <row r="107" spans="1:36" x14ac:dyDescent="0.35">
      <c r="A107" s="18">
        <v>104</v>
      </c>
      <c r="B107" s="19" t="s">
        <v>394</v>
      </c>
      <c r="C107" s="19" t="s">
        <v>395</v>
      </c>
      <c r="D107" s="37" t="s">
        <v>361</v>
      </c>
      <c r="E107" s="37" t="s">
        <v>151</v>
      </c>
      <c r="F107" s="38">
        <v>2100000</v>
      </c>
      <c r="G107" s="89">
        <v>-4.0999999999999996</v>
      </c>
      <c r="H107" s="38">
        <v>-84000</v>
      </c>
      <c r="I107" s="86">
        <v>2</v>
      </c>
      <c r="J107" s="79">
        <v>-1.9</v>
      </c>
      <c r="K107" s="39">
        <v>3</v>
      </c>
      <c r="L107" s="79">
        <v>-1.6</v>
      </c>
      <c r="M107" s="39">
        <v>3</v>
      </c>
      <c r="N107" s="79">
        <v>1.5</v>
      </c>
      <c r="O107" s="39">
        <v>3</v>
      </c>
      <c r="P107" s="79">
        <v>-1.5</v>
      </c>
      <c r="Q107" s="39">
        <v>2</v>
      </c>
      <c r="R107" s="79">
        <v>0.9</v>
      </c>
      <c r="S107" s="39">
        <v>3</v>
      </c>
      <c r="T107" s="79">
        <v>-2</v>
      </c>
      <c r="U107" s="39">
        <v>4</v>
      </c>
      <c r="V107" s="79">
        <v>5.0999999999999996</v>
      </c>
      <c r="W107" s="39">
        <v>1</v>
      </c>
      <c r="X107" s="79">
        <v>0.4</v>
      </c>
      <c r="Y107" s="39">
        <v>2</v>
      </c>
      <c r="Z107" s="79">
        <v>0</v>
      </c>
      <c r="AA107" s="39">
        <v>4</v>
      </c>
      <c r="AB107" s="79">
        <v>1</v>
      </c>
      <c r="AC107" s="39">
        <v>4</v>
      </c>
      <c r="AD107" s="79">
        <v>-7</v>
      </c>
      <c r="AE107" s="39"/>
      <c r="AF107" s="79"/>
      <c r="AG107" s="39">
        <v>1</v>
      </c>
      <c r="AH107" s="79">
        <v>0</v>
      </c>
      <c r="AI107" s="39">
        <v>4</v>
      </c>
      <c r="AJ107" s="30">
        <v>0</v>
      </c>
    </row>
    <row r="108" spans="1:36" x14ac:dyDescent="0.35">
      <c r="A108" s="18">
        <v>105</v>
      </c>
      <c r="B108" s="19" t="s">
        <v>418</v>
      </c>
      <c r="C108" s="19" t="s">
        <v>419</v>
      </c>
      <c r="D108" s="37" t="s">
        <v>361</v>
      </c>
      <c r="E108" s="37" t="s">
        <v>151</v>
      </c>
      <c r="F108" s="38">
        <v>150000000</v>
      </c>
      <c r="G108" s="89">
        <v>-2.6</v>
      </c>
      <c r="H108" s="38">
        <v>-3800000</v>
      </c>
      <c r="I108" s="86">
        <v>3</v>
      </c>
      <c r="J108" s="79">
        <v>-1.6</v>
      </c>
      <c r="K108" s="39">
        <v>2</v>
      </c>
      <c r="L108" s="79">
        <v>-1.2</v>
      </c>
      <c r="M108" s="39"/>
      <c r="N108" s="79"/>
      <c r="O108" s="39"/>
      <c r="P108" s="79"/>
      <c r="Q108" s="39"/>
      <c r="R108" s="79"/>
      <c r="S108" s="39">
        <v>3</v>
      </c>
      <c r="T108" s="79">
        <v>-8.8000000000000007</v>
      </c>
      <c r="U108" s="39">
        <v>1</v>
      </c>
      <c r="V108" s="79">
        <v>1.3</v>
      </c>
      <c r="W108" s="39">
        <v>4</v>
      </c>
      <c r="X108" s="79">
        <v>1.9</v>
      </c>
      <c r="Y108" s="39">
        <v>4</v>
      </c>
      <c r="Z108" s="79">
        <v>0.8</v>
      </c>
      <c r="AA108" s="39">
        <v>4</v>
      </c>
      <c r="AB108" s="79">
        <v>1.9</v>
      </c>
      <c r="AC108" s="39">
        <v>4</v>
      </c>
      <c r="AD108" s="79">
        <v>0.5</v>
      </c>
      <c r="AE108" s="39">
        <v>3</v>
      </c>
      <c r="AF108" s="79">
        <v>1.7</v>
      </c>
      <c r="AG108" s="39">
        <v>2</v>
      </c>
      <c r="AH108" s="79">
        <v>0</v>
      </c>
      <c r="AI108" s="39">
        <v>4</v>
      </c>
      <c r="AJ108" s="30">
        <v>0</v>
      </c>
    </row>
    <row r="109" spans="1:36" x14ac:dyDescent="0.35">
      <c r="A109" s="18">
        <v>106</v>
      </c>
      <c r="B109" s="19" t="s">
        <v>464</v>
      </c>
      <c r="C109" s="19" t="s">
        <v>465</v>
      </c>
      <c r="D109" s="37" t="s">
        <v>361</v>
      </c>
      <c r="E109" s="37" t="s">
        <v>157</v>
      </c>
      <c r="F109" s="38">
        <v>35000000</v>
      </c>
      <c r="G109" s="89">
        <v>-1.1000000000000001</v>
      </c>
      <c r="H109" s="38">
        <v>-370000</v>
      </c>
      <c r="I109" s="86">
        <v>1</v>
      </c>
      <c r="J109" s="79">
        <v>-2.2000000000000002</v>
      </c>
      <c r="K109" s="39">
        <v>1</v>
      </c>
      <c r="L109" s="79">
        <v>-0.8</v>
      </c>
      <c r="M109" s="39">
        <v>2</v>
      </c>
      <c r="N109" s="79">
        <v>1.4</v>
      </c>
      <c r="O109" s="39"/>
      <c r="P109" s="79"/>
      <c r="Q109" s="39">
        <v>4</v>
      </c>
      <c r="R109" s="79">
        <v>2.2000000000000002</v>
      </c>
      <c r="S109" s="39">
        <v>3</v>
      </c>
      <c r="T109" s="79">
        <v>-1.9</v>
      </c>
      <c r="U109" s="39">
        <v>4</v>
      </c>
      <c r="V109" s="79">
        <v>1.7</v>
      </c>
      <c r="W109" s="39">
        <v>1</v>
      </c>
      <c r="X109" s="79">
        <v>-0.2</v>
      </c>
      <c r="Y109" s="39">
        <v>2</v>
      </c>
      <c r="Z109" s="79">
        <v>0.2</v>
      </c>
      <c r="AA109" s="39"/>
      <c r="AB109" s="79"/>
      <c r="AC109" s="39">
        <v>4</v>
      </c>
      <c r="AD109" s="79">
        <v>0.1</v>
      </c>
      <c r="AE109" s="39">
        <v>1</v>
      </c>
      <c r="AF109" s="79">
        <v>0.5</v>
      </c>
      <c r="AG109" s="39">
        <v>1</v>
      </c>
      <c r="AH109" s="79">
        <v>0</v>
      </c>
      <c r="AI109" s="39">
        <v>4</v>
      </c>
      <c r="AJ109" s="30">
        <v>0</v>
      </c>
    </row>
    <row r="110" spans="1:36" x14ac:dyDescent="0.35">
      <c r="A110" s="18">
        <v>107</v>
      </c>
      <c r="B110" s="19" t="s">
        <v>452</v>
      </c>
      <c r="C110" s="19" t="s">
        <v>453</v>
      </c>
      <c r="D110" s="37" t="s">
        <v>361</v>
      </c>
      <c r="E110" s="37" t="s">
        <v>151</v>
      </c>
      <c r="F110" s="38">
        <v>630000</v>
      </c>
      <c r="G110" s="89">
        <v>-0.9</v>
      </c>
      <c r="H110" s="38">
        <v>-5300</v>
      </c>
      <c r="I110" s="86">
        <v>3</v>
      </c>
      <c r="J110" s="79">
        <v>-2.5</v>
      </c>
      <c r="K110" s="39">
        <v>2</v>
      </c>
      <c r="L110" s="79">
        <v>-1.5</v>
      </c>
      <c r="M110" s="39">
        <v>4</v>
      </c>
      <c r="N110" s="79">
        <v>2.1</v>
      </c>
      <c r="O110" s="39">
        <v>1</v>
      </c>
      <c r="P110" s="79">
        <v>0.5</v>
      </c>
      <c r="Q110" s="39">
        <v>3</v>
      </c>
      <c r="R110" s="79">
        <v>0.1</v>
      </c>
      <c r="S110" s="39">
        <v>3</v>
      </c>
      <c r="T110" s="79">
        <v>-4.3</v>
      </c>
      <c r="U110" s="39">
        <v>4</v>
      </c>
      <c r="V110" s="79">
        <v>3.2</v>
      </c>
      <c r="W110" s="39">
        <v>3</v>
      </c>
      <c r="X110" s="79">
        <v>0.8</v>
      </c>
      <c r="Y110" s="39">
        <v>4</v>
      </c>
      <c r="Z110" s="79">
        <v>0</v>
      </c>
      <c r="AA110" s="39">
        <v>4</v>
      </c>
      <c r="AB110" s="79">
        <v>-0.7</v>
      </c>
      <c r="AC110" s="39">
        <v>3</v>
      </c>
      <c r="AD110" s="79">
        <v>2.1</v>
      </c>
      <c r="AE110" s="39"/>
      <c r="AF110" s="79"/>
      <c r="AG110" s="39">
        <v>4</v>
      </c>
      <c r="AH110" s="79">
        <v>0</v>
      </c>
      <c r="AI110" s="39"/>
      <c r="AJ110" s="30"/>
    </row>
    <row r="111" spans="1:36" x14ac:dyDescent="0.35">
      <c r="A111" s="18">
        <v>108</v>
      </c>
      <c r="B111" s="19" t="s">
        <v>412</v>
      </c>
      <c r="C111" s="19" t="s">
        <v>413</v>
      </c>
      <c r="D111" s="37" t="s">
        <v>361</v>
      </c>
      <c r="E111" s="37" t="s">
        <v>186</v>
      </c>
      <c r="F111" s="38">
        <v>4000000</v>
      </c>
      <c r="G111" s="89">
        <v>-0.7</v>
      </c>
      <c r="H111" s="38">
        <v>-29000</v>
      </c>
      <c r="I111" s="86">
        <v>4</v>
      </c>
      <c r="J111" s="79">
        <v>-2.5</v>
      </c>
      <c r="K111" s="39">
        <v>4</v>
      </c>
      <c r="L111" s="79">
        <v>-1.9</v>
      </c>
      <c r="M111" s="39"/>
      <c r="N111" s="79"/>
      <c r="O111" s="39"/>
      <c r="P111" s="79"/>
      <c r="Q111" s="39"/>
      <c r="R111" s="79"/>
      <c r="S111" s="39">
        <v>3</v>
      </c>
      <c r="T111" s="79">
        <v>-2.4</v>
      </c>
      <c r="U111" s="39">
        <v>3</v>
      </c>
      <c r="V111" s="79">
        <v>2</v>
      </c>
      <c r="W111" s="39">
        <v>4</v>
      </c>
      <c r="X111" s="79">
        <v>0.5</v>
      </c>
      <c r="Y111" s="39">
        <v>4</v>
      </c>
      <c r="Z111" s="79">
        <v>0.1</v>
      </c>
      <c r="AA111" s="39">
        <v>4</v>
      </c>
      <c r="AB111" s="79">
        <v>0.2</v>
      </c>
      <c r="AC111" s="39">
        <v>3</v>
      </c>
      <c r="AD111" s="79">
        <v>-0.6</v>
      </c>
      <c r="AE111" s="39">
        <v>4</v>
      </c>
      <c r="AF111" s="79">
        <v>-0.3</v>
      </c>
      <c r="AG111" s="39">
        <v>2</v>
      </c>
      <c r="AH111" s="79">
        <v>0</v>
      </c>
      <c r="AI111" s="39">
        <v>4</v>
      </c>
      <c r="AJ111" s="30">
        <v>2.1</v>
      </c>
    </row>
    <row r="112" spans="1:36" x14ac:dyDescent="0.35">
      <c r="A112" s="18">
        <v>109</v>
      </c>
      <c r="B112" s="19" t="s">
        <v>402</v>
      </c>
      <c r="C112" s="19" t="s">
        <v>403</v>
      </c>
      <c r="D112" s="37" t="s">
        <v>361</v>
      </c>
      <c r="E112" s="37" t="s">
        <v>186</v>
      </c>
      <c r="F112" s="38">
        <v>34000</v>
      </c>
      <c r="G112" s="89">
        <v>-0.7</v>
      </c>
      <c r="H112" s="38">
        <v>-240</v>
      </c>
      <c r="I112" s="86"/>
      <c r="J112" s="79"/>
      <c r="K112" s="39"/>
      <c r="L112" s="79"/>
      <c r="M112" s="39"/>
      <c r="N112" s="79"/>
      <c r="O112" s="39"/>
      <c r="P112" s="79"/>
      <c r="Q112" s="39"/>
      <c r="R112" s="79"/>
      <c r="S112" s="39">
        <v>1</v>
      </c>
      <c r="T112" s="79">
        <v>0</v>
      </c>
      <c r="U112" s="39">
        <v>2</v>
      </c>
      <c r="V112" s="79">
        <v>-0.9</v>
      </c>
      <c r="W112" s="39">
        <v>1</v>
      </c>
      <c r="X112" s="79">
        <v>0.2</v>
      </c>
      <c r="Y112" s="39"/>
      <c r="Z112" s="79"/>
      <c r="AA112" s="39">
        <v>3</v>
      </c>
      <c r="AB112" s="79">
        <v>0</v>
      </c>
      <c r="AC112" s="39">
        <v>1</v>
      </c>
      <c r="AD112" s="79">
        <v>0</v>
      </c>
      <c r="AE112" s="39"/>
      <c r="AF112" s="79"/>
      <c r="AG112" s="39"/>
      <c r="AH112" s="79"/>
      <c r="AI112" s="39"/>
      <c r="AJ112" s="30"/>
    </row>
    <row r="113" spans="1:36" x14ac:dyDescent="0.35">
      <c r="A113" s="18">
        <v>110</v>
      </c>
      <c r="B113" s="19" t="s">
        <v>428</v>
      </c>
      <c r="C113" s="19" t="s">
        <v>429</v>
      </c>
      <c r="D113" s="37" t="s">
        <v>361</v>
      </c>
      <c r="E113" s="37" t="s">
        <v>186</v>
      </c>
      <c r="F113" s="38">
        <v>78000</v>
      </c>
      <c r="G113" s="89">
        <v>-0.7</v>
      </c>
      <c r="H113" s="38">
        <v>-530</v>
      </c>
      <c r="I113" s="86">
        <v>4</v>
      </c>
      <c r="J113" s="79">
        <v>-1.6</v>
      </c>
      <c r="K113" s="39">
        <v>4</v>
      </c>
      <c r="L113" s="79">
        <v>-0.4</v>
      </c>
      <c r="M113" s="39"/>
      <c r="N113" s="79"/>
      <c r="O113" s="39"/>
      <c r="P113" s="79"/>
      <c r="Q113" s="39"/>
      <c r="R113" s="79"/>
      <c r="S113" s="39">
        <v>1</v>
      </c>
      <c r="T113" s="79">
        <v>0</v>
      </c>
      <c r="U113" s="39">
        <v>1</v>
      </c>
      <c r="V113" s="79">
        <v>1.4</v>
      </c>
      <c r="W113" s="39">
        <v>4</v>
      </c>
      <c r="X113" s="79">
        <v>-1.8</v>
      </c>
      <c r="Y113" s="39"/>
      <c r="Z113" s="79"/>
      <c r="AA113" s="39">
        <v>1</v>
      </c>
      <c r="AB113" s="79">
        <v>0</v>
      </c>
      <c r="AC113" s="39">
        <v>3</v>
      </c>
      <c r="AD113" s="79">
        <v>0</v>
      </c>
      <c r="AE113" s="39">
        <v>4</v>
      </c>
      <c r="AF113" s="79">
        <v>1.2</v>
      </c>
      <c r="AG113" s="39">
        <v>4</v>
      </c>
      <c r="AH113" s="79">
        <v>0</v>
      </c>
      <c r="AI113" s="39"/>
      <c r="AJ113" s="30"/>
    </row>
    <row r="114" spans="1:36" x14ac:dyDescent="0.35">
      <c r="A114" s="18">
        <v>111</v>
      </c>
      <c r="B114" s="19" t="s">
        <v>372</v>
      </c>
      <c r="C114" s="19" t="s">
        <v>373</v>
      </c>
      <c r="D114" s="37" t="s">
        <v>361</v>
      </c>
      <c r="E114" s="37" t="s">
        <v>186</v>
      </c>
      <c r="F114" s="38">
        <v>8800000</v>
      </c>
      <c r="G114" s="89">
        <v>1.7</v>
      </c>
      <c r="H114" s="38">
        <v>150000</v>
      </c>
      <c r="I114" s="86">
        <v>1</v>
      </c>
      <c r="J114" s="79">
        <v>-2</v>
      </c>
      <c r="K114" s="39">
        <v>1</v>
      </c>
      <c r="L114" s="79">
        <v>-0.5</v>
      </c>
      <c r="M114" s="39"/>
      <c r="N114" s="79"/>
      <c r="O114" s="39"/>
      <c r="P114" s="79"/>
      <c r="Q114" s="39"/>
      <c r="R114" s="79"/>
      <c r="S114" s="39">
        <v>1</v>
      </c>
      <c r="T114" s="79">
        <v>0</v>
      </c>
      <c r="U114" s="39">
        <v>1</v>
      </c>
      <c r="V114" s="79">
        <v>1.7</v>
      </c>
      <c r="W114" s="39">
        <v>2</v>
      </c>
      <c r="X114" s="79">
        <v>1</v>
      </c>
      <c r="Y114" s="39">
        <v>3</v>
      </c>
      <c r="Z114" s="79">
        <v>0</v>
      </c>
      <c r="AA114" s="39">
        <v>1</v>
      </c>
      <c r="AB114" s="79">
        <v>0</v>
      </c>
      <c r="AC114" s="39">
        <v>1</v>
      </c>
      <c r="AD114" s="79">
        <v>0</v>
      </c>
      <c r="AE114" s="39">
        <v>2</v>
      </c>
      <c r="AF114" s="79">
        <v>1</v>
      </c>
      <c r="AG114" s="39">
        <v>3</v>
      </c>
      <c r="AH114" s="79">
        <v>0</v>
      </c>
      <c r="AI114" s="39">
        <v>4</v>
      </c>
      <c r="AJ114" s="30">
        <v>0</v>
      </c>
    </row>
    <row r="115" spans="1:36" x14ac:dyDescent="0.35">
      <c r="A115" s="18">
        <v>112</v>
      </c>
      <c r="B115" s="19" t="s">
        <v>448</v>
      </c>
      <c r="C115" s="19" t="s">
        <v>449</v>
      </c>
      <c r="D115" s="37" t="s">
        <v>361</v>
      </c>
      <c r="E115" s="37" t="s">
        <v>151</v>
      </c>
      <c r="F115" s="38">
        <v>9400000</v>
      </c>
      <c r="G115" s="89">
        <v>1.8</v>
      </c>
      <c r="H115" s="38">
        <v>170000</v>
      </c>
      <c r="I115" s="86">
        <v>3</v>
      </c>
      <c r="J115" s="79">
        <v>-2.1</v>
      </c>
      <c r="K115" s="39">
        <v>2</v>
      </c>
      <c r="L115" s="79">
        <v>-1.3</v>
      </c>
      <c r="M115" s="39">
        <v>2</v>
      </c>
      <c r="N115" s="79">
        <v>1</v>
      </c>
      <c r="O115" s="39"/>
      <c r="P115" s="79"/>
      <c r="Q115" s="39">
        <v>2</v>
      </c>
      <c r="R115" s="79">
        <v>0.1</v>
      </c>
      <c r="S115" s="39">
        <v>1</v>
      </c>
      <c r="T115" s="79">
        <v>-0.1</v>
      </c>
      <c r="U115" s="39">
        <v>3</v>
      </c>
      <c r="V115" s="79">
        <v>2.4</v>
      </c>
      <c r="W115" s="39">
        <v>2</v>
      </c>
      <c r="X115" s="79">
        <v>1</v>
      </c>
      <c r="Y115" s="39">
        <v>4</v>
      </c>
      <c r="Z115" s="79">
        <v>0.5</v>
      </c>
      <c r="AA115" s="39">
        <v>3</v>
      </c>
      <c r="AB115" s="79">
        <v>-2.1</v>
      </c>
      <c r="AC115" s="39">
        <v>3</v>
      </c>
      <c r="AD115" s="79">
        <v>0</v>
      </c>
      <c r="AE115" s="39">
        <v>3</v>
      </c>
      <c r="AF115" s="79">
        <v>2.4</v>
      </c>
      <c r="AG115" s="39">
        <v>3</v>
      </c>
      <c r="AH115" s="79">
        <v>0</v>
      </c>
      <c r="AI115" s="39">
        <v>4</v>
      </c>
      <c r="AJ115" s="30">
        <v>0</v>
      </c>
    </row>
    <row r="116" spans="1:36" x14ac:dyDescent="0.35">
      <c r="A116" s="18">
        <v>113</v>
      </c>
      <c r="B116" s="19" t="s">
        <v>456</v>
      </c>
      <c r="C116" s="19" t="s">
        <v>457</v>
      </c>
      <c r="D116" s="37" t="s">
        <v>361</v>
      </c>
      <c r="E116" s="37" t="s">
        <v>151</v>
      </c>
      <c r="F116" s="38">
        <v>86000000</v>
      </c>
      <c r="G116" s="89">
        <v>1.8</v>
      </c>
      <c r="H116" s="38">
        <v>1600000</v>
      </c>
      <c r="I116" s="86">
        <v>4</v>
      </c>
      <c r="J116" s="79">
        <v>-3.7</v>
      </c>
      <c r="K116" s="39">
        <v>4</v>
      </c>
      <c r="L116" s="79">
        <v>-1.9</v>
      </c>
      <c r="M116" s="39"/>
      <c r="N116" s="79"/>
      <c r="O116" s="39"/>
      <c r="P116" s="79"/>
      <c r="Q116" s="39"/>
      <c r="R116" s="79"/>
      <c r="S116" s="39">
        <v>3</v>
      </c>
      <c r="T116" s="79">
        <v>-0.4</v>
      </c>
      <c r="U116" s="39">
        <v>4</v>
      </c>
      <c r="V116" s="79">
        <v>-0.7</v>
      </c>
      <c r="W116" s="39">
        <v>2</v>
      </c>
      <c r="X116" s="79">
        <v>1.9</v>
      </c>
      <c r="Y116" s="39">
        <v>1</v>
      </c>
      <c r="Z116" s="79">
        <v>0</v>
      </c>
      <c r="AA116" s="39">
        <v>4</v>
      </c>
      <c r="AB116" s="79">
        <v>1</v>
      </c>
      <c r="AC116" s="39"/>
      <c r="AD116" s="79"/>
      <c r="AE116" s="39">
        <v>4</v>
      </c>
      <c r="AF116" s="79">
        <v>1.6</v>
      </c>
      <c r="AG116" s="39">
        <v>1</v>
      </c>
      <c r="AH116" s="79">
        <v>0</v>
      </c>
      <c r="AI116" s="39">
        <v>4</v>
      </c>
      <c r="AJ116" s="30">
        <v>2.1</v>
      </c>
    </row>
    <row r="117" spans="1:36" x14ac:dyDescent="0.35">
      <c r="A117" s="18">
        <v>114</v>
      </c>
      <c r="B117" s="19" t="s">
        <v>376</v>
      </c>
      <c r="C117" s="19" t="s">
        <v>377</v>
      </c>
      <c r="D117" s="37" t="s">
        <v>361</v>
      </c>
      <c r="E117" s="37" t="s">
        <v>186</v>
      </c>
      <c r="F117" s="38">
        <v>40000</v>
      </c>
      <c r="G117" s="89">
        <v>2.2000000000000002</v>
      </c>
      <c r="H117" s="38">
        <v>880</v>
      </c>
      <c r="I117" s="86"/>
      <c r="J117" s="79"/>
      <c r="K117" s="39"/>
      <c r="L117" s="79"/>
      <c r="M117" s="39"/>
      <c r="N117" s="79"/>
      <c r="O117" s="39"/>
      <c r="P117" s="79"/>
      <c r="Q117" s="39"/>
      <c r="R117" s="79"/>
      <c r="S117" s="39">
        <v>1</v>
      </c>
      <c r="T117" s="79">
        <v>0</v>
      </c>
      <c r="U117" s="39">
        <v>2</v>
      </c>
      <c r="V117" s="79">
        <v>2</v>
      </c>
      <c r="W117" s="39">
        <v>1</v>
      </c>
      <c r="X117" s="79">
        <v>0.2</v>
      </c>
      <c r="Y117" s="39"/>
      <c r="Z117" s="79"/>
      <c r="AA117" s="39">
        <v>1</v>
      </c>
      <c r="AB117" s="79">
        <v>0</v>
      </c>
      <c r="AC117" s="39">
        <v>1</v>
      </c>
      <c r="AD117" s="79">
        <v>0</v>
      </c>
      <c r="AE117" s="39"/>
      <c r="AF117" s="79"/>
      <c r="AG117" s="39"/>
      <c r="AH117" s="79"/>
      <c r="AI117" s="39"/>
      <c r="AJ117" s="30"/>
    </row>
    <row r="118" spans="1:36" x14ac:dyDescent="0.35">
      <c r="A118" s="18">
        <v>115</v>
      </c>
      <c r="B118" s="19" t="s">
        <v>370</v>
      </c>
      <c r="C118" s="19" t="s">
        <v>371</v>
      </c>
      <c r="D118" s="37" t="s">
        <v>361</v>
      </c>
      <c r="E118" s="37" t="s">
        <v>186</v>
      </c>
      <c r="F118" s="38">
        <v>5500000</v>
      </c>
      <c r="G118" s="89">
        <v>2.5</v>
      </c>
      <c r="H118" s="38">
        <v>140000</v>
      </c>
      <c r="I118" s="86">
        <v>2</v>
      </c>
      <c r="J118" s="79">
        <v>-2</v>
      </c>
      <c r="K118" s="39">
        <v>2</v>
      </c>
      <c r="L118" s="79">
        <v>-1.6</v>
      </c>
      <c r="M118" s="39"/>
      <c r="N118" s="79"/>
      <c r="O118" s="39"/>
      <c r="P118" s="79"/>
      <c r="Q118" s="39"/>
      <c r="R118" s="79"/>
      <c r="S118" s="39">
        <v>1</v>
      </c>
      <c r="T118" s="79">
        <v>0</v>
      </c>
      <c r="U118" s="39">
        <v>3</v>
      </c>
      <c r="V118" s="79">
        <v>2.2999999999999998</v>
      </c>
      <c r="W118" s="39">
        <v>3</v>
      </c>
      <c r="X118" s="79">
        <v>0.3</v>
      </c>
      <c r="Y118" s="39">
        <v>3</v>
      </c>
      <c r="Z118" s="79">
        <v>0</v>
      </c>
      <c r="AA118" s="39">
        <v>3</v>
      </c>
      <c r="AB118" s="79">
        <v>-0.5</v>
      </c>
      <c r="AC118" s="39">
        <v>1</v>
      </c>
      <c r="AD118" s="79">
        <v>0.1</v>
      </c>
      <c r="AE118" s="39">
        <v>4</v>
      </c>
      <c r="AF118" s="79">
        <v>0.1</v>
      </c>
      <c r="AG118" s="39">
        <v>3</v>
      </c>
      <c r="AH118" s="79">
        <v>0</v>
      </c>
      <c r="AI118" s="39">
        <v>4</v>
      </c>
      <c r="AJ118" s="30">
        <v>2.1</v>
      </c>
    </row>
    <row r="119" spans="1:36" x14ac:dyDescent="0.35">
      <c r="A119" s="18">
        <v>116</v>
      </c>
      <c r="B119" s="19" t="s">
        <v>440</v>
      </c>
      <c r="C119" s="19" t="s">
        <v>441</v>
      </c>
      <c r="D119" s="37" t="s">
        <v>361</v>
      </c>
      <c r="E119" s="37" t="s">
        <v>151</v>
      </c>
      <c r="F119" s="38">
        <v>10000000</v>
      </c>
      <c r="G119" s="89">
        <v>2.7</v>
      </c>
      <c r="H119" s="38">
        <v>280000</v>
      </c>
      <c r="I119" s="86">
        <v>1</v>
      </c>
      <c r="J119" s="79">
        <v>-2.5</v>
      </c>
      <c r="K119" s="39">
        <v>1</v>
      </c>
      <c r="L119" s="79">
        <v>-0.9</v>
      </c>
      <c r="M119" s="39">
        <v>3</v>
      </c>
      <c r="N119" s="79">
        <v>0.7</v>
      </c>
      <c r="O119" s="39">
        <v>1</v>
      </c>
      <c r="P119" s="79">
        <v>0.4</v>
      </c>
      <c r="Q119" s="39">
        <v>4</v>
      </c>
      <c r="R119" s="79">
        <v>0.8</v>
      </c>
      <c r="S119" s="39">
        <v>1</v>
      </c>
      <c r="T119" s="79">
        <v>0.6</v>
      </c>
      <c r="U119" s="39">
        <v>4</v>
      </c>
      <c r="V119" s="79">
        <v>-0.4</v>
      </c>
      <c r="W119" s="39">
        <v>1</v>
      </c>
      <c r="X119" s="79">
        <v>1</v>
      </c>
      <c r="Y119" s="39">
        <v>1</v>
      </c>
      <c r="Z119" s="79">
        <v>0</v>
      </c>
      <c r="AA119" s="39">
        <v>2</v>
      </c>
      <c r="AB119" s="79">
        <v>-0.5</v>
      </c>
      <c r="AC119" s="39">
        <v>4</v>
      </c>
      <c r="AD119" s="79">
        <v>2.6</v>
      </c>
      <c r="AE119" s="39">
        <v>1</v>
      </c>
      <c r="AF119" s="79">
        <v>1.5</v>
      </c>
      <c r="AG119" s="39">
        <v>1</v>
      </c>
      <c r="AH119" s="79">
        <v>0</v>
      </c>
      <c r="AI119" s="39">
        <v>4</v>
      </c>
      <c r="AJ119" s="30">
        <v>0</v>
      </c>
    </row>
    <row r="120" spans="1:36" x14ac:dyDescent="0.35">
      <c r="A120" s="18">
        <v>117</v>
      </c>
      <c r="B120" s="19" t="s">
        <v>400</v>
      </c>
      <c r="C120" s="19" t="s">
        <v>401</v>
      </c>
      <c r="D120" s="37" t="s">
        <v>361</v>
      </c>
      <c r="E120" s="37" t="s">
        <v>186</v>
      </c>
      <c r="F120" s="38">
        <v>17000000</v>
      </c>
      <c r="G120" s="89">
        <v>2.7</v>
      </c>
      <c r="H120" s="38">
        <v>460000</v>
      </c>
      <c r="I120" s="86">
        <v>2</v>
      </c>
      <c r="J120" s="79">
        <v>-2.9</v>
      </c>
      <c r="K120" s="39">
        <v>2</v>
      </c>
      <c r="L120" s="79">
        <v>-1</v>
      </c>
      <c r="M120" s="39">
        <v>2</v>
      </c>
      <c r="N120" s="79">
        <v>-0.6</v>
      </c>
      <c r="O120" s="39"/>
      <c r="P120" s="79"/>
      <c r="Q120" s="39">
        <v>1</v>
      </c>
      <c r="R120" s="79">
        <v>0</v>
      </c>
      <c r="S120" s="39">
        <v>1</v>
      </c>
      <c r="T120" s="79">
        <v>0</v>
      </c>
      <c r="U120" s="39">
        <v>2</v>
      </c>
      <c r="V120" s="79">
        <v>1.7</v>
      </c>
      <c r="W120" s="39">
        <v>2</v>
      </c>
      <c r="X120" s="79">
        <v>-0.2</v>
      </c>
      <c r="Y120" s="39">
        <v>2</v>
      </c>
      <c r="Z120" s="79">
        <v>0</v>
      </c>
      <c r="AA120" s="39">
        <v>1</v>
      </c>
      <c r="AB120" s="79">
        <v>0</v>
      </c>
      <c r="AC120" s="39">
        <v>1</v>
      </c>
      <c r="AD120" s="79">
        <v>0</v>
      </c>
      <c r="AE120" s="39">
        <v>1</v>
      </c>
      <c r="AF120" s="79">
        <v>2.1</v>
      </c>
      <c r="AG120" s="39">
        <v>2</v>
      </c>
      <c r="AH120" s="79">
        <v>0</v>
      </c>
      <c r="AI120" s="39">
        <v>4</v>
      </c>
      <c r="AJ120" s="30">
        <v>2.1</v>
      </c>
    </row>
    <row r="121" spans="1:36" x14ac:dyDescent="0.35">
      <c r="A121" s="18">
        <v>118</v>
      </c>
      <c r="B121" s="19" t="s">
        <v>432</v>
      </c>
      <c r="C121" s="19" t="s">
        <v>433</v>
      </c>
      <c r="D121" s="37" t="s">
        <v>361</v>
      </c>
      <c r="E121" s="37" t="s">
        <v>151</v>
      </c>
      <c r="F121" s="38">
        <v>8600000</v>
      </c>
      <c r="G121" s="89">
        <v>3</v>
      </c>
      <c r="H121" s="38">
        <v>260000</v>
      </c>
      <c r="I121" s="86">
        <v>2</v>
      </c>
      <c r="J121" s="79">
        <v>-2.2999999999999998</v>
      </c>
      <c r="K121" s="39">
        <v>3</v>
      </c>
      <c r="L121" s="79">
        <v>-1.9</v>
      </c>
      <c r="M121" s="39">
        <v>4</v>
      </c>
      <c r="N121" s="79">
        <v>1.9</v>
      </c>
      <c r="O121" s="39">
        <v>1</v>
      </c>
      <c r="P121" s="79">
        <v>0.6</v>
      </c>
      <c r="Q121" s="39">
        <v>2</v>
      </c>
      <c r="R121" s="79">
        <v>0.7</v>
      </c>
      <c r="S121" s="39">
        <v>3</v>
      </c>
      <c r="T121" s="79">
        <v>-0.8</v>
      </c>
      <c r="U121" s="39">
        <v>4</v>
      </c>
      <c r="V121" s="79">
        <v>3.2</v>
      </c>
      <c r="W121" s="39">
        <v>2</v>
      </c>
      <c r="X121" s="79">
        <v>0.3</v>
      </c>
      <c r="Y121" s="39">
        <v>2</v>
      </c>
      <c r="Z121" s="79">
        <v>0.6</v>
      </c>
      <c r="AA121" s="39">
        <v>4</v>
      </c>
      <c r="AB121" s="79">
        <v>0.8</v>
      </c>
      <c r="AC121" s="39">
        <v>4</v>
      </c>
      <c r="AD121" s="79">
        <v>0</v>
      </c>
      <c r="AE121" s="39">
        <v>4</v>
      </c>
      <c r="AF121" s="79">
        <v>1.3</v>
      </c>
      <c r="AG121" s="39">
        <v>2</v>
      </c>
      <c r="AH121" s="79">
        <v>0</v>
      </c>
      <c r="AI121" s="39"/>
      <c r="AJ121" s="30"/>
    </row>
    <row r="122" spans="1:36" x14ac:dyDescent="0.35">
      <c r="A122" s="18">
        <v>119</v>
      </c>
      <c r="B122" s="19" t="s">
        <v>368</v>
      </c>
      <c r="C122" s="19" t="s">
        <v>369</v>
      </c>
      <c r="D122" s="37" t="s">
        <v>361</v>
      </c>
      <c r="E122" s="37" t="s">
        <v>186</v>
      </c>
      <c r="F122" s="38">
        <v>5900000</v>
      </c>
      <c r="G122" s="89">
        <v>3</v>
      </c>
      <c r="H122" s="38">
        <v>180000</v>
      </c>
      <c r="I122" s="86">
        <v>1</v>
      </c>
      <c r="J122" s="79">
        <v>-1.9</v>
      </c>
      <c r="K122" s="39">
        <v>2</v>
      </c>
      <c r="L122" s="79">
        <v>-0.1</v>
      </c>
      <c r="M122" s="39"/>
      <c r="N122" s="79"/>
      <c r="O122" s="39"/>
      <c r="P122" s="79"/>
      <c r="Q122" s="39"/>
      <c r="R122" s="79"/>
      <c r="S122" s="39">
        <v>1</v>
      </c>
      <c r="T122" s="79">
        <v>0</v>
      </c>
      <c r="U122" s="39">
        <v>1</v>
      </c>
      <c r="V122" s="79">
        <v>1.4</v>
      </c>
      <c r="W122" s="39">
        <v>2</v>
      </c>
      <c r="X122" s="79">
        <v>-0.2</v>
      </c>
      <c r="Y122" s="39">
        <v>3</v>
      </c>
      <c r="Z122" s="79">
        <v>0.1</v>
      </c>
      <c r="AA122" s="39">
        <v>1</v>
      </c>
      <c r="AB122" s="79">
        <v>0.6</v>
      </c>
      <c r="AC122" s="39">
        <v>1</v>
      </c>
      <c r="AD122" s="79">
        <v>0</v>
      </c>
      <c r="AE122" s="39">
        <v>1</v>
      </c>
      <c r="AF122" s="79">
        <v>3.3</v>
      </c>
      <c r="AG122" s="39">
        <v>2</v>
      </c>
      <c r="AH122" s="79">
        <v>0</v>
      </c>
      <c r="AI122" s="39">
        <v>1</v>
      </c>
      <c r="AJ122" s="30">
        <v>0</v>
      </c>
    </row>
    <row r="123" spans="1:36" x14ac:dyDescent="0.35">
      <c r="A123" s="18">
        <v>120</v>
      </c>
      <c r="B123" s="19" t="s">
        <v>406</v>
      </c>
      <c r="C123" s="19" t="s">
        <v>407</v>
      </c>
      <c r="D123" s="37" t="s">
        <v>361</v>
      </c>
      <c r="E123" s="37" t="s">
        <v>186</v>
      </c>
      <c r="F123" s="38">
        <v>69000000</v>
      </c>
      <c r="G123" s="89">
        <v>3.1</v>
      </c>
      <c r="H123" s="38">
        <v>2100000</v>
      </c>
      <c r="I123" s="86">
        <v>4</v>
      </c>
      <c r="J123" s="79">
        <v>-3</v>
      </c>
      <c r="K123" s="39">
        <v>4</v>
      </c>
      <c r="L123" s="79">
        <v>-0.5</v>
      </c>
      <c r="M123" s="39"/>
      <c r="N123" s="79"/>
      <c r="O123" s="39"/>
      <c r="P123" s="79"/>
      <c r="Q123" s="39"/>
      <c r="R123" s="79"/>
      <c r="S123" s="39">
        <v>1</v>
      </c>
      <c r="T123" s="79">
        <v>0</v>
      </c>
      <c r="U123" s="39">
        <v>1</v>
      </c>
      <c r="V123" s="79">
        <v>1.5</v>
      </c>
      <c r="W123" s="39">
        <v>1</v>
      </c>
      <c r="X123" s="79">
        <v>-0.4</v>
      </c>
      <c r="Y123" s="39">
        <v>2</v>
      </c>
      <c r="Z123" s="79">
        <v>0.1</v>
      </c>
      <c r="AA123" s="39">
        <v>1</v>
      </c>
      <c r="AB123" s="79">
        <v>0.1</v>
      </c>
      <c r="AC123" s="39">
        <v>1</v>
      </c>
      <c r="AD123" s="79">
        <v>0</v>
      </c>
      <c r="AE123" s="39">
        <v>1</v>
      </c>
      <c r="AF123" s="79">
        <v>2.9</v>
      </c>
      <c r="AG123" s="39">
        <v>3</v>
      </c>
      <c r="AH123" s="79">
        <v>0</v>
      </c>
      <c r="AI123" s="39">
        <v>4</v>
      </c>
      <c r="AJ123" s="30">
        <v>2.1</v>
      </c>
    </row>
    <row r="124" spans="1:36" x14ac:dyDescent="0.35">
      <c r="A124" s="18">
        <v>121</v>
      </c>
      <c r="B124" s="19" t="s">
        <v>384</v>
      </c>
      <c r="C124" s="19" t="s">
        <v>385</v>
      </c>
      <c r="D124" s="37" t="s">
        <v>361</v>
      </c>
      <c r="E124" s="37" t="s">
        <v>186</v>
      </c>
      <c r="F124" s="38">
        <v>66000000</v>
      </c>
      <c r="G124" s="89">
        <v>3.1</v>
      </c>
      <c r="H124" s="38">
        <v>2100000</v>
      </c>
      <c r="I124" s="86">
        <v>2</v>
      </c>
      <c r="J124" s="79">
        <v>-1.9</v>
      </c>
      <c r="K124" s="39">
        <v>2</v>
      </c>
      <c r="L124" s="79">
        <v>-0.7</v>
      </c>
      <c r="M124" s="39"/>
      <c r="N124" s="79"/>
      <c r="O124" s="39"/>
      <c r="P124" s="79"/>
      <c r="Q124" s="39"/>
      <c r="R124" s="79"/>
      <c r="S124" s="39">
        <v>1</v>
      </c>
      <c r="T124" s="79">
        <v>0</v>
      </c>
      <c r="U124" s="39">
        <v>2</v>
      </c>
      <c r="V124" s="79">
        <v>1.9</v>
      </c>
      <c r="W124" s="39">
        <v>2</v>
      </c>
      <c r="X124" s="79">
        <v>0.2</v>
      </c>
      <c r="Y124" s="39">
        <v>3</v>
      </c>
      <c r="Z124" s="79">
        <v>0.2</v>
      </c>
      <c r="AA124" s="39">
        <v>2</v>
      </c>
      <c r="AB124" s="79">
        <v>-0.2</v>
      </c>
      <c r="AC124" s="39">
        <v>1</v>
      </c>
      <c r="AD124" s="79">
        <v>0.3</v>
      </c>
      <c r="AE124" s="39">
        <v>4</v>
      </c>
      <c r="AF124" s="79">
        <v>0.4</v>
      </c>
      <c r="AG124" s="39">
        <v>4</v>
      </c>
      <c r="AH124" s="79">
        <v>0</v>
      </c>
      <c r="AI124" s="39">
        <v>4</v>
      </c>
      <c r="AJ124" s="30">
        <v>2.1</v>
      </c>
    </row>
    <row r="125" spans="1:36" x14ac:dyDescent="0.35">
      <c r="A125" s="18">
        <v>122</v>
      </c>
      <c r="B125" s="19" t="s">
        <v>374</v>
      </c>
      <c r="C125" s="19" t="s">
        <v>375</v>
      </c>
      <c r="D125" s="37" t="s">
        <v>361</v>
      </c>
      <c r="E125" s="37" t="s">
        <v>151</v>
      </c>
      <c r="F125" s="38">
        <v>6300000</v>
      </c>
      <c r="G125" s="89">
        <v>3.2</v>
      </c>
      <c r="H125" s="38">
        <v>200000</v>
      </c>
      <c r="I125" s="86">
        <v>1</v>
      </c>
      <c r="J125" s="79">
        <v>-2.5</v>
      </c>
      <c r="K125" s="39">
        <v>1</v>
      </c>
      <c r="L125" s="79">
        <v>-0.9</v>
      </c>
      <c r="M125" s="39">
        <v>2</v>
      </c>
      <c r="N125" s="79">
        <v>0.5</v>
      </c>
      <c r="O125" s="39">
        <v>4</v>
      </c>
      <c r="P125" s="79">
        <v>0.1</v>
      </c>
      <c r="Q125" s="39">
        <v>3</v>
      </c>
      <c r="R125" s="79">
        <v>2.2999999999999998</v>
      </c>
      <c r="S125" s="39">
        <v>1</v>
      </c>
      <c r="T125" s="79">
        <v>-0.2</v>
      </c>
      <c r="U125" s="39">
        <v>3</v>
      </c>
      <c r="V125" s="79">
        <v>1.4</v>
      </c>
      <c r="W125" s="39">
        <v>3</v>
      </c>
      <c r="X125" s="79">
        <v>0.6</v>
      </c>
      <c r="Y125" s="39">
        <v>1</v>
      </c>
      <c r="Z125" s="79">
        <v>0</v>
      </c>
      <c r="AA125" s="39"/>
      <c r="AB125" s="79"/>
      <c r="AC125" s="39">
        <v>3</v>
      </c>
      <c r="AD125" s="79">
        <v>3</v>
      </c>
      <c r="AE125" s="39"/>
      <c r="AF125" s="79"/>
      <c r="AG125" s="39">
        <v>1</v>
      </c>
      <c r="AH125" s="79">
        <v>0</v>
      </c>
      <c r="AI125" s="39">
        <v>4</v>
      </c>
      <c r="AJ125" s="30">
        <v>0</v>
      </c>
    </row>
    <row r="126" spans="1:36" x14ac:dyDescent="0.35">
      <c r="A126" s="18">
        <v>123</v>
      </c>
      <c r="B126" s="19" t="s">
        <v>416</v>
      </c>
      <c r="C126" s="19" t="s">
        <v>417</v>
      </c>
      <c r="D126" s="37" t="s">
        <v>361</v>
      </c>
      <c r="E126" s="37" t="s">
        <v>186</v>
      </c>
      <c r="F126" s="38">
        <v>2100000</v>
      </c>
      <c r="G126" s="89">
        <v>3.2</v>
      </c>
      <c r="H126" s="38">
        <v>67000</v>
      </c>
      <c r="I126" s="86">
        <v>2</v>
      </c>
      <c r="J126" s="79">
        <v>-2</v>
      </c>
      <c r="K126" s="39">
        <v>3</v>
      </c>
      <c r="L126" s="79">
        <v>-1.8</v>
      </c>
      <c r="M126" s="39"/>
      <c r="N126" s="79"/>
      <c r="O126" s="39"/>
      <c r="P126" s="79"/>
      <c r="Q126" s="39"/>
      <c r="R126" s="79"/>
      <c r="S126" s="39">
        <v>1</v>
      </c>
      <c r="T126" s="79">
        <v>0</v>
      </c>
      <c r="U126" s="39">
        <v>3</v>
      </c>
      <c r="V126" s="79">
        <v>1.8</v>
      </c>
      <c r="W126" s="39">
        <v>2</v>
      </c>
      <c r="X126" s="79">
        <v>0.1</v>
      </c>
      <c r="Y126" s="39">
        <v>4</v>
      </c>
      <c r="Z126" s="79">
        <v>0</v>
      </c>
      <c r="AA126" s="39">
        <v>3</v>
      </c>
      <c r="AB126" s="79">
        <v>1.2</v>
      </c>
      <c r="AC126" s="39">
        <v>1</v>
      </c>
      <c r="AD126" s="79">
        <v>1.1000000000000001</v>
      </c>
      <c r="AE126" s="39">
        <v>1</v>
      </c>
      <c r="AF126" s="79">
        <v>1.1000000000000001</v>
      </c>
      <c r="AG126" s="39">
        <v>3</v>
      </c>
      <c r="AH126" s="79">
        <v>0</v>
      </c>
      <c r="AI126" s="39">
        <v>1</v>
      </c>
      <c r="AJ126" s="30">
        <v>0</v>
      </c>
    </row>
    <row r="127" spans="1:36" x14ac:dyDescent="0.35">
      <c r="A127" s="18">
        <v>124</v>
      </c>
      <c r="B127" s="19" t="s">
        <v>404</v>
      </c>
      <c r="C127" s="19" t="s">
        <v>405</v>
      </c>
      <c r="D127" s="37" t="s">
        <v>361</v>
      </c>
      <c r="E127" s="37" t="s">
        <v>186</v>
      </c>
      <c r="F127" s="38">
        <v>5600000</v>
      </c>
      <c r="G127" s="89">
        <v>3.3</v>
      </c>
      <c r="H127" s="38">
        <v>180000</v>
      </c>
      <c r="I127" s="86">
        <v>3</v>
      </c>
      <c r="J127" s="79">
        <v>-2.4</v>
      </c>
      <c r="K127" s="39">
        <v>3</v>
      </c>
      <c r="L127" s="79">
        <v>-0.9</v>
      </c>
      <c r="M127" s="39"/>
      <c r="N127" s="79"/>
      <c r="O127" s="39"/>
      <c r="P127" s="79"/>
      <c r="Q127" s="39"/>
      <c r="R127" s="79"/>
      <c r="S127" s="39">
        <v>1</v>
      </c>
      <c r="T127" s="79">
        <v>0</v>
      </c>
      <c r="U127" s="39">
        <v>1</v>
      </c>
      <c r="V127" s="79">
        <v>0.9</v>
      </c>
      <c r="W127" s="39">
        <v>1</v>
      </c>
      <c r="X127" s="79">
        <v>0.6</v>
      </c>
      <c r="Y127" s="39">
        <v>3</v>
      </c>
      <c r="Z127" s="79">
        <v>0</v>
      </c>
      <c r="AA127" s="39">
        <v>3</v>
      </c>
      <c r="AB127" s="79">
        <v>1</v>
      </c>
      <c r="AC127" s="39">
        <v>1</v>
      </c>
      <c r="AD127" s="79">
        <v>-0.1</v>
      </c>
      <c r="AE127" s="39">
        <v>1</v>
      </c>
      <c r="AF127" s="79">
        <v>3.7</v>
      </c>
      <c r="AG127" s="39">
        <v>1</v>
      </c>
      <c r="AH127" s="79">
        <v>0</v>
      </c>
      <c r="AI127" s="39">
        <v>1</v>
      </c>
      <c r="AJ127" s="30">
        <v>0</v>
      </c>
    </row>
    <row r="128" spans="1:36" x14ac:dyDescent="0.35">
      <c r="A128" s="18">
        <v>125</v>
      </c>
      <c r="B128" s="19" t="s">
        <v>386</v>
      </c>
      <c r="C128" s="19" t="s">
        <v>387</v>
      </c>
      <c r="D128" s="37" t="s">
        <v>361</v>
      </c>
      <c r="E128" s="37" t="s">
        <v>186</v>
      </c>
      <c r="F128" s="38">
        <v>5100000</v>
      </c>
      <c r="G128" s="89">
        <v>3.3</v>
      </c>
      <c r="H128" s="38">
        <v>170000</v>
      </c>
      <c r="I128" s="86">
        <v>4</v>
      </c>
      <c r="J128" s="79">
        <v>-3.4</v>
      </c>
      <c r="K128" s="39">
        <v>3</v>
      </c>
      <c r="L128" s="79">
        <v>-1.3</v>
      </c>
      <c r="M128" s="39"/>
      <c r="N128" s="79"/>
      <c r="O128" s="39"/>
      <c r="P128" s="79"/>
      <c r="Q128" s="39"/>
      <c r="R128" s="79"/>
      <c r="S128" s="39">
        <v>1</v>
      </c>
      <c r="T128" s="79">
        <v>0</v>
      </c>
      <c r="U128" s="39">
        <v>1</v>
      </c>
      <c r="V128" s="79">
        <v>1.1000000000000001</v>
      </c>
      <c r="W128" s="39">
        <v>1</v>
      </c>
      <c r="X128" s="79">
        <v>0.4</v>
      </c>
      <c r="Y128" s="39">
        <v>2</v>
      </c>
      <c r="Z128" s="79">
        <v>0.1</v>
      </c>
      <c r="AA128" s="39">
        <v>3</v>
      </c>
      <c r="AB128" s="79">
        <v>0.6</v>
      </c>
      <c r="AC128" s="39">
        <v>1</v>
      </c>
      <c r="AD128" s="79">
        <v>0.1</v>
      </c>
      <c r="AE128" s="39">
        <v>1</v>
      </c>
      <c r="AF128" s="79">
        <v>2.4</v>
      </c>
      <c r="AG128" s="39">
        <v>4</v>
      </c>
      <c r="AH128" s="79">
        <v>0</v>
      </c>
      <c r="AI128" s="39">
        <v>4</v>
      </c>
      <c r="AJ128" s="30">
        <v>2.1</v>
      </c>
    </row>
    <row r="129" spans="1:36" x14ac:dyDescent="0.35">
      <c r="A129" s="18">
        <v>126</v>
      </c>
      <c r="B129" s="19" t="s">
        <v>460</v>
      </c>
      <c r="C129" s="19" t="s">
        <v>461</v>
      </c>
      <c r="D129" s="37" t="s">
        <v>361</v>
      </c>
      <c r="E129" s="37" t="s">
        <v>186</v>
      </c>
      <c r="F129" s="38">
        <v>5600000</v>
      </c>
      <c r="G129" s="89">
        <v>3.4</v>
      </c>
      <c r="H129" s="38">
        <v>190000</v>
      </c>
      <c r="I129" s="86">
        <v>3</v>
      </c>
      <c r="J129" s="79">
        <v>-2.1</v>
      </c>
      <c r="K129" s="39">
        <v>3</v>
      </c>
      <c r="L129" s="79">
        <v>-0.7</v>
      </c>
      <c r="M129" s="39"/>
      <c r="N129" s="79"/>
      <c r="O129" s="39"/>
      <c r="P129" s="79"/>
      <c r="Q129" s="39"/>
      <c r="R129" s="79"/>
      <c r="S129" s="39">
        <v>1</v>
      </c>
      <c r="T129" s="79">
        <v>0</v>
      </c>
      <c r="U129" s="39">
        <v>1</v>
      </c>
      <c r="V129" s="79">
        <v>0.6</v>
      </c>
      <c r="W129" s="39">
        <v>2</v>
      </c>
      <c r="X129" s="79">
        <v>0.7</v>
      </c>
      <c r="Y129" s="39">
        <v>4</v>
      </c>
      <c r="Z129" s="79">
        <v>0.1</v>
      </c>
      <c r="AA129" s="39">
        <v>1</v>
      </c>
      <c r="AB129" s="79">
        <v>0.1</v>
      </c>
      <c r="AC129" s="39">
        <v>1</v>
      </c>
      <c r="AD129" s="79">
        <v>0</v>
      </c>
      <c r="AE129" s="39">
        <v>1</v>
      </c>
      <c r="AF129" s="79">
        <v>2.1</v>
      </c>
      <c r="AG129" s="39">
        <v>2</v>
      </c>
      <c r="AH129" s="79">
        <v>0</v>
      </c>
      <c r="AI129" s="39">
        <v>4</v>
      </c>
      <c r="AJ129" s="30">
        <v>2.1</v>
      </c>
    </row>
    <row r="130" spans="1:36" x14ac:dyDescent="0.35">
      <c r="A130" s="18">
        <v>127</v>
      </c>
      <c r="B130" s="19" t="s">
        <v>378</v>
      </c>
      <c r="C130" s="19" t="s">
        <v>379</v>
      </c>
      <c r="D130" s="37" t="s">
        <v>361</v>
      </c>
      <c r="E130" s="37" t="s">
        <v>186</v>
      </c>
      <c r="F130" s="38">
        <v>1300000</v>
      </c>
      <c r="G130" s="89">
        <v>3.4</v>
      </c>
      <c r="H130" s="38">
        <v>45000</v>
      </c>
      <c r="I130" s="86">
        <v>2</v>
      </c>
      <c r="J130" s="79">
        <v>-1.5</v>
      </c>
      <c r="K130" s="39">
        <v>1</v>
      </c>
      <c r="L130" s="79">
        <v>-1</v>
      </c>
      <c r="M130" s="39">
        <v>2</v>
      </c>
      <c r="N130" s="79">
        <v>-0.4</v>
      </c>
      <c r="O130" s="39"/>
      <c r="P130" s="79"/>
      <c r="Q130" s="39">
        <v>1</v>
      </c>
      <c r="R130" s="79">
        <v>0</v>
      </c>
      <c r="S130" s="39">
        <v>1</v>
      </c>
      <c r="T130" s="79">
        <v>0</v>
      </c>
      <c r="U130" s="39">
        <v>1</v>
      </c>
      <c r="V130" s="79">
        <v>0.8</v>
      </c>
      <c r="W130" s="39">
        <v>3</v>
      </c>
      <c r="X130" s="79">
        <v>1.5</v>
      </c>
      <c r="Y130" s="39">
        <v>3</v>
      </c>
      <c r="Z130" s="79">
        <v>0.2</v>
      </c>
      <c r="AA130" s="39">
        <v>1</v>
      </c>
      <c r="AB130" s="79">
        <v>0.4</v>
      </c>
      <c r="AC130" s="39">
        <v>3</v>
      </c>
      <c r="AD130" s="79">
        <v>-1.9</v>
      </c>
      <c r="AE130" s="39">
        <v>3</v>
      </c>
      <c r="AF130" s="79">
        <v>2.2000000000000002</v>
      </c>
      <c r="AG130" s="39">
        <v>3</v>
      </c>
      <c r="AH130" s="79">
        <v>0</v>
      </c>
      <c r="AI130" s="39">
        <v>4</v>
      </c>
      <c r="AJ130" s="30">
        <v>2.1</v>
      </c>
    </row>
    <row r="131" spans="1:36" x14ac:dyDescent="0.35">
      <c r="A131" s="18">
        <v>128</v>
      </c>
      <c r="B131" s="19" t="s">
        <v>366</v>
      </c>
      <c r="C131" s="19" t="s">
        <v>367</v>
      </c>
      <c r="D131" s="37" t="s">
        <v>361</v>
      </c>
      <c r="E131" s="37" t="s">
        <v>186</v>
      </c>
      <c r="F131" s="38">
        <v>1200000</v>
      </c>
      <c r="G131" s="89">
        <v>3.6</v>
      </c>
      <c r="H131" s="38">
        <v>44000</v>
      </c>
      <c r="I131" s="86">
        <v>2</v>
      </c>
      <c r="J131" s="79">
        <v>-1.9</v>
      </c>
      <c r="K131" s="39">
        <v>4</v>
      </c>
      <c r="L131" s="79">
        <v>-0.9</v>
      </c>
      <c r="M131" s="39"/>
      <c r="N131" s="79"/>
      <c r="O131" s="39"/>
      <c r="P131" s="79"/>
      <c r="Q131" s="39"/>
      <c r="R131" s="79"/>
      <c r="S131" s="39">
        <v>1</v>
      </c>
      <c r="T131" s="79">
        <v>0</v>
      </c>
      <c r="U131" s="39">
        <v>3</v>
      </c>
      <c r="V131" s="79">
        <v>2</v>
      </c>
      <c r="W131" s="39">
        <v>3</v>
      </c>
      <c r="X131" s="79">
        <v>0.1</v>
      </c>
      <c r="Y131" s="39">
        <v>1</v>
      </c>
      <c r="Z131" s="79">
        <v>0.1</v>
      </c>
      <c r="AA131" s="39">
        <v>4</v>
      </c>
      <c r="AB131" s="79">
        <v>-0.2</v>
      </c>
      <c r="AC131" s="39">
        <v>1</v>
      </c>
      <c r="AD131" s="79">
        <v>0</v>
      </c>
      <c r="AE131" s="39">
        <v>4</v>
      </c>
      <c r="AF131" s="79">
        <v>1.5</v>
      </c>
      <c r="AG131" s="39">
        <v>3</v>
      </c>
      <c r="AH131" s="79">
        <v>0</v>
      </c>
      <c r="AI131" s="39">
        <v>4</v>
      </c>
      <c r="AJ131" s="30">
        <v>2.1</v>
      </c>
    </row>
    <row r="132" spans="1:36" x14ac:dyDescent="0.35">
      <c r="A132" s="18">
        <v>129</v>
      </c>
      <c r="B132" s="19" t="s">
        <v>430</v>
      </c>
      <c r="C132" s="19" t="s">
        <v>431</v>
      </c>
      <c r="D132" s="37" t="s">
        <v>361</v>
      </c>
      <c r="E132" s="37" t="s">
        <v>186</v>
      </c>
      <c r="F132" s="38">
        <v>9100000</v>
      </c>
      <c r="G132" s="89">
        <v>3.6</v>
      </c>
      <c r="H132" s="38">
        <v>330000</v>
      </c>
      <c r="I132" s="86">
        <v>1</v>
      </c>
      <c r="J132" s="79">
        <v>-2.2000000000000002</v>
      </c>
      <c r="K132" s="39">
        <v>3</v>
      </c>
      <c r="L132" s="79">
        <v>-0.9</v>
      </c>
      <c r="M132" s="39"/>
      <c r="N132" s="79"/>
      <c r="O132" s="39"/>
      <c r="P132" s="79"/>
      <c r="Q132" s="39"/>
      <c r="R132" s="79"/>
      <c r="S132" s="39">
        <v>1</v>
      </c>
      <c r="T132" s="79">
        <v>0</v>
      </c>
      <c r="U132" s="39">
        <v>2</v>
      </c>
      <c r="V132" s="79">
        <v>1.9</v>
      </c>
      <c r="W132" s="39">
        <v>2</v>
      </c>
      <c r="X132" s="79">
        <v>0.3</v>
      </c>
      <c r="Y132" s="39">
        <v>4</v>
      </c>
      <c r="Z132" s="79">
        <v>0.2</v>
      </c>
      <c r="AA132" s="39">
        <v>1</v>
      </c>
      <c r="AB132" s="79">
        <v>0.1</v>
      </c>
      <c r="AC132" s="39">
        <v>1</v>
      </c>
      <c r="AD132" s="79">
        <v>0</v>
      </c>
      <c r="AE132" s="39">
        <v>3</v>
      </c>
      <c r="AF132" s="79">
        <v>3.7</v>
      </c>
      <c r="AG132" s="39">
        <v>3</v>
      </c>
      <c r="AH132" s="79">
        <v>0</v>
      </c>
      <c r="AI132" s="39">
        <v>1</v>
      </c>
      <c r="AJ132" s="30">
        <v>0</v>
      </c>
    </row>
    <row r="133" spans="1:36" x14ac:dyDescent="0.35">
      <c r="A133" s="18">
        <v>130</v>
      </c>
      <c r="B133" s="19" t="s">
        <v>388</v>
      </c>
      <c r="C133" s="19" t="s">
        <v>389</v>
      </c>
      <c r="D133" s="37" t="s">
        <v>361</v>
      </c>
      <c r="E133" s="37" t="s">
        <v>186</v>
      </c>
      <c r="F133" s="38">
        <v>12000000</v>
      </c>
      <c r="G133" s="89">
        <v>3.7</v>
      </c>
      <c r="H133" s="38">
        <v>440000</v>
      </c>
      <c r="I133" s="86">
        <v>3</v>
      </c>
      <c r="J133" s="79">
        <v>-1.8</v>
      </c>
      <c r="K133" s="39">
        <v>2</v>
      </c>
      <c r="L133" s="79">
        <v>-0.2</v>
      </c>
      <c r="M133" s="39">
        <v>2</v>
      </c>
      <c r="N133" s="79">
        <v>-0.5</v>
      </c>
      <c r="O133" s="39"/>
      <c r="P133" s="79"/>
      <c r="Q133" s="39">
        <v>1</v>
      </c>
      <c r="R133" s="79">
        <v>0.2</v>
      </c>
      <c r="S133" s="39">
        <v>1</v>
      </c>
      <c r="T133" s="79">
        <v>0</v>
      </c>
      <c r="U133" s="39">
        <v>2</v>
      </c>
      <c r="V133" s="79">
        <v>2</v>
      </c>
      <c r="W133" s="39">
        <v>3</v>
      </c>
      <c r="X133" s="79">
        <v>0.1</v>
      </c>
      <c r="Y133" s="39">
        <v>4</v>
      </c>
      <c r="Z133" s="79">
        <v>0.1</v>
      </c>
      <c r="AA133" s="39">
        <v>1</v>
      </c>
      <c r="AB133" s="79">
        <v>0</v>
      </c>
      <c r="AC133" s="39">
        <v>1</v>
      </c>
      <c r="AD133" s="79">
        <v>0</v>
      </c>
      <c r="AE133" s="39">
        <v>2</v>
      </c>
      <c r="AF133" s="79">
        <v>1.2</v>
      </c>
      <c r="AG133" s="39">
        <v>3</v>
      </c>
      <c r="AH133" s="79">
        <v>0</v>
      </c>
      <c r="AI133" s="39">
        <v>4</v>
      </c>
      <c r="AJ133" s="30">
        <v>2.1</v>
      </c>
    </row>
    <row r="134" spans="1:36" x14ac:dyDescent="0.35">
      <c r="A134" s="18">
        <v>131</v>
      </c>
      <c r="B134" s="19" t="s">
        <v>442</v>
      </c>
      <c r="C134" s="19" t="s">
        <v>443</v>
      </c>
      <c r="D134" s="37" t="s">
        <v>361</v>
      </c>
      <c r="E134" s="37" t="s">
        <v>186</v>
      </c>
      <c r="F134" s="38">
        <v>47000000</v>
      </c>
      <c r="G134" s="89">
        <v>3.8</v>
      </c>
      <c r="H134" s="38">
        <v>1800000</v>
      </c>
      <c r="I134" s="86">
        <v>4</v>
      </c>
      <c r="J134" s="79">
        <v>-2.2999999999999998</v>
      </c>
      <c r="K134" s="39">
        <v>4</v>
      </c>
      <c r="L134" s="79">
        <v>-1.1000000000000001</v>
      </c>
      <c r="M134" s="39"/>
      <c r="N134" s="79"/>
      <c r="O134" s="39"/>
      <c r="P134" s="79"/>
      <c r="Q134" s="39"/>
      <c r="R134" s="79"/>
      <c r="S134" s="39">
        <v>1</v>
      </c>
      <c r="T134" s="79">
        <v>0</v>
      </c>
      <c r="U134" s="39">
        <v>1</v>
      </c>
      <c r="V134" s="79">
        <v>1.3</v>
      </c>
      <c r="W134" s="39">
        <v>1</v>
      </c>
      <c r="X134" s="79">
        <v>0.3</v>
      </c>
      <c r="Y134" s="39">
        <v>1</v>
      </c>
      <c r="Z134" s="79">
        <v>0.1</v>
      </c>
      <c r="AA134" s="39">
        <v>1</v>
      </c>
      <c r="AB134" s="79">
        <v>0.2</v>
      </c>
      <c r="AC134" s="39">
        <v>1</v>
      </c>
      <c r="AD134" s="79">
        <v>-0.1</v>
      </c>
      <c r="AE134" s="39">
        <v>2</v>
      </c>
      <c r="AF134" s="79">
        <v>2.5</v>
      </c>
      <c r="AG134" s="39">
        <v>4</v>
      </c>
      <c r="AH134" s="79">
        <v>0</v>
      </c>
      <c r="AI134" s="39">
        <v>4</v>
      </c>
      <c r="AJ134" s="30">
        <v>2.1</v>
      </c>
    </row>
    <row r="135" spans="1:36" x14ac:dyDescent="0.35">
      <c r="A135" s="18">
        <v>132</v>
      </c>
      <c r="B135" s="19" t="s">
        <v>380</v>
      </c>
      <c r="C135" s="19" t="s">
        <v>381</v>
      </c>
      <c r="D135" s="37" t="s">
        <v>361</v>
      </c>
      <c r="E135" s="37" t="s">
        <v>186</v>
      </c>
      <c r="F135" s="38">
        <v>84000000</v>
      </c>
      <c r="G135" s="89">
        <v>3.8</v>
      </c>
      <c r="H135" s="38">
        <v>3200000</v>
      </c>
      <c r="I135" s="86">
        <v>3</v>
      </c>
      <c r="J135" s="79">
        <v>-2.2999999999999998</v>
      </c>
      <c r="K135" s="39">
        <v>3</v>
      </c>
      <c r="L135" s="79">
        <v>-0.8</v>
      </c>
      <c r="M135" s="39">
        <v>2</v>
      </c>
      <c r="N135" s="79">
        <v>-0.2</v>
      </c>
      <c r="O135" s="39"/>
      <c r="P135" s="79"/>
      <c r="Q135" s="39">
        <v>1</v>
      </c>
      <c r="R135" s="79">
        <v>-0.1</v>
      </c>
      <c r="S135" s="39">
        <v>1</v>
      </c>
      <c r="T135" s="79">
        <v>0</v>
      </c>
      <c r="U135" s="39">
        <v>2</v>
      </c>
      <c r="V135" s="79">
        <v>1.8</v>
      </c>
      <c r="W135" s="39">
        <v>3</v>
      </c>
      <c r="X135" s="79">
        <v>0.5</v>
      </c>
      <c r="Y135" s="39">
        <v>3</v>
      </c>
      <c r="Z135" s="79">
        <v>0.2</v>
      </c>
      <c r="AA135" s="39">
        <v>1</v>
      </c>
      <c r="AB135" s="79">
        <v>0.1</v>
      </c>
      <c r="AC135" s="39">
        <v>1</v>
      </c>
      <c r="AD135" s="79">
        <v>0</v>
      </c>
      <c r="AE135" s="39">
        <v>2</v>
      </c>
      <c r="AF135" s="79">
        <v>1.5</v>
      </c>
      <c r="AG135" s="39">
        <v>4</v>
      </c>
      <c r="AH135" s="79">
        <v>0</v>
      </c>
      <c r="AI135" s="39">
        <v>4</v>
      </c>
      <c r="AJ135" s="30">
        <v>2.1</v>
      </c>
    </row>
    <row r="136" spans="1:36" x14ac:dyDescent="0.35">
      <c r="A136" s="18">
        <v>133</v>
      </c>
      <c r="B136" s="19" t="s">
        <v>436</v>
      </c>
      <c r="C136" s="19" t="s">
        <v>437</v>
      </c>
      <c r="D136" s="37" t="s">
        <v>361</v>
      </c>
      <c r="E136" s="37" t="s">
        <v>186</v>
      </c>
      <c r="F136" s="38">
        <v>450000</v>
      </c>
      <c r="G136" s="89">
        <v>3.8</v>
      </c>
      <c r="H136" s="38">
        <v>17000</v>
      </c>
      <c r="I136" s="86">
        <v>4</v>
      </c>
      <c r="J136" s="79">
        <v>-2.1</v>
      </c>
      <c r="K136" s="39">
        <v>4</v>
      </c>
      <c r="L136" s="79">
        <v>-0.6</v>
      </c>
      <c r="M136" s="39"/>
      <c r="N136" s="79"/>
      <c r="O136" s="39"/>
      <c r="P136" s="79"/>
      <c r="Q136" s="39"/>
      <c r="R136" s="79"/>
      <c r="S136" s="39">
        <v>1</v>
      </c>
      <c r="T136" s="79">
        <v>0</v>
      </c>
      <c r="U136" s="39">
        <v>2</v>
      </c>
      <c r="V136" s="79">
        <v>2</v>
      </c>
      <c r="W136" s="39">
        <v>1</v>
      </c>
      <c r="X136" s="79">
        <v>0</v>
      </c>
      <c r="Y136" s="39">
        <v>1</v>
      </c>
      <c r="Z136" s="79">
        <v>0.1</v>
      </c>
      <c r="AA136" s="39">
        <v>2</v>
      </c>
      <c r="AB136" s="79">
        <v>0</v>
      </c>
      <c r="AC136" s="39">
        <v>1</v>
      </c>
      <c r="AD136" s="79">
        <v>0</v>
      </c>
      <c r="AE136" s="39">
        <v>2</v>
      </c>
      <c r="AF136" s="79">
        <v>1.9</v>
      </c>
      <c r="AG136" s="39">
        <v>2</v>
      </c>
      <c r="AH136" s="79">
        <v>0</v>
      </c>
      <c r="AI136" s="39">
        <v>4</v>
      </c>
      <c r="AJ136" s="30">
        <v>2.1</v>
      </c>
    </row>
    <row r="137" spans="1:36" x14ac:dyDescent="0.35">
      <c r="A137" s="18">
        <v>134</v>
      </c>
      <c r="B137" s="19" t="s">
        <v>396</v>
      </c>
      <c r="C137" s="19" t="s">
        <v>397</v>
      </c>
      <c r="D137" s="37" t="s">
        <v>361</v>
      </c>
      <c r="E137" s="37" t="s">
        <v>186</v>
      </c>
      <c r="F137" s="38">
        <v>19000000</v>
      </c>
      <c r="G137" s="89">
        <v>4</v>
      </c>
      <c r="H137" s="38">
        <v>760000</v>
      </c>
      <c r="I137" s="86">
        <v>3</v>
      </c>
      <c r="J137" s="79">
        <v>-2.4</v>
      </c>
      <c r="K137" s="39">
        <v>2</v>
      </c>
      <c r="L137" s="79">
        <v>-1.7</v>
      </c>
      <c r="M137" s="39">
        <v>2</v>
      </c>
      <c r="N137" s="79">
        <v>1.1000000000000001</v>
      </c>
      <c r="O137" s="39"/>
      <c r="P137" s="79"/>
      <c r="Q137" s="39">
        <v>4</v>
      </c>
      <c r="R137" s="79">
        <v>0.7</v>
      </c>
      <c r="S137" s="39">
        <v>3</v>
      </c>
      <c r="T137" s="79">
        <v>-8.1</v>
      </c>
      <c r="U137" s="39">
        <v>3</v>
      </c>
      <c r="V137" s="79">
        <v>1.6</v>
      </c>
      <c r="W137" s="39">
        <v>4</v>
      </c>
      <c r="X137" s="79">
        <v>0</v>
      </c>
      <c r="Y137" s="39">
        <v>2</v>
      </c>
      <c r="Z137" s="79">
        <v>0.2</v>
      </c>
      <c r="AA137" s="39">
        <v>3</v>
      </c>
      <c r="AB137" s="79">
        <v>8.1999999999999993</v>
      </c>
      <c r="AC137" s="39">
        <v>4</v>
      </c>
      <c r="AD137" s="79">
        <v>0</v>
      </c>
      <c r="AE137" s="39">
        <v>2</v>
      </c>
      <c r="AF137" s="79">
        <v>3.1</v>
      </c>
      <c r="AG137" s="39">
        <v>4</v>
      </c>
      <c r="AH137" s="79">
        <v>0</v>
      </c>
      <c r="AI137" s="39">
        <v>4</v>
      </c>
      <c r="AJ137" s="30">
        <v>2.1</v>
      </c>
    </row>
    <row r="138" spans="1:36" x14ac:dyDescent="0.35">
      <c r="A138" s="18">
        <v>135</v>
      </c>
      <c r="B138" s="19" t="s">
        <v>414</v>
      </c>
      <c r="C138" s="19" t="s">
        <v>415</v>
      </c>
      <c r="D138" s="37" t="s">
        <v>361</v>
      </c>
      <c r="E138" s="37" t="s">
        <v>186</v>
      </c>
      <c r="F138" s="38">
        <v>10000000</v>
      </c>
      <c r="G138" s="89">
        <v>4.2</v>
      </c>
      <c r="H138" s="38">
        <v>430000</v>
      </c>
      <c r="I138" s="86">
        <v>2</v>
      </c>
      <c r="J138" s="79">
        <v>-2.7</v>
      </c>
      <c r="K138" s="39">
        <v>4</v>
      </c>
      <c r="L138" s="79">
        <v>-1</v>
      </c>
      <c r="M138" s="39">
        <v>3</v>
      </c>
      <c r="N138" s="79">
        <v>-0.6</v>
      </c>
      <c r="O138" s="39"/>
      <c r="P138" s="79"/>
      <c r="Q138" s="39">
        <v>2</v>
      </c>
      <c r="R138" s="79">
        <v>0.3</v>
      </c>
      <c r="S138" s="39">
        <v>1</v>
      </c>
      <c r="T138" s="79">
        <v>0</v>
      </c>
      <c r="U138" s="39">
        <v>1</v>
      </c>
      <c r="V138" s="79">
        <v>1.1000000000000001</v>
      </c>
      <c r="W138" s="39">
        <v>3</v>
      </c>
      <c r="X138" s="79">
        <v>0.2</v>
      </c>
      <c r="Y138" s="39">
        <v>3</v>
      </c>
      <c r="Z138" s="79">
        <v>0.1</v>
      </c>
      <c r="AA138" s="39">
        <v>3</v>
      </c>
      <c r="AB138" s="79">
        <v>3.5</v>
      </c>
      <c r="AC138" s="39">
        <v>1</v>
      </c>
      <c r="AD138" s="79">
        <v>0.1</v>
      </c>
      <c r="AE138" s="39">
        <v>2</v>
      </c>
      <c r="AF138" s="79">
        <v>-0.3</v>
      </c>
      <c r="AG138" s="39">
        <v>3</v>
      </c>
      <c r="AH138" s="79">
        <v>0</v>
      </c>
      <c r="AI138" s="39">
        <v>4</v>
      </c>
      <c r="AJ138" s="30">
        <v>2.1</v>
      </c>
    </row>
    <row r="139" spans="1:36" x14ac:dyDescent="0.35">
      <c r="A139" s="18">
        <v>136</v>
      </c>
      <c r="B139" s="19" t="s">
        <v>362</v>
      </c>
      <c r="C139" s="19" t="s">
        <v>363</v>
      </c>
      <c r="D139" s="37" t="s">
        <v>361</v>
      </c>
      <c r="E139" s="37" t="s">
        <v>186</v>
      </c>
      <c r="F139" s="38">
        <v>9100000</v>
      </c>
      <c r="G139" s="89">
        <v>4.3</v>
      </c>
      <c r="H139" s="38">
        <v>390000</v>
      </c>
      <c r="I139" s="86">
        <v>4</v>
      </c>
      <c r="J139" s="79">
        <v>-1.9</v>
      </c>
      <c r="K139" s="39">
        <v>4</v>
      </c>
      <c r="L139" s="79">
        <v>-0.6</v>
      </c>
      <c r="M139" s="39"/>
      <c r="N139" s="79"/>
      <c r="O139" s="39"/>
      <c r="P139" s="79"/>
      <c r="Q139" s="39"/>
      <c r="R139" s="79"/>
      <c r="S139" s="39">
        <v>1</v>
      </c>
      <c r="T139" s="79">
        <v>0</v>
      </c>
      <c r="U139" s="39">
        <v>4</v>
      </c>
      <c r="V139" s="79">
        <v>2.8</v>
      </c>
      <c r="W139" s="39">
        <v>1</v>
      </c>
      <c r="X139" s="79">
        <v>-0.1</v>
      </c>
      <c r="Y139" s="39">
        <v>1</v>
      </c>
      <c r="Z139" s="79">
        <v>0</v>
      </c>
      <c r="AA139" s="39">
        <v>2</v>
      </c>
      <c r="AB139" s="79">
        <v>2.7</v>
      </c>
      <c r="AC139" s="39">
        <v>1</v>
      </c>
      <c r="AD139" s="79">
        <v>-0.4</v>
      </c>
      <c r="AE139" s="39">
        <v>3</v>
      </c>
      <c r="AF139" s="79">
        <v>1.2</v>
      </c>
      <c r="AG139" s="39">
        <v>1</v>
      </c>
      <c r="AH139" s="79">
        <v>0</v>
      </c>
      <c r="AI139" s="39">
        <v>4</v>
      </c>
      <c r="AJ139" s="30">
        <v>0</v>
      </c>
    </row>
    <row r="140" spans="1:36" x14ac:dyDescent="0.35">
      <c r="A140" s="18">
        <v>137</v>
      </c>
      <c r="B140" s="19" t="s">
        <v>382</v>
      </c>
      <c r="C140" s="19" t="s">
        <v>383</v>
      </c>
      <c r="D140" s="37" t="s">
        <v>361</v>
      </c>
      <c r="E140" s="37" t="s">
        <v>157</v>
      </c>
      <c r="F140" s="38">
        <v>6800000</v>
      </c>
      <c r="G140" s="89">
        <v>4.5</v>
      </c>
      <c r="H140" s="38">
        <v>310000</v>
      </c>
      <c r="I140" s="86">
        <v>1</v>
      </c>
      <c r="J140" s="79">
        <v>-2</v>
      </c>
      <c r="K140" s="39">
        <v>1</v>
      </c>
      <c r="L140" s="79">
        <v>-0.8</v>
      </c>
      <c r="M140" s="39">
        <v>2</v>
      </c>
      <c r="N140" s="79">
        <v>0.8</v>
      </c>
      <c r="O140" s="39">
        <v>1</v>
      </c>
      <c r="P140" s="79">
        <v>-0.4</v>
      </c>
      <c r="Q140" s="39">
        <v>4</v>
      </c>
      <c r="R140" s="79">
        <v>2.2000000000000002</v>
      </c>
      <c r="S140" s="39">
        <v>3</v>
      </c>
      <c r="T140" s="79">
        <v>0.2</v>
      </c>
      <c r="U140" s="39">
        <v>4</v>
      </c>
      <c r="V140" s="79">
        <v>1</v>
      </c>
      <c r="W140" s="39">
        <v>1</v>
      </c>
      <c r="X140" s="79">
        <v>0.7</v>
      </c>
      <c r="Y140" s="39">
        <v>1</v>
      </c>
      <c r="Z140" s="79">
        <v>0.2</v>
      </c>
      <c r="AA140" s="39"/>
      <c r="AB140" s="79"/>
      <c r="AC140" s="39">
        <v>4</v>
      </c>
      <c r="AD140" s="79">
        <v>3.3</v>
      </c>
      <c r="AE140" s="39">
        <v>3</v>
      </c>
      <c r="AF140" s="79">
        <v>0.7</v>
      </c>
      <c r="AG140" s="39">
        <v>1</v>
      </c>
      <c r="AH140" s="79">
        <v>0</v>
      </c>
      <c r="AI140" s="39">
        <v>4</v>
      </c>
      <c r="AJ140" s="30">
        <v>0</v>
      </c>
    </row>
    <row r="141" spans="1:36" x14ac:dyDescent="0.35">
      <c r="A141" s="18">
        <v>138</v>
      </c>
      <c r="B141" s="19" t="s">
        <v>462</v>
      </c>
      <c r="C141" s="19" t="s">
        <v>463</v>
      </c>
      <c r="D141" s="37" t="s">
        <v>361</v>
      </c>
      <c r="E141" s="37" t="s">
        <v>151</v>
      </c>
      <c r="F141" s="38">
        <v>2900000</v>
      </c>
      <c r="G141" s="89">
        <v>4.7</v>
      </c>
      <c r="H141" s="38">
        <v>130000</v>
      </c>
      <c r="I141" s="86">
        <v>2</v>
      </c>
      <c r="J141" s="79">
        <v>-3</v>
      </c>
      <c r="K141" s="39">
        <v>2</v>
      </c>
      <c r="L141" s="79">
        <v>-1.8</v>
      </c>
      <c r="M141" s="39">
        <v>4</v>
      </c>
      <c r="N141" s="79">
        <v>3.1</v>
      </c>
      <c r="O141" s="39">
        <v>1</v>
      </c>
      <c r="P141" s="79">
        <v>0.9</v>
      </c>
      <c r="Q141" s="39">
        <v>4</v>
      </c>
      <c r="R141" s="79">
        <v>3.7</v>
      </c>
      <c r="S141" s="39">
        <v>3</v>
      </c>
      <c r="T141" s="79">
        <v>3.5</v>
      </c>
      <c r="U141" s="39">
        <v>3</v>
      </c>
      <c r="V141" s="79">
        <v>2.6</v>
      </c>
      <c r="W141" s="39">
        <v>2</v>
      </c>
      <c r="X141" s="79">
        <v>0.3</v>
      </c>
      <c r="Y141" s="39">
        <v>1</v>
      </c>
      <c r="Z141" s="79">
        <v>0.1</v>
      </c>
      <c r="AA141" s="39">
        <v>4</v>
      </c>
      <c r="AB141" s="79">
        <v>0</v>
      </c>
      <c r="AC141" s="39">
        <v>4</v>
      </c>
      <c r="AD141" s="79">
        <v>0</v>
      </c>
      <c r="AE141" s="39">
        <v>4</v>
      </c>
      <c r="AF141" s="79">
        <v>0.8</v>
      </c>
      <c r="AG141" s="39">
        <v>1</v>
      </c>
      <c r="AH141" s="79">
        <v>0</v>
      </c>
      <c r="AI141" s="39">
        <v>4</v>
      </c>
      <c r="AJ141" s="30">
        <v>0</v>
      </c>
    </row>
    <row r="142" spans="1:36" x14ac:dyDescent="0.35">
      <c r="A142" s="18">
        <v>139</v>
      </c>
      <c r="B142" s="19" t="s">
        <v>398</v>
      </c>
      <c r="C142" s="19" t="s">
        <v>399</v>
      </c>
      <c r="D142" s="37" t="s">
        <v>361</v>
      </c>
      <c r="E142" s="37" t="s">
        <v>186</v>
      </c>
      <c r="F142" s="38">
        <v>60000000</v>
      </c>
      <c r="G142" s="89">
        <v>5</v>
      </c>
      <c r="H142" s="38">
        <v>3000000</v>
      </c>
      <c r="I142" s="86">
        <v>2</v>
      </c>
      <c r="J142" s="79">
        <v>-1.9</v>
      </c>
      <c r="K142" s="39">
        <v>4</v>
      </c>
      <c r="L142" s="79">
        <v>-1</v>
      </c>
      <c r="M142" s="39"/>
      <c r="N142" s="79"/>
      <c r="O142" s="39"/>
      <c r="P142" s="79"/>
      <c r="Q142" s="39"/>
      <c r="R142" s="79"/>
      <c r="S142" s="39">
        <v>1</v>
      </c>
      <c r="T142" s="79">
        <v>0</v>
      </c>
      <c r="U142" s="39">
        <v>3</v>
      </c>
      <c r="V142" s="79">
        <v>2.2999999999999998</v>
      </c>
      <c r="W142" s="39">
        <v>2</v>
      </c>
      <c r="X142" s="79">
        <v>0.4</v>
      </c>
      <c r="Y142" s="39">
        <v>1</v>
      </c>
      <c r="Z142" s="79">
        <v>0</v>
      </c>
      <c r="AA142" s="39">
        <v>1</v>
      </c>
      <c r="AB142" s="79">
        <v>0</v>
      </c>
      <c r="AC142" s="39">
        <v>1</v>
      </c>
      <c r="AD142" s="79">
        <v>1.2</v>
      </c>
      <c r="AE142" s="39">
        <v>1</v>
      </c>
      <c r="AF142" s="79">
        <v>1.1000000000000001</v>
      </c>
      <c r="AG142" s="39">
        <v>2</v>
      </c>
      <c r="AH142" s="79">
        <v>0</v>
      </c>
      <c r="AI142" s="39">
        <v>4</v>
      </c>
      <c r="AJ142" s="30">
        <v>2.1</v>
      </c>
    </row>
    <row r="143" spans="1:36" x14ac:dyDescent="0.35">
      <c r="A143" s="18">
        <v>140</v>
      </c>
      <c r="B143" s="19" t="s">
        <v>390</v>
      </c>
      <c r="C143" s="19" t="s">
        <v>391</v>
      </c>
      <c r="D143" s="37" t="s">
        <v>361</v>
      </c>
      <c r="E143" s="37" t="s">
        <v>186</v>
      </c>
      <c r="F143" s="38">
        <v>10000000</v>
      </c>
      <c r="G143" s="89">
        <v>5</v>
      </c>
      <c r="H143" s="38">
        <v>520000</v>
      </c>
      <c r="I143" s="86">
        <v>1</v>
      </c>
      <c r="J143" s="79">
        <v>-1.9</v>
      </c>
      <c r="K143" s="39">
        <v>1</v>
      </c>
      <c r="L143" s="79">
        <v>-0.5</v>
      </c>
      <c r="M143" s="39"/>
      <c r="N143" s="79"/>
      <c r="O143" s="39"/>
      <c r="P143" s="79"/>
      <c r="Q143" s="39"/>
      <c r="R143" s="79"/>
      <c r="S143" s="39">
        <v>1</v>
      </c>
      <c r="T143" s="79">
        <v>0</v>
      </c>
      <c r="U143" s="39">
        <v>1</v>
      </c>
      <c r="V143" s="79">
        <v>0.5</v>
      </c>
      <c r="W143" s="39">
        <v>2</v>
      </c>
      <c r="X143" s="79">
        <v>0.2</v>
      </c>
      <c r="Y143" s="39">
        <v>3</v>
      </c>
      <c r="Z143" s="79">
        <v>0</v>
      </c>
      <c r="AA143" s="39">
        <v>2</v>
      </c>
      <c r="AB143" s="79">
        <v>0.2</v>
      </c>
      <c r="AC143" s="39">
        <v>1</v>
      </c>
      <c r="AD143" s="79">
        <v>0</v>
      </c>
      <c r="AE143" s="39">
        <v>3</v>
      </c>
      <c r="AF143" s="79">
        <v>4.4000000000000004</v>
      </c>
      <c r="AG143" s="39">
        <v>2</v>
      </c>
      <c r="AH143" s="79">
        <v>0</v>
      </c>
      <c r="AI143" s="39">
        <v>4</v>
      </c>
      <c r="AJ143" s="30">
        <v>2.1</v>
      </c>
    </row>
    <row r="144" spans="1:36" x14ac:dyDescent="0.35">
      <c r="A144" s="18">
        <v>141</v>
      </c>
      <c r="B144" s="19" t="s">
        <v>422</v>
      </c>
      <c r="C144" s="19" t="s">
        <v>423</v>
      </c>
      <c r="D144" s="37" t="s">
        <v>361</v>
      </c>
      <c r="E144" s="37" t="s">
        <v>157</v>
      </c>
      <c r="F144" s="38">
        <v>4000000</v>
      </c>
      <c r="G144" s="89">
        <v>5.0999999999999996</v>
      </c>
      <c r="H144" s="38">
        <v>200000</v>
      </c>
      <c r="I144" s="86">
        <v>1</v>
      </c>
      <c r="J144" s="79">
        <v>-1.6</v>
      </c>
      <c r="K144" s="39">
        <v>1</v>
      </c>
      <c r="L144" s="79">
        <v>-0.8</v>
      </c>
      <c r="M144" s="39">
        <v>2</v>
      </c>
      <c r="N144" s="79">
        <v>0.8</v>
      </c>
      <c r="O144" s="39"/>
      <c r="P144" s="79"/>
      <c r="Q144" s="39">
        <v>2</v>
      </c>
      <c r="R144" s="79">
        <v>1.1000000000000001</v>
      </c>
      <c r="S144" s="39">
        <v>1</v>
      </c>
      <c r="T144" s="79">
        <v>0.8</v>
      </c>
      <c r="U144" s="39">
        <v>2</v>
      </c>
      <c r="V144" s="79">
        <v>2.5</v>
      </c>
      <c r="W144" s="39">
        <v>1</v>
      </c>
      <c r="X144" s="79">
        <v>0.8</v>
      </c>
      <c r="Y144" s="39">
        <v>3</v>
      </c>
      <c r="Z144" s="79">
        <v>0.2</v>
      </c>
      <c r="AA144" s="39">
        <v>3</v>
      </c>
      <c r="AB144" s="79">
        <v>3</v>
      </c>
      <c r="AC144" s="39">
        <v>4</v>
      </c>
      <c r="AD144" s="79">
        <v>1.2</v>
      </c>
      <c r="AE144" s="39">
        <v>2</v>
      </c>
      <c r="AF144" s="79">
        <v>0</v>
      </c>
      <c r="AG144" s="39">
        <v>4</v>
      </c>
      <c r="AH144" s="79">
        <v>0</v>
      </c>
      <c r="AI144" s="39">
        <v>4</v>
      </c>
      <c r="AJ144" s="30">
        <v>0</v>
      </c>
    </row>
    <row r="145" spans="1:36" x14ac:dyDescent="0.35">
      <c r="A145" s="18">
        <v>142</v>
      </c>
      <c r="B145" s="19" t="s">
        <v>408</v>
      </c>
      <c r="C145" s="19" t="s">
        <v>409</v>
      </c>
      <c r="D145" s="37" t="s">
        <v>361</v>
      </c>
      <c r="E145" s="37" t="s">
        <v>186</v>
      </c>
      <c r="F145" s="38">
        <v>11000000</v>
      </c>
      <c r="G145" s="89">
        <v>5.6</v>
      </c>
      <c r="H145" s="38">
        <v>610000</v>
      </c>
      <c r="I145" s="86">
        <v>4</v>
      </c>
      <c r="J145" s="79">
        <v>-1.9</v>
      </c>
      <c r="K145" s="39">
        <v>3</v>
      </c>
      <c r="L145" s="79">
        <v>-1.6</v>
      </c>
      <c r="M145" s="39">
        <v>2</v>
      </c>
      <c r="N145" s="79">
        <v>-0.5</v>
      </c>
      <c r="O145" s="39"/>
      <c r="P145" s="79"/>
      <c r="Q145" s="39">
        <v>1</v>
      </c>
      <c r="R145" s="79">
        <v>0</v>
      </c>
      <c r="S145" s="39">
        <v>1</v>
      </c>
      <c r="T145" s="79">
        <v>0</v>
      </c>
      <c r="U145" s="39">
        <v>3</v>
      </c>
      <c r="V145" s="79">
        <v>2.2999999999999998</v>
      </c>
      <c r="W145" s="39">
        <v>3</v>
      </c>
      <c r="X145" s="79">
        <v>0.5</v>
      </c>
      <c r="Y145" s="39">
        <v>3</v>
      </c>
      <c r="Z145" s="79">
        <v>0.4</v>
      </c>
      <c r="AA145" s="39">
        <v>2</v>
      </c>
      <c r="AB145" s="79">
        <v>1.5</v>
      </c>
      <c r="AC145" s="39">
        <v>1</v>
      </c>
      <c r="AD145" s="79">
        <v>0</v>
      </c>
      <c r="AE145" s="39">
        <v>3</v>
      </c>
      <c r="AF145" s="79">
        <v>1</v>
      </c>
      <c r="AG145" s="39">
        <v>4</v>
      </c>
      <c r="AH145" s="79">
        <v>0</v>
      </c>
      <c r="AI145" s="39">
        <v>4</v>
      </c>
      <c r="AJ145" s="30">
        <v>2.1</v>
      </c>
    </row>
    <row r="146" spans="1:36" x14ac:dyDescent="0.35">
      <c r="A146" s="18">
        <v>143</v>
      </c>
      <c r="B146" s="19" t="s">
        <v>438</v>
      </c>
      <c r="C146" s="19" t="s">
        <v>439</v>
      </c>
      <c r="D146" s="37" t="s">
        <v>361</v>
      </c>
      <c r="E146" s="37" t="s">
        <v>186</v>
      </c>
      <c r="F146" s="38">
        <v>1800000</v>
      </c>
      <c r="G146" s="89">
        <v>5.9</v>
      </c>
      <c r="H146" s="38">
        <v>110000</v>
      </c>
      <c r="I146" s="86">
        <v>3</v>
      </c>
      <c r="J146" s="79">
        <v>-1.5</v>
      </c>
      <c r="K146" s="39">
        <v>2</v>
      </c>
      <c r="L146" s="79">
        <v>-1.1000000000000001</v>
      </c>
      <c r="M146" s="39"/>
      <c r="N146" s="79"/>
      <c r="O146" s="39"/>
      <c r="P146" s="79"/>
      <c r="Q146" s="39"/>
      <c r="R146" s="79"/>
      <c r="S146" s="39">
        <v>1</v>
      </c>
      <c r="T146" s="79">
        <v>0</v>
      </c>
      <c r="U146" s="39">
        <v>2</v>
      </c>
      <c r="V146" s="79">
        <v>1.8</v>
      </c>
      <c r="W146" s="39">
        <v>4</v>
      </c>
      <c r="X146" s="79">
        <v>1.5</v>
      </c>
      <c r="Y146" s="39">
        <v>4</v>
      </c>
      <c r="Z146" s="79">
        <v>0</v>
      </c>
      <c r="AA146" s="39">
        <v>3</v>
      </c>
      <c r="AB146" s="79">
        <v>2.4</v>
      </c>
      <c r="AC146" s="39">
        <v>1</v>
      </c>
      <c r="AD146" s="79">
        <v>0.9</v>
      </c>
      <c r="AE146" s="39">
        <v>4</v>
      </c>
      <c r="AF146" s="79">
        <v>1.2</v>
      </c>
      <c r="AG146" s="39">
        <v>4</v>
      </c>
      <c r="AH146" s="79">
        <v>0</v>
      </c>
      <c r="AI146" s="39">
        <v>1</v>
      </c>
      <c r="AJ146" s="30">
        <v>0</v>
      </c>
    </row>
    <row r="147" spans="1:36" x14ac:dyDescent="0.35">
      <c r="A147" s="18">
        <v>144</v>
      </c>
      <c r="B147" s="19" t="s">
        <v>410</v>
      </c>
      <c r="C147" s="19" t="s">
        <v>411</v>
      </c>
      <c r="D147" s="37" t="s">
        <v>361</v>
      </c>
      <c r="E147" s="37" t="s">
        <v>186</v>
      </c>
      <c r="F147" s="38">
        <v>650000</v>
      </c>
      <c r="G147" s="89">
        <v>6.6</v>
      </c>
      <c r="H147" s="38">
        <v>43000</v>
      </c>
      <c r="I147" s="86">
        <v>3</v>
      </c>
      <c r="J147" s="79">
        <v>-2.2000000000000002</v>
      </c>
      <c r="K147" s="39">
        <v>3</v>
      </c>
      <c r="L147" s="79">
        <v>-0.6</v>
      </c>
      <c r="M147" s="39"/>
      <c r="N147" s="79"/>
      <c r="O147" s="39"/>
      <c r="P147" s="79"/>
      <c r="Q147" s="39"/>
      <c r="R147" s="79"/>
      <c r="S147" s="39">
        <v>1</v>
      </c>
      <c r="T147" s="79">
        <v>0</v>
      </c>
      <c r="U147" s="39">
        <v>1</v>
      </c>
      <c r="V147" s="79">
        <v>1.6</v>
      </c>
      <c r="W147" s="39">
        <v>4</v>
      </c>
      <c r="X147" s="79">
        <v>2.4</v>
      </c>
      <c r="Y147" s="39">
        <v>2</v>
      </c>
      <c r="Z147" s="79">
        <v>0.1</v>
      </c>
      <c r="AA147" s="39">
        <v>1</v>
      </c>
      <c r="AB147" s="79">
        <v>1.7</v>
      </c>
      <c r="AC147" s="39">
        <v>1</v>
      </c>
      <c r="AD147" s="79">
        <v>-0.4</v>
      </c>
      <c r="AE147" s="39">
        <v>1</v>
      </c>
      <c r="AF147" s="79">
        <v>1.8</v>
      </c>
      <c r="AG147" s="39">
        <v>4</v>
      </c>
      <c r="AH147" s="79">
        <v>0</v>
      </c>
      <c r="AI147" s="39">
        <v>4</v>
      </c>
      <c r="AJ147" s="30">
        <v>2.1</v>
      </c>
    </row>
    <row r="148" spans="1:36" x14ac:dyDescent="0.35">
      <c r="A148" s="18">
        <v>145</v>
      </c>
      <c r="B148" s="19" t="s">
        <v>424</v>
      </c>
      <c r="C148" s="19" t="s">
        <v>425</v>
      </c>
      <c r="D148" s="37" t="s">
        <v>361</v>
      </c>
      <c r="E148" s="37" t="s">
        <v>186</v>
      </c>
      <c r="F148" s="38">
        <v>2600000</v>
      </c>
      <c r="G148" s="89">
        <v>7.2</v>
      </c>
      <c r="H148" s="38">
        <v>190000</v>
      </c>
      <c r="I148" s="86">
        <v>4</v>
      </c>
      <c r="J148" s="79">
        <v>-1.7</v>
      </c>
      <c r="K148" s="39">
        <v>2</v>
      </c>
      <c r="L148" s="79">
        <v>-1</v>
      </c>
      <c r="M148" s="39"/>
      <c r="N148" s="79"/>
      <c r="O148" s="39"/>
      <c r="P148" s="79"/>
      <c r="Q148" s="39"/>
      <c r="R148" s="79"/>
      <c r="S148" s="39">
        <v>1</v>
      </c>
      <c r="T148" s="79">
        <v>0</v>
      </c>
      <c r="U148" s="39">
        <v>2</v>
      </c>
      <c r="V148" s="79">
        <v>1.5</v>
      </c>
      <c r="W148" s="39">
        <v>4</v>
      </c>
      <c r="X148" s="79">
        <v>-0.9</v>
      </c>
      <c r="Y148" s="39">
        <v>4</v>
      </c>
      <c r="Z148" s="79">
        <v>0.8</v>
      </c>
      <c r="AA148" s="39">
        <v>2</v>
      </c>
      <c r="AB148" s="79">
        <v>2.2000000000000002</v>
      </c>
      <c r="AC148" s="39">
        <v>3</v>
      </c>
      <c r="AD148" s="79">
        <v>1.9</v>
      </c>
      <c r="AE148" s="39">
        <v>2</v>
      </c>
      <c r="AF148" s="79">
        <v>1.9</v>
      </c>
      <c r="AG148" s="39">
        <v>4</v>
      </c>
      <c r="AH148" s="79">
        <v>0</v>
      </c>
      <c r="AI148" s="39">
        <v>4</v>
      </c>
      <c r="AJ148" s="30">
        <v>2.1</v>
      </c>
    </row>
    <row r="149" spans="1:36" x14ac:dyDescent="0.35">
      <c r="A149" s="18">
        <v>146</v>
      </c>
      <c r="B149" s="19" t="s">
        <v>420</v>
      </c>
      <c r="C149" s="19" t="s">
        <v>421</v>
      </c>
      <c r="D149" s="37" t="s">
        <v>361</v>
      </c>
      <c r="E149" s="37" t="s">
        <v>151</v>
      </c>
      <c r="F149" s="38">
        <v>3200000</v>
      </c>
      <c r="G149" s="89">
        <v>7.4</v>
      </c>
      <c r="H149" s="38">
        <v>240000</v>
      </c>
      <c r="I149" s="86">
        <v>1</v>
      </c>
      <c r="J149" s="79">
        <v>-1.8</v>
      </c>
      <c r="K149" s="39">
        <v>1</v>
      </c>
      <c r="L149" s="79">
        <v>-1.2</v>
      </c>
      <c r="M149" s="39">
        <v>4</v>
      </c>
      <c r="N149" s="79">
        <v>2.5</v>
      </c>
      <c r="O149" s="39"/>
      <c r="P149" s="79"/>
      <c r="Q149" s="39">
        <v>3</v>
      </c>
      <c r="R149" s="79">
        <v>0.3</v>
      </c>
      <c r="S149" s="39">
        <v>3</v>
      </c>
      <c r="T149" s="79">
        <v>1.7</v>
      </c>
      <c r="U149" s="39">
        <v>4</v>
      </c>
      <c r="V149" s="79">
        <v>3.6</v>
      </c>
      <c r="W149" s="39">
        <v>4</v>
      </c>
      <c r="X149" s="79">
        <v>1.1000000000000001</v>
      </c>
      <c r="Y149" s="39">
        <v>2</v>
      </c>
      <c r="Z149" s="79">
        <v>-0.1</v>
      </c>
      <c r="AA149" s="39">
        <v>4</v>
      </c>
      <c r="AB149" s="79">
        <v>1.7</v>
      </c>
      <c r="AC149" s="39">
        <v>4</v>
      </c>
      <c r="AD149" s="79">
        <v>0</v>
      </c>
      <c r="AE149" s="39">
        <v>4</v>
      </c>
      <c r="AF149" s="79">
        <v>1.5</v>
      </c>
      <c r="AG149" s="39">
        <v>1</v>
      </c>
      <c r="AH149" s="79">
        <v>0</v>
      </c>
      <c r="AI149" s="39">
        <v>4</v>
      </c>
      <c r="AJ149" s="30">
        <v>0</v>
      </c>
    </row>
    <row r="150" spans="1:36" x14ac:dyDescent="0.35">
      <c r="A150" s="18">
        <v>147</v>
      </c>
      <c r="B150" s="19" t="s">
        <v>444</v>
      </c>
      <c r="C150" s="19" t="s">
        <v>445</v>
      </c>
      <c r="D150" s="37" t="s">
        <v>361</v>
      </c>
      <c r="E150" s="37" t="s">
        <v>186</v>
      </c>
      <c r="F150" s="38">
        <v>10000000</v>
      </c>
      <c r="G150" s="89">
        <v>7.4</v>
      </c>
      <c r="H150" s="38">
        <v>760000</v>
      </c>
      <c r="I150" s="86">
        <v>4</v>
      </c>
      <c r="J150" s="79">
        <v>-2.5</v>
      </c>
      <c r="K150" s="39">
        <v>4</v>
      </c>
      <c r="L150" s="79">
        <v>-1.5</v>
      </c>
      <c r="M150" s="39">
        <v>4</v>
      </c>
      <c r="N150" s="79">
        <v>0.1</v>
      </c>
      <c r="O150" s="39"/>
      <c r="P150" s="79"/>
      <c r="Q150" s="39">
        <v>1</v>
      </c>
      <c r="R150" s="79">
        <v>0</v>
      </c>
      <c r="S150" s="39">
        <v>1</v>
      </c>
      <c r="T150" s="79">
        <v>0</v>
      </c>
      <c r="U150" s="39">
        <v>2</v>
      </c>
      <c r="V150" s="79">
        <v>2.1</v>
      </c>
      <c r="W150" s="39">
        <v>4</v>
      </c>
      <c r="X150" s="79">
        <v>0.4</v>
      </c>
      <c r="Y150" s="39">
        <v>1</v>
      </c>
      <c r="Z150" s="79">
        <v>0</v>
      </c>
      <c r="AA150" s="39">
        <v>2</v>
      </c>
      <c r="AB150" s="79">
        <v>3.3</v>
      </c>
      <c r="AC150" s="39">
        <v>1</v>
      </c>
      <c r="AD150" s="79">
        <v>0</v>
      </c>
      <c r="AE150" s="39">
        <v>4</v>
      </c>
      <c r="AF150" s="79">
        <v>2.5</v>
      </c>
      <c r="AG150" s="39">
        <v>2</v>
      </c>
      <c r="AH150" s="79">
        <v>0</v>
      </c>
      <c r="AI150" s="39">
        <v>4</v>
      </c>
      <c r="AJ150" s="30">
        <v>2.1</v>
      </c>
    </row>
    <row r="151" spans="1:36" x14ac:dyDescent="0.35">
      <c r="A151" s="18">
        <v>148</v>
      </c>
      <c r="B151" s="19" t="s">
        <v>446</v>
      </c>
      <c r="C151" s="19" t="s">
        <v>447</v>
      </c>
      <c r="D151" s="37" t="s">
        <v>361</v>
      </c>
      <c r="E151" s="37" t="s">
        <v>151</v>
      </c>
      <c r="F151" s="38">
        <v>19000000</v>
      </c>
      <c r="G151" s="89">
        <v>7.7</v>
      </c>
      <c r="H151" s="38">
        <v>1500000</v>
      </c>
      <c r="I151" s="86">
        <v>1</v>
      </c>
      <c r="J151" s="79">
        <v>-2.2999999999999998</v>
      </c>
      <c r="K151" s="39">
        <v>1</v>
      </c>
      <c r="L151" s="79">
        <v>-1.1000000000000001</v>
      </c>
      <c r="M151" s="39">
        <v>3</v>
      </c>
      <c r="N151" s="79">
        <v>1.2</v>
      </c>
      <c r="O151" s="39">
        <v>1</v>
      </c>
      <c r="P151" s="79">
        <v>0.6</v>
      </c>
      <c r="Q151" s="39">
        <v>3</v>
      </c>
      <c r="R151" s="79">
        <v>2</v>
      </c>
      <c r="S151" s="39">
        <v>1</v>
      </c>
      <c r="T151" s="79">
        <v>1.2</v>
      </c>
      <c r="U151" s="39">
        <v>3</v>
      </c>
      <c r="V151" s="79">
        <v>-0.2</v>
      </c>
      <c r="W151" s="39">
        <v>4</v>
      </c>
      <c r="X151" s="79">
        <v>1.5</v>
      </c>
      <c r="Y151" s="39">
        <v>4</v>
      </c>
      <c r="Z151" s="79">
        <v>0.6</v>
      </c>
      <c r="AA151" s="39">
        <v>2</v>
      </c>
      <c r="AB151" s="79">
        <v>-0.9</v>
      </c>
      <c r="AC151" s="39">
        <v>3</v>
      </c>
      <c r="AD151" s="79">
        <v>5.6</v>
      </c>
      <c r="AE151" s="39">
        <v>2</v>
      </c>
      <c r="AF151" s="79">
        <v>2</v>
      </c>
      <c r="AG151" s="39">
        <v>1</v>
      </c>
      <c r="AH151" s="79">
        <v>0</v>
      </c>
      <c r="AI151" s="39">
        <v>4</v>
      </c>
      <c r="AJ151" s="30">
        <v>0</v>
      </c>
    </row>
    <row r="152" spans="1:36" x14ac:dyDescent="0.35">
      <c r="A152" s="18">
        <v>149</v>
      </c>
      <c r="B152" s="19" t="s">
        <v>450</v>
      </c>
      <c r="C152" s="19" t="s">
        <v>451</v>
      </c>
      <c r="D152" s="37" t="s">
        <v>361</v>
      </c>
      <c r="E152" s="37" t="s">
        <v>154</v>
      </c>
      <c r="F152" s="38">
        <v>10000000</v>
      </c>
      <c r="G152" s="89">
        <v>8.1</v>
      </c>
      <c r="H152" s="38">
        <v>820000</v>
      </c>
      <c r="I152" s="86">
        <v>1</v>
      </c>
      <c r="J152" s="79">
        <v>-1.8</v>
      </c>
      <c r="K152" s="39">
        <v>1</v>
      </c>
      <c r="L152" s="79">
        <v>-0.7</v>
      </c>
      <c r="M152" s="39">
        <v>2</v>
      </c>
      <c r="N152" s="79">
        <v>0.8</v>
      </c>
      <c r="O152" s="39">
        <v>4</v>
      </c>
      <c r="P152" s="79">
        <v>0.5</v>
      </c>
      <c r="Q152" s="39">
        <v>4</v>
      </c>
      <c r="R152" s="79">
        <v>4.5</v>
      </c>
      <c r="S152" s="39">
        <v>3</v>
      </c>
      <c r="T152" s="79">
        <v>4.9000000000000004</v>
      </c>
      <c r="U152" s="39">
        <v>4</v>
      </c>
      <c r="V152" s="79">
        <v>2.5</v>
      </c>
      <c r="W152" s="39">
        <v>1</v>
      </c>
      <c r="X152" s="79">
        <v>0.5</v>
      </c>
      <c r="Y152" s="39">
        <v>1</v>
      </c>
      <c r="Z152" s="79">
        <v>0</v>
      </c>
      <c r="AA152" s="39"/>
      <c r="AB152" s="79"/>
      <c r="AC152" s="39">
        <v>4</v>
      </c>
      <c r="AD152" s="79">
        <v>1</v>
      </c>
      <c r="AE152" s="39"/>
      <c r="AF152" s="79"/>
      <c r="AG152" s="39">
        <v>1</v>
      </c>
      <c r="AH152" s="79">
        <v>0</v>
      </c>
      <c r="AI152" s="39">
        <v>4</v>
      </c>
      <c r="AJ152" s="30">
        <v>0</v>
      </c>
    </row>
    <row r="153" spans="1:36" x14ac:dyDescent="0.35">
      <c r="A153" s="18">
        <v>150</v>
      </c>
      <c r="B153" s="19" t="s">
        <v>364</v>
      </c>
      <c r="C153" s="19" t="s">
        <v>365</v>
      </c>
      <c r="D153" s="37" t="s">
        <v>361</v>
      </c>
      <c r="E153" s="37" t="s">
        <v>151</v>
      </c>
      <c r="F153" s="38">
        <v>4000000</v>
      </c>
      <c r="G153" s="89">
        <v>8.1</v>
      </c>
      <c r="H153" s="38">
        <v>320000</v>
      </c>
      <c r="I153" s="86">
        <v>2</v>
      </c>
      <c r="J153" s="79">
        <v>-2.7</v>
      </c>
      <c r="K153" s="39">
        <v>1</v>
      </c>
      <c r="L153" s="79">
        <v>-1.3</v>
      </c>
      <c r="M153" s="39">
        <v>3</v>
      </c>
      <c r="N153" s="79">
        <v>2.4</v>
      </c>
      <c r="O153" s="39">
        <v>1</v>
      </c>
      <c r="P153" s="79">
        <v>0.2</v>
      </c>
      <c r="Q153" s="39">
        <v>2</v>
      </c>
      <c r="R153" s="79">
        <v>1.6</v>
      </c>
      <c r="S153" s="39">
        <v>3</v>
      </c>
      <c r="T153" s="79">
        <v>6</v>
      </c>
      <c r="U153" s="39">
        <v>4</v>
      </c>
      <c r="V153" s="79">
        <v>0.6</v>
      </c>
      <c r="W153" s="39">
        <v>3</v>
      </c>
      <c r="X153" s="79">
        <v>0.4</v>
      </c>
      <c r="Y153" s="39">
        <v>2</v>
      </c>
      <c r="Z153" s="79">
        <v>0.1</v>
      </c>
      <c r="AA153" s="39">
        <v>4</v>
      </c>
      <c r="AB153" s="79">
        <v>1.9</v>
      </c>
      <c r="AC153" s="39">
        <v>4</v>
      </c>
      <c r="AD153" s="79">
        <v>1</v>
      </c>
      <c r="AE153" s="39">
        <v>3</v>
      </c>
      <c r="AF153" s="79">
        <v>0.8</v>
      </c>
      <c r="AG153" s="39">
        <v>2</v>
      </c>
      <c r="AH153" s="79">
        <v>0</v>
      </c>
      <c r="AI153" s="39">
        <v>4</v>
      </c>
      <c r="AJ153" s="30">
        <v>0</v>
      </c>
    </row>
    <row r="154" spans="1:36" x14ac:dyDescent="0.35">
      <c r="A154" s="18">
        <v>151</v>
      </c>
      <c r="B154" s="19" t="s">
        <v>426</v>
      </c>
      <c r="C154" s="19" t="s">
        <v>427</v>
      </c>
      <c r="D154" s="37" t="s">
        <v>361</v>
      </c>
      <c r="E154" s="37" t="s">
        <v>186</v>
      </c>
      <c r="F154" s="38">
        <v>9600000</v>
      </c>
      <c r="G154" s="89">
        <v>8.1999999999999993</v>
      </c>
      <c r="H154" s="38">
        <v>790000</v>
      </c>
      <c r="I154" s="86">
        <v>4</v>
      </c>
      <c r="J154" s="79">
        <v>-2.5</v>
      </c>
      <c r="K154" s="39">
        <v>4</v>
      </c>
      <c r="L154" s="79">
        <v>-2</v>
      </c>
      <c r="M154" s="39"/>
      <c r="N154" s="79"/>
      <c r="O154" s="39"/>
      <c r="P154" s="79"/>
      <c r="Q154" s="39"/>
      <c r="R154" s="79"/>
      <c r="S154" s="39">
        <v>1</v>
      </c>
      <c r="T154" s="79">
        <v>0</v>
      </c>
      <c r="U154" s="39">
        <v>3</v>
      </c>
      <c r="V154" s="79">
        <v>1.9</v>
      </c>
      <c r="W154" s="39">
        <v>4</v>
      </c>
      <c r="X154" s="79">
        <v>0.6</v>
      </c>
      <c r="Y154" s="39">
        <v>4</v>
      </c>
      <c r="Z154" s="79">
        <v>0.4</v>
      </c>
      <c r="AA154" s="39">
        <v>1</v>
      </c>
      <c r="AB154" s="79">
        <v>-0.2</v>
      </c>
      <c r="AC154" s="39">
        <v>3</v>
      </c>
      <c r="AD154" s="79">
        <v>6.3</v>
      </c>
      <c r="AE154" s="39">
        <v>3</v>
      </c>
      <c r="AF154" s="79">
        <v>2.2999999999999998</v>
      </c>
      <c r="AG154" s="39">
        <v>3</v>
      </c>
      <c r="AH154" s="79">
        <v>0</v>
      </c>
      <c r="AI154" s="39">
        <v>1</v>
      </c>
      <c r="AJ154" s="30">
        <v>0</v>
      </c>
    </row>
    <row r="155" spans="1:36" x14ac:dyDescent="0.35">
      <c r="A155" s="18">
        <v>152</v>
      </c>
      <c r="B155" s="19" t="s">
        <v>458</v>
      </c>
      <c r="C155" s="19" t="s">
        <v>459</v>
      </c>
      <c r="D155" s="37" t="s">
        <v>361</v>
      </c>
      <c r="E155" s="37" t="s">
        <v>151</v>
      </c>
      <c r="F155" s="38">
        <v>3000000</v>
      </c>
      <c r="G155" s="89">
        <v>8.4</v>
      </c>
      <c r="H155" s="38">
        <v>250000</v>
      </c>
      <c r="I155" s="86">
        <v>1</v>
      </c>
      <c r="J155" s="79">
        <v>-2</v>
      </c>
      <c r="K155" s="39">
        <v>1</v>
      </c>
      <c r="L155" s="79">
        <v>-0.8</v>
      </c>
      <c r="M155" s="39">
        <v>4</v>
      </c>
      <c r="N155" s="79">
        <v>1.7</v>
      </c>
      <c r="O155" s="39">
        <v>4</v>
      </c>
      <c r="P155" s="79">
        <v>-0.3</v>
      </c>
      <c r="Q155" s="39">
        <v>4</v>
      </c>
      <c r="R155" s="79">
        <v>2.2999999999999998</v>
      </c>
      <c r="S155" s="39">
        <v>1</v>
      </c>
      <c r="T155" s="79">
        <v>0.1</v>
      </c>
      <c r="U155" s="39">
        <v>4</v>
      </c>
      <c r="V155" s="79">
        <v>2.1</v>
      </c>
      <c r="W155" s="39">
        <v>4</v>
      </c>
      <c r="X155" s="79">
        <v>-1.2</v>
      </c>
      <c r="Y155" s="39">
        <v>1</v>
      </c>
      <c r="Z155" s="79">
        <v>0.1</v>
      </c>
      <c r="AA155" s="39">
        <v>4</v>
      </c>
      <c r="AB155" s="79">
        <v>-0.2</v>
      </c>
      <c r="AC155" s="39">
        <v>4</v>
      </c>
      <c r="AD155" s="79">
        <v>8.1999999999999993</v>
      </c>
      <c r="AE155" s="39">
        <v>2</v>
      </c>
      <c r="AF155" s="79">
        <v>1.4</v>
      </c>
      <c r="AG155" s="39">
        <v>1</v>
      </c>
      <c r="AH155" s="79">
        <v>0</v>
      </c>
      <c r="AI155" s="39">
        <v>4</v>
      </c>
      <c r="AJ155" s="30">
        <v>0</v>
      </c>
    </row>
    <row r="156" spans="1:36" x14ac:dyDescent="0.35">
      <c r="A156" s="18">
        <v>153</v>
      </c>
      <c r="B156" s="19" t="s">
        <v>359</v>
      </c>
      <c r="C156" s="19" t="s">
        <v>360</v>
      </c>
      <c r="D156" s="37" t="s">
        <v>361</v>
      </c>
      <c r="E156" s="37" t="s">
        <v>186</v>
      </c>
      <c r="F156" s="38">
        <v>38000000</v>
      </c>
      <c r="G156" s="89">
        <v>9</v>
      </c>
      <c r="H156" s="38">
        <v>3400000</v>
      </c>
      <c r="I156" s="86">
        <v>3</v>
      </c>
      <c r="J156" s="79">
        <v>-2.2000000000000002</v>
      </c>
      <c r="K156" s="39">
        <v>3</v>
      </c>
      <c r="L156" s="79">
        <v>-1.7</v>
      </c>
      <c r="M156" s="39">
        <v>2</v>
      </c>
      <c r="N156" s="79">
        <v>-0.6</v>
      </c>
      <c r="O156" s="39"/>
      <c r="P156" s="79"/>
      <c r="Q156" s="39">
        <v>1</v>
      </c>
      <c r="R156" s="79">
        <v>0</v>
      </c>
      <c r="S156" s="39">
        <v>1</v>
      </c>
      <c r="T156" s="79">
        <v>0</v>
      </c>
      <c r="U156" s="39">
        <v>4</v>
      </c>
      <c r="V156" s="79">
        <v>3.3</v>
      </c>
      <c r="W156" s="39">
        <v>4</v>
      </c>
      <c r="X156" s="79">
        <v>0.4</v>
      </c>
      <c r="Y156" s="39">
        <v>3</v>
      </c>
      <c r="Z156" s="79">
        <v>0.5</v>
      </c>
      <c r="AA156" s="39">
        <v>2</v>
      </c>
      <c r="AB156" s="79">
        <v>2.2999999999999998</v>
      </c>
      <c r="AC156" s="39">
        <v>1</v>
      </c>
      <c r="AD156" s="79">
        <v>0.5</v>
      </c>
      <c r="AE156" s="39">
        <v>3</v>
      </c>
      <c r="AF156" s="79">
        <v>3</v>
      </c>
      <c r="AG156" s="39">
        <v>3</v>
      </c>
      <c r="AH156" s="79">
        <v>0</v>
      </c>
      <c r="AI156" s="39">
        <v>4</v>
      </c>
      <c r="AJ156" s="30">
        <v>2.1</v>
      </c>
    </row>
    <row r="157" spans="1:36" x14ac:dyDescent="0.35">
      <c r="A157" s="18">
        <v>154</v>
      </c>
      <c r="B157" s="19" t="s">
        <v>392</v>
      </c>
      <c r="C157" s="19" t="s">
        <v>393</v>
      </c>
      <c r="D157" s="37" t="s">
        <v>361</v>
      </c>
      <c r="E157" s="37" t="s">
        <v>186</v>
      </c>
      <c r="F157" s="38">
        <v>350000</v>
      </c>
      <c r="G157" s="89">
        <v>10.9</v>
      </c>
      <c r="H157" s="38">
        <v>38000</v>
      </c>
      <c r="I157" s="86">
        <v>2</v>
      </c>
      <c r="J157" s="79">
        <v>-2</v>
      </c>
      <c r="K157" s="39">
        <v>3</v>
      </c>
      <c r="L157" s="79">
        <v>-0.4</v>
      </c>
      <c r="M157" s="39"/>
      <c r="N157" s="79"/>
      <c r="O157" s="39"/>
      <c r="P157" s="79"/>
      <c r="Q157" s="39"/>
      <c r="R157" s="79"/>
      <c r="S157" s="39">
        <v>1</v>
      </c>
      <c r="T157" s="79">
        <v>0</v>
      </c>
      <c r="U157" s="39">
        <v>1</v>
      </c>
      <c r="V157" s="79">
        <v>0.7</v>
      </c>
      <c r="W157" s="39">
        <v>4</v>
      </c>
      <c r="X157" s="79">
        <v>2.6</v>
      </c>
      <c r="Y157" s="39">
        <v>2</v>
      </c>
      <c r="Z157" s="79">
        <v>-0.3</v>
      </c>
      <c r="AA157" s="39">
        <v>3</v>
      </c>
      <c r="AB157" s="79">
        <v>8.1</v>
      </c>
      <c r="AC157" s="39">
        <v>1</v>
      </c>
      <c r="AD157" s="79">
        <v>0</v>
      </c>
      <c r="AE157" s="39">
        <v>1</v>
      </c>
      <c r="AF157" s="79">
        <v>2.5</v>
      </c>
      <c r="AG157" s="39">
        <v>2</v>
      </c>
      <c r="AH157" s="79">
        <v>0</v>
      </c>
      <c r="AI157" s="39">
        <v>1</v>
      </c>
      <c r="AJ157" s="30">
        <v>0</v>
      </c>
    </row>
    <row r="158" spans="1:36" x14ac:dyDescent="0.35">
      <c r="A158" s="18">
        <v>155</v>
      </c>
      <c r="B158" s="19" t="s">
        <v>434</v>
      </c>
      <c r="C158" s="19" t="s">
        <v>435</v>
      </c>
      <c r="D158" s="37" t="s">
        <v>361</v>
      </c>
      <c r="E158" s="37" t="s">
        <v>157</v>
      </c>
      <c r="F158" s="38">
        <v>43000000</v>
      </c>
      <c r="G158" s="89">
        <v>12</v>
      </c>
      <c r="H158" s="38">
        <v>5200000</v>
      </c>
      <c r="I158" s="86">
        <v>3</v>
      </c>
      <c r="J158" s="79">
        <v>-1.7</v>
      </c>
      <c r="K158" s="39">
        <v>2</v>
      </c>
      <c r="L158" s="79">
        <v>-1.1000000000000001</v>
      </c>
      <c r="M158" s="39">
        <v>4</v>
      </c>
      <c r="N158" s="79">
        <v>3.6</v>
      </c>
      <c r="O158" s="39"/>
      <c r="P158" s="79"/>
      <c r="Q158" s="39">
        <v>4</v>
      </c>
      <c r="R158" s="79">
        <v>2.9</v>
      </c>
      <c r="S158" s="39">
        <v>3</v>
      </c>
      <c r="T158" s="79">
        <v>-0.4</v>
      </c>
      <c r="U158" s="39">
        <v>2</v>
      </c>
      <c r="V158" s="79">
        <v>2.1</v>
      </c>
      <c r="W158" s="39">
        <v>3</v>
      </c>
      <c r="X158" s="79">
        <v>-0.2</v>
      </c>
      <c r="Y158" s="39">
        <v>4</v>
      </c>
      <c r="Z158" s="79">
        <v>0.1</v>
      </c>
      <c r="AA158" s="39">
        <v>4</v>
      </c>
      <c r="AB158" s="79">
        <v>9.6999999999999993</v>
      </c>
      <c r="AC158" s="39">
        <v>3</v>
      </c>
      <c r="AD158" s="79">
        <v>0.3</v>
      </c>
      <c r="AE158" s="39">
        <v>2</v>
      </c>
      <c r="AF158" s="79">
        <v>2.7</v>
      </c>
      <c r="AG158" s="39">
        <v>2</v>
      </c>
      <c r="AH158" s="79">
        <v>0</v>
      </c>
      <c r="AI158" s="39">
        <v>4</v>
      </c>
      <c r="AJ158" s="30">
        <v>0</v>
      </c>
    </row>
    <row r="159" spans="1:36" x14ac:dyDescent="0.35">
      <c r="A159" s="18">
        <v>156</v>
      </c>
      <c r="B159" s="19" t="s">
        <v>454</v>
      </c>
      <c r="C159" s="19" t="s">
        <v>455</v>
      </c>
      <c r="D159" s="37" t="s">
        <v>361</v>
      </c>
      <c r="E159" s="37" t="s">
        <v>151</v>
      </c>
      <c r="F159" s="38">
        <v>6800000</v>
      </c>
      <c r="G159" s="89">
        <v>12.3</v>
      </c>
      <c r="H159" s="38">
        <v>840000</v>
      </c>
      <c r="I159" s="86">
        <v>4</v>
      </c>
      <c r="J159" s="79">
        <v>-2.2999999999999998</v>
      </c>
      <c r="K159" s="39">
        <v>4</v>
      </c>
      <c r="L159" s="79">
        <v>-1.9</v>
      </c>
      <c r="M159" s="39">
        <v>2</v>
      </c>
      <c r="N159" s="79">
        <v>1</v>
      </c>
      <c r="O159" s="39"/>
      <c r="P159" s="79"/>
      <c r="Q159" s="39">
        <v>3</v>
      </c>
      <c r="R159" s="79">
        <v>0.8</v>
      </c>
      <c r="S159" s="39"/>
      <c r="T159" s="79"/>
      <c r="U159" s="39">
        <v>4</v>
      </c>
      <c r="V159" s="79">
        <v>2.7</v>
      </c>
      <c r="W159" s="39">
        <v>3</v>
      </c>
      <c r="X159" s="79">
        <v>-0.4</v>
      </c>
      <c r="Y159" s="39">
        <v>2</v>
      </c>
      <c r="Z159" s="79">
        <v>0.1</v>
      </c>
      <c r="AA159" s="39">
        <v>4</v>
      </c>
      <c r="AB159" s="79">
        <v>8.8000000000000007</v>
      </c>
      <c r="AC159" s="39">
        <v>1</v>
      </c>
      <c r="AD159" s="79">
        <v>-0.1</v>
      </c>
      <c r="AE159" s="39">
        <v>4</v>
      </c>
      <c r="AF159" s="79">
        <v>2.2999999999999998</v>
      </c>
      <c r="AG159" s="39">
        <v>4</v>
      </c>
      <c r="AH159" s="79">
        <v>0</v>
      </c>
      <c r="AI159" s="39">
        <v>4</v>
      </c>
      <c r="AJ159" s="30">
        <v>2.1</v>
      </c>
    </row>
    <row r="160" spans="1:36" x14ac:dyDescent="0.35">
      <c r="A160" s="18">
        <v>157</v>
      </c>
      <c r="B160" s="19" t="s">
        <v>469</v>
      </c>
      <c r="C160" s="19" t="s">
        <v>470</v>
      </c>
      <c r="D160" s="37" t="s">
        <v>468</v>
      </c>
      <c r="E160" s="37" t="s">
        <v>151</v>
      </c>
      <c r="F160" s="38">
        <v>530000</v>
      </c>
      <c r="G160" s="89">
        <v>0.6</v>
      </c>
      <c r="H160" s="38">
        <v>3500</v>
      </c>
      <c r="I160" s="86">
        <v>4</v>
      </c>
      <c r="J160" s="79">
        <v>-1.6</v>
      </c>
      <c r="K160" s="39">
        <v>4</v>
      </c>
      <c r="L160" s="79">
        <v>-1.8</v>
      </c>
      <c r="M160" s="39">
        <v>3</v>
      </c>
      <c r="N160" s="79">
        <v>0.7</v>
      </c>
      <c r="O160" s="39">
        <v>2</v>
      </c>
      <c r="P160" s="79">
        <v>0.8</v>
      </c>
      <c r="Q160" s="39">
        <v>2</v>
      </c>
      <c r="R160" s="79">
        <v>2</v>
      </c>
      <c r="S160" s="39">
        <v>1</v>
      </c>
      <c r="T160" s="79">
        <v>0.8</v>
      </c>
      <c r="U160" s="39">
        <v>1</v>
      </c>
      <c r="V160" s="79">
        <v>1.2</v>
      </c>
      <c r="W160" s="39">
        <v>1</v>
      </c>
      <c r="X160" s="79">
        <v>0</v>
      </c>
      <c r="Y160" s="39">
        <v>1</v>
      </c>
      <c r="Z160" s="79">
        <v>0</v>
      </c>
      <c r="AA160" s="39"/>
      <c r="AB160" s="79"/>
      <c r="AC160" s="39"/>
      <c r="AD160" s="79"/>
      <c r="AE160" s="39"/>
      <c r="AF160" s="79"/>
      <c r="AG160" s="39">
        <v>3</v>
      </c>
      <c r="AH160" s="79">
        <v>0</v>
      </c>
      <c r="AI160" s="39">
        <v>4</v>
      </c>
      <c r="AJ160" s="30">
        <v>0</v>
      </c>
    </row>
    <row r="161" spans="1:36" x14ac:dyDescent="0.35">
      <c r="A161" s="18">
        <v>158</v>
      </c>
      <c r="B161" s="19" t="s">
        <v>487</v>
      </c>
      <c r="C161" s="19" t="s">
        <v>488</v>
      </c>
      <c r="D161" s="37" t="s">
        <v>468</v>
      </c>
      <c r="E161" s="37" t="s">
        <v>157</v>
      </c>
      <c r="F161" s="38">
        <v>31000000</v>
      </c>
      <c r="G161" s="89">
        <v>0.7</v>
      </c>
      <c r="H161" s="38">
        <v>220000</v>
      </c>
      <c r="I161" s="86">
        <v>1</v>
      </c>
      <c r="J161" s="79">
        <v>-0.7</v>
      </c>
      <c r="K161" s="39">
        <v>1</v>
      </c>
      <c r="L161" s="79">
        <v>-0.4</v>
      </c>
      <c r="M161" s="39">
        <v>1</v>
      </c>
      <c r="N161" s="79">
        <v>-0.3</v>
      </c>
      <c r="O161" s="39">
        <v>3</v>
      </c>
      <c r="P161" s="79">
        <v>-1</v>
      </c>
      <c r="Q161" s="39">
        <v>4</v>
      </c>
      <c r="R161" s="79">
        <v>5</v>
      </c>
      <c r="S161" s="39">
        <v>3</v>
      </c>
      <c r="T161" s="79">
        <v>3.7</v>
      </c>
      <c r="U161" s="39">
        <v>4</v>
      </c>
      <c r="V161" s="79">
        <v>-6.5</v>
      </c>
      <c r="W161" s="39">
        <v>2</v>
      </c>
      <c r="X161" s="79">
        <v>0</v>
      </c>
      <c r="Y161" s="39">
        <v>3</v>
      </c>
      <c r="Z161" s="79">
        <v>-0.1</v>
      </c>
      <c r="AA161" s="39"/>
      <c r="AB161" s="79"/>
      <c r="AC161" s="39">
        <v>4</v>
      </c>
      <c r="AD161" s="79">
        <v>0.9</v>
      </c>
      <c r="AE161" s="39">
        <v>2</v>
      </c>
      <c r="AF161" s="79">
        <v>4.0999999999999996</v>
      </c>
      <c r="AG161" s="39">
        <v>2</v>
      </c>
      <c r="AH161" s="79">
        <v>0</v>
      </c>
      <c r="AI161" s="39">
        <v>4</v>
      </c>
      <c r="AJ161" s="30">
        <v>0</v>
      </c>
    </row>
    <row r="162" spans="1:36" x14ac:dyDescent="0.35">
      <c r="A162" s="18">
        <v>159</v>
      </c>
      <c r="B162" s="19" t="s">
        <v>479</v>
      </c>
      <c r="C162" s="19" t="s">
        <v>480</v>
      </c>
      <c r="D162" s="37" t="s">
        <v>468</v>
      </c>
      <c r="E162" s="37" t="s">
        <v>157</v>
      </c>
      <c r="F162" s="38">
        <v>800000</v>
      </c>
      <c r="G162" s="89">
        <v>1.8</v>
      </c>
      <c r="H162" s="38">
        <v>15000</v>
      </c>
      <c r="I162" s="86">
        <v>3</v>
      </c>
      <c r="J162" s="79">
        <v>-1.1000000000000001</v>
      </c>
      <c r="K162" s="39">
        <v>2</v>
      </c>
      <c r="L162" s="79">
        <v>-0.9</v>
      </c>
      <c r="M162" s="39">
        <v>4</v>
      </c>
      <c r="N162" s="79">
        <v>0.5</v>
      </c>
      <c r="O162" s="39">
        <v>4</v>
      </c>
      <c r="P162" s="79">
        <v>-16.899999999999999</v>
      </c>
      <c r="Q162" s="39">
        <v>2</v>
      </c>
      <c r="R162" s="79">
        <v>3.9</v>
      </c>
      <c r="S162" s="39">
        <v>2</v>
      </c>
      <c r="T162" s="79">
        <v>4.4000000000000004</v>
      </c>
      <c r="U162" s="39">
        <v>3</v>
      </c>
      <c r="V162" s="79">
        <v>-1.5</v>
      </c>
      <c r="W162" s="39">
        <v>2</v>
      </c>
      <c r="X162" s="79">
        <v>-0.2</v>
      </c>
      <c r="Y162" s="39">
        <v>2</v>
      </c>
      <c r="Z162" s="79">
        <v>0</v>
      </c>
      <c r="AA162" s="39"/>
      <c r="AB162" s="79"/>
      <c r="AC162" s="39">
        <v>4</v>
      </c>
      <c r="AD162" s="79">
        <v>1.3</v>
      </c>
      <c r="AE162" s="39"/>
      <c r="AF162" s="79"/>
      <c r="AG162" s="39">
        <v>1</v>
      </c>
      <c r="AH162" s="79">
        <v>0</v>
      </c>
      <c r="AI162" s="39">
        <v>4</v>
      </c>
      <c r="AJ162" s="30">
        <v>0</v>
      </c>
    </row>
    <row r="163" spans="1:36" x14ac:dyDescent="0.35">
      <c r="A163" s="18">
        <v>160</v>
      </c>
      <c r="B163" s="19" t="s">
        <v>473</v>
      </c>
      <c r="C163" s="19" t="s">
        <v>474</v>
      </c>
      <c r="D163" s="37" t="s">
        <v>468</v>
      </c>
      <c r="E163" s="37" t="s">
        <v>151</v>
      </c>
      <c r="F163" s="38">
        <v>70000000</v>
      </c>
      <c r="G163" s="89">
        <v>4.8</v>
      </c>
      <c r="H163" s="38">
        <v>3400000</v>
      </c>
      <c r="I163" s="86">
        <v>4</v>
      </c>
      <c r="J163" s="79">
        <v>-2.2000000000000002</v>
      </c>
      <c r="K163" s="39">
        <v>4</v>
      </c>
      <c r="L163" s="79">
        <v>-2.5</v>
      </c>
      <c r="M163" s="39">
        <v>4</v>
      </c>
      <c r="N163" s="79">
        <v>-0.3</v>
      </c>
      <c r="O163" s="39">
        <v>2</v>
      </c>
      <c r="P163" s="79">
        <v>-1.4</v>
      </c>
      <c r="Q163" s="39">
        <v>2</v>
      </c>
      <c r="R163" s="79">
        <v>1</v>
      </c>
      <c r="S163" s="39">
        <v>2</v>
      </c>
      <c r="T163" s="79">
        <v>1.8</v>
      </c>
      <c r="U163" s="39">
        <v>2</v>
      </c>
      <c r="V163" s="79">
        <v>1.3</v>
      </c>
      <c r="W163" s="39">
        <v>4</v>
      </c>
      <c r="X163" s="79">
        <v>0.5</v>
      </c>
      <c r="Y163" s="39">
        <v>3</v>
      </c>
      <c r="Z163" s="79">
        <v>-0.1</v>
      </c>
      <c r="AA163" s="39"/>
      <c r="AB163" s="79"/>
      <c r="AC163" s="39"/>
      <c r="AD163" s="79"/>
      <c r="AE163" s="39">
        <v>1</v>
      </c>
      <c r="AF163" s="79">
        <v>2</v>
      </c>
      <c r="AG163" s="39">
        <v>4</v>
      </c>
      <c r="AH163" s="79">
        <v>0</v>
      </c>
      <c r="AI163" s="39">
        <v>4</v>
      </c>
      <c r="AJ163" s="30">
        <v>2.1</v>
      </c>
    </row>
    <row r="164" spans="1:36" x14ac:dyDescent="0.35">
      <c r="A164" s="18">
        <v>161</v>
      </c>
      <c r="B164" s="19" t="s">
        <v>466</v>
      </c>
      <c r="C164" s="19" t="s">
        <v>467</v>
      </c>
      <c r="D164" s="37" t="s">
        <v>468</v>
      </c>
      <c r="E164" s="37" t="s">
        <v>157</v>
      </c>
      <c r="F164" s="38">
        <v>1400000</v>
      </c>
      <c r="G164" s="89">
        <v>7.7</v>
      </c>
      <c r="H164" s="38">
        <v>110000</v>
      </c>
      <c r="I164" s="86">
        <v>1</v>
      </c>
      <c r="J164" s="79">
        <v>-0.6</v>
      </c>
      <c r="K164" s="39">
        <v>2</v>
      </c>
      <c r="L164" s="79">
        <v>-1</v>
      </c>
      <c r="M164" s="39">
        <v>1</v>
      </c>
      <c r="N164" s="79">
        <v>0.2</v>
      </c>
      <c r="O164" s="39">
        <v>2</v>
      </c>
      <c r="P164" s="79">
        <v>2.4</v>
      </c>
      <c r="Q164" s="39">
        <v>4</v>
      </c>
      <c r="R164" s="79">
        <v>2.2999999999999998</v>
      </c>
      <c r="S164" s="39">
        <v>3</v>
      </c>
      <c r="T164" s="79">
        <v>6.3</v>
      </c>
      <c r="U164" s="39">
        <v>2</v>
      </c>
      <c r="V164" s="79">
        <v>-0.9</v>
      </c>
      <c r="W164" s="39">
        <v>1</v>
      </c>
      <c r="X164" s="79">
        <v>0.2</v>
      </c>
      <c r="Y164" s="39">
        <v>2</v>
      </c>
      <c r="Z164" s="79">
        <v>0</v>
      </c>
      <c r="AA164" s="39"/>
      <c r="AB164" s="79"/>
      <c r="AC164" s="39"/>
      <c r="AD164" s="79"/>
      <c r="AE164" s="39">
        <v>3</v>
      </c>
      <c r="AF164" s="79">
        <v>3.5</v>
      </c>
      <c r="AG164" s="39">
        <v>2</v>
      </c>
      <c r="AH164" s="79">
        <v>0</v>
      </c>
      <c r="AI164" s="39">
        <v>4</v>
      </c>
      <c r="AJ164" s="30">
        <v>0</v>
      </c>
    </row>
    <row r="165" spans="1:36" x14ac:dyDescent="0.35">
      <c r="A165" s="18">
        <v>162</v>
      </c>
      <c r="B165" s="19" t="s">
        <v>475</v>
      </c>
      <c r="C165" s="19" t="s">
        <v>476</v>
      </c>
      <c r="D165" s="37" t="s">
        <v>468</v>
      </c>
      <c r="E165" s="37" t="s">
        <v>151</v>
      </c>
      <c r="F165" s="38">
        <v>280000000</v>
      </c>
      <c r="G165" s="89">
        <v>9.1999999999999993</v>
      </c>
      <c r="H165" s="38">
        <v>26000000</v>
      </c>
      <c r="I165" s="86">
        <v>3</v>
      </c>
      <c r="J165" s="79">
        <v>-1.4</v>
      </c>
      <c r="K165" s="39">
        <v>3</v>
      </c>
      <c r="L165" s="79">
        <v>-1.5</v>
      </c>
      <c r="M165" s="39">
        <v>4</v>
      </c>
      <c r="N165" s="79">
        <v>-2.1</v>
      </c>
      <c r="O165" s="39">
        <v>3</v>
      </c>
      <c r="P165" s="79">
        <v>1.3</v>
      </c>
      <c r="Q165" s="39">
        <v>3</v>
      </c>
      <c r="R165" s="79">
        <v>1.6</v>
      </c>
      <c r="S165" s="39">
        <v>2</v>
      </c>
      <c r="T165" s="79">
        <v>12.3</v>
      </c>
      <c r="U165" s="39">
        <v>2</v>
      </c>
      <c r="V165" s="79">
        <v>-2</v>
      </c>
      <c r="W165" s="39">
        <v>3</v>
      </c>
      <c r="X165" s="79">
        <v>0.3</v>
      </c>
      <c r="Y165" s="39">
        <v>1</v>
      </c>
      <c r="Z165" s="79">
        <v>0</v>
      </c>
      <c r="AA165" s="39"/>
      <c r="AB165" s="79"/>
      <c r="AC165" s="39"/>
      <c r="AD165" s="79"/>
      <c r="AE165" s="39">
        <v>4</v>
      </c>
      <c r="AF165" s="79">
        <v>-0.1</v>
      </c>
      <c r="AG165" s="39">
        <v>1</v>
      </c>
      <c r="AH165" s="79">
        <v>0</v>
      </c>
      <c r="AI165" s="39">
        <v>4</v>
      </c>
      <c r="AJ165" s="30">
        <v>0</v>
      </c>
    </row>
    <row r="166" spans="1:36" x14ac:dyDescent="0.35">
      <c r="A166" s="18">
        <v>163</v>
      </c>
      <c r="B166" s="19" t="s">
        <v>483</v>
      </c>
      <c r="C166" s="19" t="s">
        <v>484</v>
      </c>
      <c r="D166" s="37" t="s">
        <v>468</v>
      </c>
      <c r="E166" s="37" t="s">
        <v>154</v>
      </c>
      <c r="F166" s="38">
        <v>26000000</v>
      </c>
      <c r="G166" s="89">
        <v>9.3000000000000007</v>
      </c>
      <c r="H166" s="38">
        <v>2400000</v>
      </c>
      <c r="I166" s="86">
        <v>4</v>
      </c>
      <c r="J166" s="79">
        <v>-1</v>
      </c>
      <c r="K166" s="39">
        <v>4</v>
      </c>
      <c r="L166" s="79">
        <v>-1.6</v>
      </c>
      <c r="M166" s="39">
        <v>1</v>
      </c>
      <c r="N166" s="79">
        <v>-0.4</v>
      </c>
      <c r="O166" s="39">
        <v>1</v>
      </c>
      <c r="P166" s="79">
        <v>0.8</v>
      </c>
      <c r="Q166" s="39">
        <v>2</v>
      </c>
      <c r="R166" s="79">
        <v>4.0999999999999996</v>
      </c>
      <c r="S166" s="39">
        <v>3</v>
      </c>
      <c r="T166" s="79">
        <v>4</v>
      </c>
      <c r="U166" s="39">
        <v>3</v>
      </c>
      <c r="V166" s="79">
        <v>8.4</v>
      </c>
      <c r="W166" s="39">
        <v>4</v>
      </c>
      <c r="X166" s="79">
        <v>-0.1</v>
      </c>
      <c r="Y166" s="39">
        <v>4</v>
      </c>
      <c r="Z166" s="79">
        <v>0.1</v>
      </c>
      <c r="AA166" s="39">
        <v>4</v>
      </c>
      <c r="AB166" s="79">
        <v>-3.2</v>
      </c>
      <c r="AC166" s="39">
        <v>2</v>
      </c>
      <c r="AD166" s="79">
        <v>-0.8</v>
      </c>
      <c r="AE166" s="39">
        <v>1</v>
      </c>
      <c r="AF166" s="79">
        <v>0.2</v>
      </c>
      <c r="AG166" s="39">
        <v>4</v>
      </c>
      <c r="AH166" s="79">
        <v>0</v>
      </c>
      <c r="AI166" s="39"/>
      <c r="AJ166" s="30"/>
    </row>
    <row r="167" spans="1:36" x14ac:dyDescent="0.35">
      <c r="A167" s="18">
        <v>164</v>
      </c>
      <c r="B167" s="19" t="s">
        <v>481</v>
      </c>
      <c r="C167" s="19" t="s">
        <v>482</v>
      </c>
      <c r="D167" s="37" t="s">
        <v>468</v>
      </c>
      <c r="E167" s="37" t="s">
        <v>157</v>
      </c>
      <c r="F167" s="38">
        <v>22000000</v>
      </c>
      <c r="G167" s="89">
        <v>10.3</v>
      </c>
      <c r="H167" s="38">
        <v>2200000</v>
      </c>
      <c r="I167" s="86">
        <v>2</v>
      </c>
      <c r="J167" s="79">
        <v>-1.1000000000000001</v>
      </c>
      <c r="K167" s="39">
        <v>3</v>
      </c>
      <c r="L167" s="79">
        <v>-1.2</v>
      </c>
      <c r="M167" s="39">
        <v>1</v>
      </c>
      <c r="N167" s="79">
        <v>-0.1</v>
      </c>
      <c r="O167" s="39">
        <v>4</v>
      </c>
      <c r="P167" s="79">
        <v>-2.5</v>
      </c>
      <c r="Q167" s="39">
        <v>2</v>
      </c>
      <c r="R167" s="79">
        <v>0.6</v>
      </c>
      <c r="S167" s="39">
        <v>2</v>
      </c>
      <c r="T167" s="79">
        <v>10.199999999999999</v>
      </c>
      <c r="U167" s="39">
        <v>2</v>
      </c>
      <c r="V167" s="79">
        <v>3.3</v>
      </c>
      <c r="W167" s="39">
        <v>4</v>
      </c>
      <c r="X167" s="79">
        <v>-2.7</v>
      </c>
      <c r="Y167" s="39">
        <v>4</v>
      </c>
      <c r="Z167" s="79">
        <v>0.2</v>
      </c>
      <c r="AA167" s="39"/>
      <c r="AB167" s="79"/>
      <c r="AC167" s="39">
        <v>2</v>
      </c>
      <c r="AD167" s="79">
        <v>1.7</v>
      </c>
      <c r="AE167" s="39">
        <v>1</v>
      </c>
      <c r="AF167" s="79">
        <v>0.8</v>
      </c>
      <c r="AG167" s="39">
        <v>3</v>
      </c>
      <c r="AH167" s="79">
        <v>0</v>
      </c>
      <c r="AI167" s="39">
        <v>4</v>
      </c>
      <c r="AJ167" s="30">
        <v>0</v>
      </c>
    </row>
    <row r="168" spans="1:36" x14ac:dyDescent="0.35">
      <c r="A168" s="18">
        <v>165</v>
      </c>
      <c r="B168" s="19" t="s">
        <v>477</v>
      </c>
      <c r="C168" s="19" t="s">
        <v>478</v>
      </c>
      <c r="D168" s="37" t="s">
        <v>468</v>
      </c>
      <c r="E168" s="37" t="s">
        <v>157</v>
      </c>
      <c r="F168" s="38">
        <v>170000000</v>
      </c>
      <c r="G168" s="89">
        <v>11.6</v>
      </c>
      <c r="H168" s="38">
        <v>20000000</v>
      </c>
      <c r="I168" s="86">
        <v>1</v>
      </c>
      <c r="J168" s="79">
        <v>-0.7</v>
      </c>
      <c r="K168" s="39">
        <v>1</v>
      </c>
      <c r="L168" s="79">
        <v>-0.7</v>
      </c>
      <c r="M168" s="39">
        <v>1</v>
      </c>
      <c r="N168" s="79">
        <v>-0.3</v>
      </c>
      <c r="O168" s="39">
        <v>2</v>
      </c>
      <c r="P168" s="79">
        <v>1.5</v>
      </c>
      <c r="Q168" s="39">
        <v>3</v>
      </c>
      <c r="R168" s="79">
        <v>4.3</v>
      </c>
      <c r="S168" s="39">
        <v>3</v>
      </c>
      <c r="T168" s="79">
        <v>10.9</v>
      </c>
      <c r="U168" s="39">
        <v>4</v>
      </c>
      <c r="V168" s="79">
        <v>-3.2</v>
      </c>
      <c r="W168" s="39">
        <v>1</v>
      </c>
      <c r="X168" s="79">
        <v>0.1</v>
      </c>
      <c r="Y168" s="39">
        <v>2</v>
      </c>
      <c r="Z168" s="79">
        <v>-0.1</v>
      </c>
      <c r="AA168" s="39">
        <v>2</v>
      </c>
      <c r="AB168" s="79">
        <v>6.2</v>
      </c>
      <c r="AC168" s="39">
        <v>3</v>
      </c>
      <c r="AD168" s="79">
        <v>-0.2</v>
      </c>
      <c r="AE168" s="39">
        <v>4</v>
      </c>
      <c r="AF168" s="79">
        <v>1.4</v>
      </c>
      <c r="AG168" s="39">
        <v>1</v>
      </c>
      <c r="AH168" s="79">
        <v>0</v>
      </c>
      <c r="AI168" s="39">
        <v>4</v>
      </c>
      <c r="AJ168" s="30">
        <v>0</v>
      </c>
    </row>
    <row r="169" spans="1:36" x14ac:dyDescent="0.35">
      <c r="A169" s="18">
        <v>166</v>
      </c>
      <c r="B169" s="19" t="s">
        <v>471</v>
      </c>
      <c r="C169" s="19" t="s">
        <v>472</v>
      </c>
      <c r="D169" s="37" t="s">
        <v>468</v>
      </c>
      <c r="E169" s="37" t="s">
        <v>157</v>
      </c>
      <c r="F169" s="38">
        <v>56000000</v>
      </c>
      <c r="G169" s="89">
        <v>14.4</v>
      </c>
      <c r="H169" s="38">
        <v>8000000</v>
      </c>
      <c r="I169" s="86">
        <v>2</v>
      </c>
      <c r="J169" s="79">
        <v>-1.2</v>
      </c>
      <c r="K169" s="39">
        <v>2</v>
      </c>
      <c r="L169" s="79">
        <v>-0.9</v>
      </c>
      <c r="M169" s="39">
        <v>1</v>
      </c>
      <c r="N169" s="79">
        <v>0.3</v>
      </c>
      <c r="O169" s="39">
        <v>2</v>
      </c>
      <c r="P169" s="79">
        <v>0.6</v>
      </c>
      <c r="Q169" s="39">
        <v>2</v>
      </c>
      <c r="R169" s="79">
        <v>3.7</v>
      </c>
      <c r="S169" s="39">
        <v>3</v>
      </c>
      <c r="T169" s="79">
        <v>11.5</v>
      </c>
      <c r="U169" s="39">
        <v>2</v>
      </c>
      <c r="V169" s="79">
        <v>1.9</v>
      </c>
      <c r="W169" s="39">
        <v>3</v>
      </c>
      <c r="X169" s="79">
        <v>-0.1</v>
      </c>
      <c r="Y169" s="39">
        <v>1</v>
      </c>
      <c r="Z169" s="79">
        <v>0</v>
      </c>
      <c r="AA169" s="39"/>
      <c r="AB169" s="79"/>
      <c r="AC169" s="39"/>
      <c r="AD169" s="79"/>
      <c r="AE169" s="39">
        <v>4</v>
      </c>
      <c r="AF169" s="79">
        <v>3.1</v>
      </c>
      <c r="AG169" s="39">
        <v>2</v>
      </c>
      <c r="AH169" s="79">
        <v>0</v>
      </c>
      <c r="AI169" s="39">
        <v>4</v>
      </c>
      <c r="AJ169" s="30">
        <v>0</v>
      </c>
    </row>
    <row r="170" spans="1:36" x14ac:dyDescent="0.35">
      <c r="A170" s="18">
        <v>167</v>
      </c>
      <c r="B170" s="19" t="s">
        <v>485</v>
      </c>
      <c r="C170" s="19" t="s">
        <v>486</v>
      </c>
      <c r="D170" s="37" t="s">
        <v>468</v>
      </c>
      <c r="E170" s="37" t="s">
        <v>157</v>
      </c>
      <c r="F170" s="38">
        <v>1400000000</v>
      </c>
      <c r="G170" s="89">
        <v>21.3</v>
      </c>
      <c r="H170" s="38">
        <v>300000000</v>
      </c>
      <c r="I170" s="86">
        <v>1</v>
      </c>
      <c r="J170" s="79">
        <v>-0.7</v>
      </c>
      <c r="K170" s="39">
        <v>1</v>
      </c>
      <c r="L170" s="79">
        <v>-0.5</v>
      </c>
      <c r="M170" s="39">
        <v>1</v>
      </c>
      <c r="N170" s="79">
        <v>0.3</v>
      </c>
      <c r="O170" s="39">
        <v>4</v>
      </c>
      <c r="P170" s="79">
        <v>-2.4</v>
      </c>
      <c r="Q170" s="39">
        <v>4</v>
      </c>
      <c r="R170" s="79">
        <v>5.7</v>
      </c>
      <c r="S170" s="39">
        <v>2</v>
      </c>
      <c r="T170" s="79">
        <v>10.8</v>
      </c>
      <c r="U170" s="39">
        <v>4</v>
      </c>
      <c r="V170" s="79">
        <v>-5.2</v>
      </c>
      <c r="W170" s="39">
        <v>2</v>
      </c>
      <c r="X170" s="79">
        <v>-0.1</v>
      </c>
      <c r="Y170" s="39">
        <v>4</v>
      </c>
      <c r="Z170" s="79">
        <v>-0.1</v>
      </c>
      <c r="AA170" s="39">
        <v>2</v>
      </c>
      <c r="AB170" s="79">
        <v>12.6</v>
      </c>
      <c r="AC170" s="39">
        <v>2</v>
      </c>
      <c r="AD170" s="79">
        <v>11</v>
      </c>
      <c r="AE170" s="39">
        <v>2</v>
      </c>
      <c r="AF170" s="79">
        <v>2.9</v>
      </c>
      <c r="AG170" s="39">
        <v>4</v>
      </c>
      <c r="AH170" s="79">
        <v>0</v>
      </c>
      <c r="AI170" s="39">
        <v>4</v>
      </c>
      <c r="AJ170" s="30">
        <v>2.1</v>
      </c>
    </row>
    <row r="171" spans="1:36" x14ac:dyDescent="0.35">
      <c r="A171" s="18">
        <v>168</v>
      </c>
      <c r="B171" s="19" t="s">
        <v>522</v>
      </c>
      <c r="C171" s="19" t="s">
        <v>523</v>
      </c>
      <c r="D171" s="37" t="s">
        <v>491</v>
      </c>
      <c r="E171" s="37" t="s">
        <v>151</v>
      </c>
      <c r="F171" s="38">
        <v>110000</v>
      </c>
      <c r="G171" s="89">
        <v>-14.4</v>
      </c>
      <c r="H171" s="38">
        <v>-16000</v>
      </c>
      <c r="I171" s="86">
        <v>4</v>
      </c>
      <c r="J171" s="79">
        <v>-3.8</v>
      </c>
      <c r="K171" s="39">
        <v>4</v>
      </c>
      <c r="L171" s="79">
        <v>-4.9000000000000004</v>
      </c>
      <c r="M171" s="39">
        <v>4</v>
      </c>
      <c r="N171" s="79">
        <v>0.3</v>
      </c>
      <c r="O171" s="39">
        <v>1</v>
      </c>
      <c r="P171" s="79">
        <v>0.9</v>
      </c>
      <c r="Q171" s="39">
        <v>2</v>
      </c>
      <c r="R171" s="79">
        <v>1.4</v>
      </c>
      <c r="S171" s="39">
        <v>3</v>
      </c>
      <c r="T171" s="79">
        <v>-2.8</v>
      </c>
      <c r="U171" s="39">
        <v>2</v>
      </c>
      <c r="V171" s="79">
        <v>-0.3</v>
      </c>
      <c r="W171" s="39">
        <v>4</v>
      </c>
      <c r="X171" s="79">
        <v>-8.8000000000000007</v>
      </c>
      <c r="Y171" s="39">
        <v>1</v>
      </c>
      <c r="Z171" s="79">
        <v>0.1</v>
      </c>
      <c r="AA171" s="39"/>
      <c r="AB171" s="79"/>
      <c r="AC171" s="39"/>
      <c r="AD171" s="79"/>
      <c r="AE171" s="39">
        <v>4</v>
      </c>
      <c r="AF171" s="79">
        <v>0.5</v>
      </c>
      <c r="AG171" s="39">
        <v>1</v>
      </c>
      <c r="AH171" s="79">
        <v>0</v>
      </c>
      <c r="AI171" s="39"/>
      <c r="AJ171" s="30"/>
    </row>
    <row r="172" spans="1:36" x14ac:dyDescent="0.35">
      <c r="A172" s="18">
        <v>169</v>
      </c>
      <c r="B172" s="19" t="s">
        <v>494</v>
      </c>
      <c r="C172" s="19" t="s">
        <v>495</v>
      </c>
      <c r="D172" s="37" t="s">
        <v>491</v>
      </c>
      <c r="E172" s="37"/>
      <c r="F172" s="38">
        <v>1600</v>
      </c>
      <c r="G172" s="89">
        <v>-9.1999999999999993</v>
      </c>
      <c r="H172" s="38">
        <v>-150</v>
      </c>
      <c r="I172" s="86">
        <v>4</v>
      </c>
      <c r="J172" s="79">
        <v>-4.3</v>
      </c>
      <c r="K172" s="39">
        <v>4</v>
      </c>
      <c r="L172" s="79">
        <v>-5.5</v>
      </c>
      <c r="M172" s="39"/>
      <c r="N172" s="79"/>
      <c r="O172" s="39"/>
      <c r="P172" s="79"/>
      <c r="Q172" s="39"/>
      <c r="R172" s="79"/>
      <c r="S172" s="39">
        <v>2</v>
      </c>
      <c r="T172" s="79">
        <v>-4.2</v>
      </c>
      <c r="U172" s="39">
        <v>1</v>
      </c>
      <c r="V172" s="79">
        <v>-0.9</v>
      </c>
      <c r="W172" s="39">
        <v>1</v>
      </c>
      <c r="X172" s="79">
        <v>0</v>
      </c>
      <c r="Y172" s="39"/>
      <c r="Z172" s="79"/>
      <c r="AA172" s="39"/>
      <c r="AB172" s="79"/>
      <c r="AC172" s="39">
        <v>1</v>
      </c>
      <c r="AD172" s="79">
        <v>0</v>
      </c>
      <c r="AE172" s="39"/>
      <c r="AF172" s="79"/>
      <c r="AG172" s="39">
        <v>4</v>
      </c>
      <c r="AH172" s="79">
        <v>0</v>
      </c>
      <c r="AI172" s="39"/>
      <c r="AJ172" s="30"/>
    </row>
    <row r="173" spans="1:36" x14ac:dyDescent="0.35">
      <c r="A173" s="18">
        <v>170</v>
      </c>
      <c r="B173" s="19" t="s">
        <v>498</v>
      </c>
      <c r="C173" s="19" t="s">
        <v>499</v>
      </c>
      <c r="D173" s="37" t="s">
        <v>491</v>
      </c>
      <c r="E173" s="37" t="s">
        <v>151</v>
      </c>
      <c r="F173" s="38">
        <v>12000</v>
      </c>
      <c r="G173" s="89">
        <v>-4.5999999999999996</v>
      </c>
      <c r="H173" s="38">
        <v>-560</v>
      </c>
      <c r="I173" s="86">
        <v>4</v>
      </c>
      <c r="J173" s="79">
        <v>-4.3</v>
      </c>
      <c r="K173" s="39">
        <v>4</v>
      </c>
      <c r="L173" s="79">
        <v>-4.9000000000000004</v>
      </c>
      <c r="M173" s="39">
        <v>3</v>
      </c>
      <c r="N173" s="79">
        <v>-0.2</v>
      </c>
      <c r="O173" s="39"/>
      <c r="P173" s="79"/>
      <c r="Q173" s="39">
        <v>2</v>
      </c>
      <c r="R173" s="79">
        <v>0.2</v>
      </c>
      <c r="S173" s="39">
        <v>3</v>
      </c>
      <c r="T173" s="79">
        <v>-1.3</v>
      </c>
      <c r="U173" s="39">
        <v>1</v>
      </c>
      <c r="V173" s="79">
        <v>-0.8</v>
      </c>
      <c r="W173" s="39">
        <v>3</v>
      </c>
      <c r="X173" s="79">
        <v>0.2</v>
      </c>
      <c r="Y173" s="39"/>
      <c r="Z173" s="79"/>
      <c r="AA173" s="39">
        <v>4</v>
      </c>
      <c r="AB173" s="79">
        <v>-0.3</v>
      </c>
      <c r="AC173" s="39">
        <v>3</v>
      </c>
      <c r="AD173" s="79">
        <v>0</v>
      </c>
      <c r="AE173" s="39">
        <v>4</v>
      </c>
      <c r="AF173" s="79">
        <v>2.6</v>
      </c>
      <c r="AG173" s="39">
        <v>1</v>
      </c>
      <c r="AH173" s="79">
        <v>0</v>
      </c>
      <c r="AI173" s="39"/>
      <c r="AJ173" s="30"/>
    </row>
    <row r="174" spans="1:36" x14ac:dyDescent="0.35">
      <c r="A174" s="18">
        <v>171</v>
      </c>
      <c r="B174" s="19" t="s">
        <v>496</v>
      </c>
      <c r="C174" s="19" t="s">
        <v>497</v>
      </c>
      <c r="D174" s="37" t="s">
        <v>491</v>
      </c>
      <c r="E174" s="37"/>
      <c r="F174" s="38">
        <v>18000</v>
      </c>
      <c r="G174" s="89">
        <v>-4.5</v>
      </c>
      <c r="H174" s="38">
        <v>-790</v>
      </c>
      <c r="I174" s="86">
        <v>4</v>
      </c>
      <c r="J174" s="79">
        <v>-3.8</v>
      </c>
      <c r="K174" s="39">
        <v>4</v>
      </c>
      <c r="L174" s="79">
        <v>-4.9000000000000004</v>
      </c>
      <c r="M174" s="39"/>
      <c r="N174" s="79"/>
      <c r="O174" s="39"/>
      <c r="P174" s="79"/>
      <c r="Q174" s="39"/>
      <c r="R174" s="79"/>
      <c r="S174" s="39">
        <v>2</v>
      </c>
      <c r="T174" s="79">
        <v>-1.1000000000000001</v>
      </c>
      <c r="U174" s="39">
        <v>1</v>
      </c>
      <c r="V174" s="79">
        <v>-0.8</v>
      </c>
      <c r="W174" s="39">
        <v>4</v>
      </c>
      <c r="X174" s="79">
        <v>-1.5</v>
      </c>
      <c r="Y174" s="39"/>
      <c r="Z174" s="79"/>
      <c r="AA174" s="39"/>
      <c r="AB174" s="79"/>
      <c r="AC174" s="39"/>
      <c r="AD174" s="79"/>
      <c r="AE174" s="39">
        <v>3</v>
      </c>
      <c r="AF174" s="79">
        <v>3.5</v>
      </c>
      <c r="AG174" s="39">
        <v>4</v>
      </c>
      <c r="AH174" s="79">
        <v>0</v>
      </c>
      <c r="AI174" s="39"/>
      <c r="AJ174" s="30"/>
    </row>
    <row r="175" spans="1:36" x14ac:dyDescent="0.35">
      <c r="A175" s="18">
        <v>172</v>
      </c>
      <c r="B175" s="19" t="s">
        <v>518</v>
      </c>
      <c r="C175" s="19" t="s">
        <v>519</v>
      </c>
      <c r="D175" s="37" t="s">
        <v>491</v>
      </c>
      <c r="E175" s="37" t="s">
        <v>151</v>
      </c>
      <c r="F175" s="38">
        <v>920000</v>
      </c>
      <c r="G175" s="89">
        <v>-4</v>
      </c>
      <c r="H175" s="38">
        <v>-37000</v>
      </c>
      <c r="I175" s="86">
        <v>3</v>
      </c>
      <c r="J175" s="79">
        <v>-3.2</v>
      </c>
      <c r="K175" s="39">
        <v>2</v>
      </c>
      <c r="L175" s="79">
        <v>-1.9</v>
      </c>
      <c r="M175" s="39">
        <v>2</v>
      </c>
      <c r="N175" s="79">
        <v>-0.3</v>
      </c>
      <c r="O175" s="39"/>
      <c r="P175" s="79"/>
      <c r="Q175" s="39">
        <v>2</v>
      </c>
      <c r="R175" s="79">
        <v>0.3</v>
      </c>
      <c r="S175" s="39">
        <v>3</v>
      </c>
      <c r="T175" s="79">
        <v>-1.4</v>
      </c>
      <c r="U175" s="39">
        <v>2</v>
      </c>
      <c r="V175" s="79">
        <v>0.1</v>
      </c>
      <c r="W175" s="39">
        <v>3</v>
      </c>
      <c r="X175" s="79">
        <v>-1</v>
      </c>
      <c r="Y175" s="39">
        <v>2</v>
      </c>
      <c r="Z175" s="79">
        <v>0.1</v>
      </c>
      <c r="AA175" s="39"/>
      <c r="AB175" s="79"/>
      <c r="AC175" s="39"/>
      <c r="AD175" s="79"/>
      <c r="AE175" s="39">
        <v>3</v>
      </c>
      <c r="AF175" s="79">
        <v>1.1000000000000001</v>
      </c>
      <c r="AG175" s="39">
        <v>2</v>
      </c>
      <c r="AH175" s="79">
        <v>0</v>
      </c>
      <c r="AI175" s="39">
        <v>4</v>
      </c>
      <c r="AJ175" s="30">
        <v>0</v>
      </c>
    </row>
    <row r="176" spans="1:36" x14ac:dyDescent="0.35">
      <c r="A176" s="18">
        <v>173</v>
      </c>
      <c r="B176" s="19" t="s">
        <v>538</v>
      </c>
      <c r="C176" s="19" t="s">
        <v>539</v>
      </c>
      <c r="D176" s="37" t="s">
        <v>491</v>
      </c>
      <c r="E176" s="37" t="s">
        <v>157</v>
      </c>
      <c r="F176" s="38">
        <v>120000</v>
      </c>
      <c r="G176" s="89">
        <v>-3.9</v>
      </c>
      <c r="H176" s="38">
        <v>-4600</v>
      </c>
      <c r="I176" s="86">
        <v>3</v>
      </c>
      <c r="J176" s="79">
        <v>-3.2</v>
      </c>
      <c r="K176" s="39">
        <v>3</v>
      </c>
      <c r="L176" s="79">
        <v>-4.0999999999999996</v>
      </c>
      <c r="M176" s="39"/>
      <c r="N176" s="79"/>
      <c r="O176" s="39"/>
      <c r="P176" s="79"/>
      <c r="Q176" s="39"/>
      <c r="R176" s="79"/>
      <c r="S176" s="39">
        <v>3</v>
      </c>
      <c r="T176" s="79">
        <v>-0.4</v>
      </c>
      <c r="U176" s="39">
        <v>2</v>
      </c>
      <c r="V176" s="79">
        <v>-0.2</v>
      </c>
      <c r="W176" s="39">
        <v>1</v>
      </c>
      <c r="X176" s="79">
        <v>0</v>
      </c>
      <c r="Y176" s="39">
        <v>4</v>
      </c>
      <c r="Z176" s="79">
        <v>-0.1</v>
      </c>
      <c r="AA176" s="39"/>
      <c r="AB176" s="79"/>
      <c r="AC176" s="39"/>
      <c r="AD176" s="79"/>
      <c r="AE176" s="39"/>
      <c r="AF176" s="79"/>
      <c r="AG176" s="39">
        <v>2</v>
      </c>
      <c r="AH176" s="79">
        <v>0</v>
      </c>
      <c r="AI176" s="39"/>
      <c r="AJ176" s="30"/>
    </row>
    <row r="177" spans="1:36" x14ac:dyDescent="0.35">
      <c r="A177" s="18">
        <v>174</v>
      </c>
      <c r="B177" s="19" t="s">
        <v>520</v>
      </c>
      <c r="C177" s="19" t="s">
        <v>521</v>
      </c>
      <c r="D177" s="37" t="s">
        <v>491</v>
      </c>
      <c r="E177" s="37" t="s">
        <v>186</v>
      </c>
      <c r="F177" s="38">
        <v>18000</v>
      </c>
      <c r="G177" s="89">
        <v>-3.2</v>
      </c>
      <c r="H177" s="38">
        <v>-590</v>
      </c>
      <c r="I177" s="86">
        <v>4</v>
      </c>
      <c r="J177" s="79">
        <v>-3.7</v>
      </c>
      <c r="K177" s="39">
        <v>4</v>
      </c>
      <c r="L177" s="79">
        <v>-4.5</v>
      </c>
      <c r="M177" s="39"/>
      <c r="N177" s="79"/>
      <c r="O177" s="39"/>
      <c r="P177" s="79"/>
      <c r="Q177" s="39"/>
      <c r="R177" s="79"/>
      <c r="S177" s="39">
        <v>1</v>
      </c>
      <c r="T177" s="79">
        <v>0</v>
      </c>
      <c r="U177" s="39">
        <v>1</v>
      </c>
      <c r="V177" s="79">
        <v>-0.8</v>
      </c>
      <c r="W177" s="39">
        <v>4</v>
      </c>
      <c r="X177" s="79">
        <v>-1</v>
      </c>
      <c r="Y177" s="39"/>
      <c r="Z177" s="79"/>
      <c r="AA177" s="39"/>
      <c r="AB177" s="79"/>
      <c r="AC177" s="39"/>
      <c r="AD177" s="79"/>
      <c r="AE177" s="39">
        <v>2</v>
      </c>
      <c r="AF177" s="79">
        <v>2.8</v>
      </c>
      <c r="AG177" s="39"/>
      <c r="AH177" s="79"/>
      <c r="AI177" s="39"/>
      <c r="AJ177" s="30"/>
    </row>
    <row r="178" spans="1:36" x14ac:dyDescent="0.35">
      <c r="A178" s="18">
        <v>175</v>
      </c>
      <c r="B178" s="19" t="s">
        <v>489</v>
      </c>
      <c r="C178" s="19" t="s">
        <v>490</v>
      </c>
      <c r="D178" s="37" t="s">
        <v>491</v>
      </c>
      <c r="E178" s="37" t="s">
        <v>157</v>
      </c>
      <c r="F178" s="38">
        <v>9500000</v>
      </c>
      <c r="G178" s="89">
        <v>-2.2000000000000002</v>
      </c>
      <c r="H178" s="38">
        <v>-210000</v>
      </c>
      <c r="I178" s="86">
        <v>2</v>
      </c>
      <c r="J178" s="79">
        <v>-2.5</v>
      </c>
      <c r="K178" s="39">
        <v>2</v>
      </c>
      <c r="L178" s="79">
        <v>-1.9</v>
      </c>
      <c r="M178" s="39">
        <v>4</v>
      </c>
      <c r="N178" s="79">
        <v>-0.5</v>
      </c>
      <c r="O178" s="39"/>
      <c r="P178" s="79"/>
      <c r="Q178" s="39">
        <v>4</v>
      </c>
      <c r="R178" s="79">
        <v>-0.9</v>
      </c>
      <c r="S178" s="39">
        <v>3</v>
      </c>
      <c r="T178" s="79">
        <v>0</v>
      </c>
      <c r="U178" s="39">
        <v>3</v>
      </c>
      <c r="V178" s="79">
        <v>-0.3</v>
      </c>
      <c r="W178" s="39">
        <v>1</v>
      </c>
      <c r="X178" s="79">
        <v>0.4</v>
      </c>
      <c r="Y178" s="39">
        <v>1</v>
      </c>
      <c r="Z178" s="79">
        <v>0</v>
      </c>
      <c r="AA178" s="39"/>
      <c r="AB178" s="79"/>
      <c r="AC178" s="39"/>
      <c r="AD178" s="79"/>
      <c r="AE178" s="39"/>
      <c r="AF178" s="79"/>
      <c r="AG178" s="39">
        <v>2</v>
      </c>
      <c r="AH178" s="79">
        <v>0</v>
      </c>
      <c r="AI178" s="39">
        <v>4</v>
      </c>
      <c r="AJ178" s="30">
        <v>0</v>
      </c>
    </row>
    <row r="179" spans="1:36" x14ac:dyDescent="0.35">
      <c r="A179" s="18">
        <v>176</v>
      </c>
      <c r="B179" s="19" t="s">
        <v>514</v>
      </c>
      <c r="C179" s="19" t="s">
        <v>515</v>
      </c>
      <c r="D179" s="37" t="s">
        <v>491</v>
      </c>
      <c r="E179" s="37" t="s">
        <v>151</v>
      </c>
      <c r="F179" s="38">
        <v>61000</v>
      </c>
      <c r="G179" s="89">
        <v>-1.9</v>
      </c>
      <c r="H179" s="38">
        <v>-1100</v>
      </c>
      <c r="I179" s="86">
        <v>4</v>
      </c>
      <c r="J179" s="79">
        <v>-3.2</v>
      </c>
      <c r="K179" s="39">
        <v>4</v>
      </c>
      <c r="L179" s="79">
        <v>-3.9</v>
      </c>
      <c r="M179" s="39">
        <v>2</v>
      </c>
      <c r="N179" s="79">
        <v>-0.1</v>
      </c>
      <c r="O179" s="39"/>
      <c r="P179" s="79"/>
      <c r="Q179" s="39">
        <v>4</v>
      </c>
      <c r="R179" s="79">
        <v>2.6</v>
      </c>
      <c r="S179" s="39">
        <v>2</v>
      </c>
      <c r="T179" s="79">
        <v>1.3</v>
      </c>
      <c r="U179" s="39">
        <v>2</v>
      </c>
      <c r="V179" s="79">
        <v>-0.2</v>
      </c>
      <c r="W179" s="39">
        <v>1</v>
      </c>
      <c r="X179" s="79">
        <v>0</v>
      </c>
      <c r="Y179" s="39"/>
      <c r="Z179" s="79"/>
      <c r="AA179" s="39"/>
      <c r="AB179" s="79"/>
      <c r="AC179" s="39"/>
      <c r="AD179" s="79"/>
      <c r="AE179" s="39"/>
      <c r="AF179" s="79"/>
      <c r="AG179" s="39"/>
      <c r="AH179" s="79"/>
      <c r="AI179" s="39"/>
      <c r="AJ179" s="30"/>
    </row>
    <row r="180" spans="1:36" x14ac:dyDescent="0.35">
      <c r="A180" s="18">
        <v>177</v>
      </c>
      <c r="B180" s="19" t="s">
        <v>504</v>
      </c>
      <c r="C180" s="19" t="s">
        <v>505</v>
      </c>
      <c r="D180" s="37" t="s">
        <v>491</v>
      </c>
      <c r="E180" s="37" t="s">
        <v>157</v>
      </c>
      <c r="F180" s="38">
        <v>740000</v>
      </c>
      <c r="G180" s="89">
        <v>-1.7</v>
      </c>
      <c r="H180" s="38">
        <v>-12000</v>
      </c>
      <c r="I180" s="86">
        <v>2</v>
      </c>
      <c r="J180" s="79">
        <v>-2.8</v>
      </c>
      <c r="K180" s="39">
        <v>1</v>
      </c>
      <c r="L180" s="79">
        <v>-0.9</v>
      </c>
      <c r="M180" s="39">
        <v>2</v>
      </c>
      <c r="N180" s="79">
        <v>-0.4</v>
      </c>
      <c r="O180" s="39"/>
      <c r="P180" s="79"/>
      <c r="Q180" s="39">
        <v>4</v>
      </c>
      <c r="R180" s="79">
        <v>1.4</v>
      </c>
      <c r="S180" s="39">
        <v>3</v>
      </c>
      <c r="T180" s="79">
        <v>0</v>
      </c>
      <c r="U180" s="39">
        <v>3</v>
      </c>
      <c r="V180" s="79">
        <v>-0.6</v>
      </c>
      <c r="W180" s="39">
        <v>2</v>
      </c>
      <c r="X180" s="79">
        <v>0.1</v>
      </c>
      <c r="Y180" s="39">
        <v>3</v>
      </c>
      <c r="Z180" s="79">
        <v>0.1</v>
      </c>
      <c r="AA180" s="39"/>
      <c r="AB180" s="79"/>
      <c r="AC180" s="39"/>
      <c r="AD180" s="79"/>
      <c r="AE180" s="39">
        <v>4</v>
      </c>
      <c r="AF180" s="79">
        <v>0.9</v>
      </c>
      <c r="AG180" s="39">
        <v>1</v>
      </c>
      <c r="AH180" s="79">
        <v>0</v>
      </c>
      <c r="AI180" s="39"/>
      <c r="AJ180" s="30"/>
    </row>
    <row r="181" spans="1:36" x14ac:dyDescent="0.35">
      <c r="A181" s="18">
        <v>178</v>
      </c>
      <c r="B181" s="19" t="s">
        <v>528</v>
      </c>
      <c r="C181" s="19" t="s">
        <v>529</v>
      </c>
      <c r="D181" s="37" t="s">
        <v>491</v>
      </c>
      <c r="E181" s="37" t="s">
        <v>186</v>
      </c>
      <c r="F181" s="38">
        <v>11000</v>
      </c>
      <c r="G181" s="89">
        <v>-1.5</v>
      </c>
      <c r="H181" s="38">
        <v>-170</v>
      </c>
      <c r="I181" s="86">
        <v>4</v>
      </c>
      <c r="J181" s="79">
        <v>-2.1</v>
      </c>
      <c r="K181" s="39">
        <v>4</v>
      </c>
      <c r="L181" s="79">
        <v>-3</v>
      </c>
      <c r="M181" s="39">
        <v>2</v>
      </c>
      <c r="N181" s="79">
        <v>-0.4</v>
      </c>
      <c r="O181" s="39"/>
      <c r="P181" s="79"/>
      <c r="Q181" s="39">
        <v>3</v>
      </c>
      <c r="R181" s="79">
        <v>2.9</v>
      </c>
      <c r="S181" s="39">
        <v>2</v>
      </c>
      <c r="T181" s="79">
        <v>-1</v>
      </c>
      <c r="U181" s="39">
        <v>1</v>
      </c>
      <c r="V181" s="79">
        <v>-0.8</v>
      </c>
      <c r="W181" s="39">
        <v>3</v>
      </c>
      <c r="X181" s="79">
        <v>-0.8</v>
      </c>
      <c r="Y181" s="39"/>
      <c r="Z181" s="79"/>
      <c r="AA181" s="39"/>
      <c r="AB181" s="79"/>
      <c r="AC181" s="39"/>
      <c r="AD181" s="79"/>
      <c r="AE181" s="39">
        <v>4</v>
      </c>
      <c r="AF181" s="79">
        <v>4.3</v>
      </c>
      <c r="AG181" s="39">
        <v>2</v>
      </c>
      <c r="AH181" s="79">
        <v>0</v>
      </c>
      <c r="AI181" s="39">
        <v>4</v>
      </c>
      <c r="AJ181" s="30">
        <v>0</v>
      </c>
    </row>
    <row r="182" spans="1:36" x14ac:dyDescent="0.35">
      <c r="A182" s="18">
        <v>179</v>
      </c>
      <c r="B182" s="19" t="s">
        <v>534</v>
      </c>
      <c r="C182" s="19" t="s">
        <v>535</v>
      </c>
      <c r="D182" s="37" t="s">
        <v>491</v>
      </c>
      <c r="E182" s="37" t="s">
        <v>157</v>
      </c>
      <c r="F182" s="38">
        <v>330000</v>
      </c>
      <c r="G182" s="89">
        <v>-1</v>
      </c>
      <c r="H182" s="38">
        <v>-3200</v>
      </c>
      <c r="I182" s="86">
        <v>2</v>
      </c>
      <c r="J182" s="79">
        <v>-3.1</v>
      </c>
      <c r="K182" s="39">
        <v>2</v>
      </c>
      <c r="L182" s="79">
        <v>-1.7</v>
      </c>
      <c r="M182" s="39">
        <v>2</v>
      </c>
      <c r="N182" s="79">
        <v>-0.1</v>
      </c>
      <c r="O182" s="39">
        <v>2</v>
      </c>
      <c r="P182" s="79">
        <v>0.8</v>
      </c>
      <c r="Q182" s="39">
        <v>3</v>
      </c>
      <c r="R182" s="79">
        <v>-0.7</v>
      </c>
      <c r="S182" s="39">
        <v>3</v>
      </c>
      <c r="T182" s="79">
        <v>-1.6</v>
      </c>
      <c r="U182" s="39">
        <v>2</v>
      </c>
      <c r="V182" s="79">
        <v>0.3</v>
      </c>
      <c r="W182" s="39">
        <v>1</v>
      </c>
      <c r="X182" s="79">
        <v>0.1</v>
      </c>
      <c r="Y182" s="39">
        <v>4</v>
      </c>
      <c r="Z182" s="79">
        <v>0</v>
      </c>
      <c r="AA182" s="39"/>
      <c r="AB182" s="79"/>
      <c r="AC182" s="39">
        <v>4</v>
      </c>
      <c r="AD182" s="79">
        <v>1.6</v>
      </c>
      <c r="AE182" s="39">
        <v>2</v>
      </c>
      <c r="AF182" s="79">
        <v>1.6</v>
      </c>
      <c r="AG182" s="39">
        <v>1</v>
      </c>
      <c r="AH182" s="79">
        <v>0</v>
      </c>
      <c r="AI182" s="39">
        <v>4</v>
      </c>
      <c r="AJ182" s="30">
        <v>0</v>
      </c>
    </row>
    <row r="183" spans="1:36" x14ac:dyDescent="0.35">
      <c r="A183" s="18">
        <v>180</v>
      </c>
      <c r="B183" s="19" t="s">
        <v>536</v>
      </c>
      <c r="C183" s="19" t="s">
        <v>537</v>
      </c>
      <c r="D183" s="37" t="s">
        <v>491</v>
      </c>
      <c r="E183" s="37" t="s">
        <v>157</v>
      </c>
      <c r="F183" s="38">
        <v>130000</v>
      </c>
      <c r="G183" s="89">
        <v>-0.8</v>
      </c>
      <c r="H183" s="38">
        <v>-1000</v>
      </c>
      <c r="I183" s="86">
        <v>3</v>
      </c>
      <c r="J183" s="79">
        <v>-3.7</v>
      </c>
      <c r="K183" s="39">
        <v>3</v>
      </c>
      <c r="L183" s="79">
        <v>-4.2</v>
      </c>
      <c r="M183" s="39">
        <v>1</v>
      </c>
      <c r="N183" s="79">
        <v>0</v>
      </c>
      <c r="O183" s="39">
        <v>2</v>
      </c>
      <c r="P183" s="79"/>
      <c r="Q183" s="39">
        <v>3</v>
      </c>
      <c r="R183" s="79">
        <v>1</v>
      </c>
      <c r="S183" s="39">
        <v>4</v>
      </c>
      <c r="T183" s="79">
        <v>0.3</v>
      </c>
      <c r="U183" s="39">
        <v>3</v>
      </c>
      <c r="V183" s="79">
        <v>-0.1</v>
      </c>
      <c r="W183" s="39">
        <v>1</v>
      </c>
      <c r="X183" s="79">
        <v>0.1</v>
      </c>
      <c r="Y183" s="39">
        <v>4</v>
      </c>
      <c r="Z183" s="79">
        <v>0.2</v>
      </c>
      <c r="AA183" s="39"/>
      <c r="AB183" s="79"/>
      <c r="AC183" s="39"/>
      <c r="AD183" s="79"/>
      <c r="AE183" s="39">
        <v>4</v>
      </c>
      <c r="AF183" s="79">
        <v>3.3</v>
      </c>
      <c r="AG183" s="39">
        <v>2</v>
      </c>
      <c r="AH183" s="79">
        <v>0</v>
      </c>
      <c r="AI183" s="39"/>
      <c r="AJ183" s="30"/>
    </row>
    <row r="184" spans="1:36" x14ac:dyDescent="0.35">
      <c r="A184" s="18">
        <v>181</v>
      </c>
      <c r="B184" s="19" t="s">
        <v>506</v>
      </c>
      <c r="C184" s="19" t="s">
        <v>507</v>
      </c>
      <c r="D184" s="37" t="s">
        <v>491</v>
      </c>
      <c r="E184" s="37" t="s">
        <v>186</v>
      </c>
      <c r="F184" s="38">
        <v>450000</v>
      </c>
      <c r="G184" s="89">
        <v>-0.8</v>
      </c>
      <c r="H184" s="38">
        <v>-3500</v>
      </c>
      <c r="I184" s="86">
        <v>2</v>
      </c>
      <c r="J184" s="79">
        <v>-2.6</v>
      </c>
      <c r="K184" s="39">
        <v>3</v>
      </c>
      <c r="L184" s="79">
        <v>-2.5</v>
      </c>
      <c r="M184" s="39">
        <v>4</v>
      </c>
      <c r="N184" s="79">
        <v>-0.6</v>
      </c>
      <c r="O184" s="39"/>
      <c r="P184" s="79"/>
      <c r="Q184" s="39">
        <v>2</v>
      </c>
      <c r="R184" s="79">
        <v>2.2999999999999998</v>
      </c>
      <c r="S184" s="39">
        <v>1</v>
      </c>
      <c r="T184" s="79">
        <v>0</v>
      </c>
      <c r="U184" s="39">
        <v>1</v>
      </c>
      <c r="V184" s="79">
        <v>0.2</v>
      </c>
      <c r="W184" s="39">
        <v>3</v>
      </c>
      <c r="X184" s="79">
        <v>0.8</v>
      </c>
      <c r="Y184" s="39">
        <v>1</v>
      </c>
      <c r="Z184" s="79">
        <v>0.2</v>
      </c>
      <c r="AA184" s="39"/>
      <c r="AB184" s="79"/>
      <c r="AC184" s="39"/>
      <c r="AD184" s="79"/>
      <c r="AE184" s="39">
        <v>1</v>
      </c>
      <c r="AF184" s="79">
        <v>0.6</v>
      </c>
      <c r="AG184" s="39">
        <v>1</v>
      </c>
      <c r="AH184" s="79">
        <v>0</v>
      </c>
      <c r="AI184" s="39">
        <v>4</v>
      </c>
      <c r="AJ184" s="30">
        <v>0</v>
      </c>
    </row>
    <row r="185" spans="1:36" x14ac:dyDescent="0.35">
      <c r="A185" s="18">
        <v>182</v>
      </c>
      <c r="B185" s="19" t="s">
        <v>500</v>
      </c>
      <c r="C185" s="19" t="s">
        <v>501</v>
      </c>
      <c r="D185" s="37" t="s">
        <v>491</v>
      </c>
      <c r="E185" s="37" t="s">
        <v>186</v>
      </c>
      <c r="F185" s="38">
        <v>4900000</v>
      </c>
      <c r="G185" s="89">
        <v>0.3</v>
      </c>
      <c r="H185" s="38">
        <v>16000</v>
      </c>
      <c r="I185" s="86">
        <v>3</v>
      </c>
      <c r="J185" s="79">
        <v>-3.1</v>
      </c>
      <c r="K185" s="39">
        <v>3</v>
      </c>
      <c r="L185" s="79">
        <v>-1.5</v>
      </c>
      <c r="M185" s="39"/>
      <c r="N185" s="79"/>
      <c r="O185" s="39"/>
      <c r="P185" s="79"/>
      <c r="Q185" s="39"/>
      <c r="R185" s="79"/>
      <c r="S185" s="39">
        <v>1</v>
      </c>
      <c r="T185" s="79">
        <v>0</v>
      </c>
      <c r="U185" s="39">
        <v>1</v>
      </c>
      <c r="V185" s="79">
        <v>0.2</v>
      </c>
      <c r="W185" s="39">
        <v>4</v>
      </c>
      <c r="X185" s="79">
        <v>-1.8</v>
      </c>
      <c r="Y185" s="39">
        <v>3</v>
      </c>
      <c r="Z185" s="79">
        <v>0.1</v>
      </c>
      <c r="AA185" s="39">
        <v>2</v>
      </c>
      <c r="AB185" s="79">
        <v>2.5</v>
      </c>
      <c r="AC185" s="39">
        <v>1</v>
      </c>
      <c r="AD185" s="79">
        <v>0</v>
      </c>
      <c r="AE185" s="39">
        <v>1</v>
      </c>
      <c r="AF185" s="79">
        <v>2.5</v>
      </c>
      <c r="AG185" s="39">
        <v>4</v>
      </c>
      <c r="AH185" s="79">
        <v>0</v>
      </c>
      <c r="AI185" s="39"/>
      <c r="AJ185" s="30"/>
    </row>
    <row r="186" spans="1:36" x14ac:dyDescent="0.35">
      <c r="A186" s="18">
        <v>183</v>
      </c>
      <c r="B186" s="19" t="s">
        <v>516</v>
      </c>
      <c r="C186" s="19" t="s">
        <v>517</v>
      </c>
      <c r="D186" s="37" t="s">
        <v>491</v>
      </c>
      <c r="E186" s="37" t="s">
        <v>186</v>
      </c>
      <c r="F186" s="38">
        <v>6000000</v>
      </c>
      <c r="G186" s="89">
        <v>0.4</v>
      </c>
      <c r="H186" s="38">
        <v>23000</v>
      </c>
      <c r="I186" s="86">
        <v>1</v>
      </c>
      <c r="J186" s="79">
        <v>-0.7</v>
      </c>
      <c r="K186" s="39">
        <v>2</v>
      </c>
      <c r="L186" s="79">
        <v>-0.1</v>
      </c>
      <c r="M186" s="39">
        <v>2</v>
      </c>
      <c r="N186" s="79">
        <v>-0.6</v>
      </c>
      <c r="O186" s="39"/>
      <c r="P186" s="79"/>
      <c r="Q186" s="39">
        <v>1</v>
      </c>
      <c r="R186" s="79">
        <v>0.2</v>
      </c>
      <c r="S186" s="39">
        <v>1</v>
      </c>
      <c r="T186" s="79">
        <v>0</v>
      </c>
      <c r="U186" s="39">
        <v>3</v>
      </c>
      <c r="V186" s="79">
        <v>-1.6</v>
      </c>
      <c r="W186" s="39">
        <v>1</v>
      </c>
      <c r="X186" s="79">
        <v>0.6</v>
      </c>
      <c r="Y186" s="39">
        <v>2</v>
      </c>
      <c r="Z186" s="79">
        <v>-0.3</v>
      </c>
      <c r="AA186" s="39">
        <v>1</v>
      </c>
      <c r="AB186" s="79">
        <v>0</v>
      </c>
      <c r="AC186" s="39">
        <v>1</v>
      </c>
      <c r="AD186" s="79">
        <v>0</v>
      </c>
      <c r="AE186" s="39">
        <v>1</v>
      </c>
      <c r="AF186" s="79">
        <v>0.2</v>
      </c>
      <c r="AG186" s="39">
        <v>1</v>
      </c>
      <c r="AH186" s="79">
        <v>0</v>
      </c>
      <c r="AI186" s="39">
        <v>4</v>
      </c>
      <c r="AJ186" s="30">
        <v>2.1</v>
      </c>
    </row>
    <row r="187" spans="1:36" x14ac:dyDescent="0.35">
      <c r="A187" s="18">
        <v>184</v>
      </c>
      <c r="B187" s="19" t="s">
        <v>492</v>
      </c>
      <c r="C187" s="19" t="s">
        <v>493</v>
      </c>
      <c r="D187" s="37" t="s">
        <v>491</v>
      </c>
      <c r="E187" s="37" t="s">
        <v>151</v>
      </c>
      <c r="F187" s="38">
        <v>34000000</v>
      </c>
      <c r="G187" s="89">
        <v>0.6</v>
      </c>
      <c r="H187" s="38">
        <v>190000</v>
      </c>
      <c r="I187" s="86">
        <v>2</v>
      </c>
      <c r="J187" s="79">
        <v>-2.7</v>
      </c>
      <c r="K187" s="39">
        <v>3</v>
      </c>
      <c r="L187" s="79">
        <v>-2.4</v>
      </c>
      <c r="M187" s="39">
        <v>3</v>
      </c>
      <c r="N187" s="79">
        <v>0</v>
      </c>
      <c r="O187" s="39">
        <v>4</v>
      </c>
      <c r="P187" s="79">
        <v>-0.4</v>
      </c>
      <c r="Q187" s="39">
        <v>3</v>
      </c>
      <c r="R187" s="79">
        <v>-1.5</v>
      </c>
      <c r="S187" s="39">
        <v>1</v>
      </c>
      <c r="T187" s="79">
        <v>-1.9</v>
      </c>
      <c r="U187" s="39">
        <v>3</v>
      </c>
      <c r="V187" s="79">
        <v>-1.2</v>
      </c>
      <c r="W187" s="39">
        <v>4</v>
      </c>
      <c r="X187" s="79">
        <v>0.4</v>
      </c>
      <c r="Y187" s="39">
        <v>1</v>
      </c>
      <c r="Z187" s="79">
        <v>-0.1</v>
      </c>
      <c r="AA187" s="39">
        <v>2</v>
      </c>
      <c r="AB187" s="79">
        <v>4.7</v>
      </c>
      <c r="AC187" s="39">
        <v>2</v>
      </c>
      <c r="AD187" s="79">
        <v>0.1</v>
      </c>
      <c r="AE187" s="39">
        <v>2</v>
      </c>
      <c r="AF187" s="79">
        <v>1.6</v>
      </c>
      <c r="AG187" s="39">
        <v>1</v>
      </c>
      <c r="AH187" s="79">
        <v>0</v>
      </c>
      <c r="AI187" s="39"/>
      <c r="AJ187" s="30"/>
    </row>
    <row r="188" spans="1:36" x14ac:dyDescent="0.35">
      <c r="A188" s="18">
        <v>185</v>
      </c>
      <c r="B188" s="19" t="s">
        <v>502</v>
      </c>
      <c r="C188" s="19" t="s">
        <v>503</v>
      </c>
      <c r="D188" s="37" t="s">
        <v>491</v>
      </c>
      <c r="E188" s="37" t="s">
        <v>186</v>
      </c>
      <c r="F188" s="38">
        <v>130000000</v>
      </c>
      <c r="G188" s="89">
        <v>2.5</v>
      </c>
      <c r="H188" s="38">
        <v>3200000</v>
      </c>
      <c r="I188" s="86">
        <v>1</v>
      </c>
      <c r="J188" s="79">
        <v>-0.7</v>
      </c>
      <c r="K188" s="39">
        <v>1</v>
      </c>
      <c r="L188" s="79">
        <v>-0.1</v>
      </c>
      <c r="M188" s="39">
        <v>1</v>
      </c>
      <c r="N188" s="79">
        <v>-0.3</v>
      </c>
      <c r="O188" s="39"/>
      <c r="P188" s="79"/>
      <c r="Q188" s="39">
        <v>2</v>
      </c>
      <c r="R188" s="79">
        <v>0.6</v>
      </c>
      <c r="S188" s="39">
        <v>1</v>
      </c>
      <c r="T188" s="79">
        <v>0</v>
      </c>
      <c r="U188" s="39">
        <v>3</v>
      </c>
      <c r="V188" s="79">
        <v>0.3</v>
      </c>
      <c r="W188" s="39">
        <v>2</v>
      </c>
      <c r="X188" s="79">
        <v>0.3</v>
      </c>
      <c r="Y188" s="39">
        <v>4</v>
      </c>
      <c r="Z188" s="79">
        <v>0.4</v>
      </c>
      <c r="AA188" s="39">
        <v>1</v>
      </c>
      <c r="AB188" s="79">
        <v>-0.2</v>
      </c>
      <c r="AC188" s="39">
        <v>1</v>
      </c>
      <c r="AD188" s="79">
        <v>0.2</v>
      </c>
      <c r="AE188" s="39">
        <v>1</v>
      </c>
      <c r="AF188" s="79">
        <v>2.4</v>
      </c>
      <c r="AG188" s="39">
        <v>4</v>
      </c>
      <c r="AH188" s="79">
        <v>0</v>
      </c>
      <c r="AI188" s="39"/>
      <c r="AJ188" s="30"/>
    </row>
    <row r="189" spans="1:36" x14ac:dyDescent="0.35">
      <c r="A189" s="18">
        <v>186</v>
      </c>
      <c r="B189" s="19" t="s">
        <v>512</v>
      </c>
      <c r="C189" s="19" t="s">
        <v>513</v>
      </c>
      <c r="D189" s="37" t="s">
        <v>491</v>
      </c>
      <c r="E189" s="37" t="s">
        <v>186</v>
      </c>
      <c r="F189" s="38">
        <v>26000000</v>
      </c>
      <c r="G189" s="89">
        <v>3.6</v>
      </c>
      <c r="H189" s="38">
        <v>940000</v>
      </c>
      <c r="I189" s="86">
        <v>3</v>
      </c>
      <c r="J189" s="79">
        <v>-2.9</v>
      </c>
      <c r="K189" s="39">
        <v>2</v>
      </c>
      <c r="L189" s="79">
        <v>-0.9</v>
      </c>
      <c r="M189" s="39">
        <v>4</v>
      </c>
      <c r="N189" s="79">
        <v>-3.1</v>
      </c>
      <c r="O189" s="39"/>
      <c r="P189" s="79"/>
      <c r="Q189" s="39">
        <v>1</v>
      </c>
      <c r="R189" s="79">
        <v>-0.1</v>
      </c>
      <c r="S189" s="39">
        <v>1</v>
      </c>
      <c r="T189" s="79">
        <v>0</v>
      </c>
      <c r="U189" s="39">
        <v>1</v>
      </c>
      <c r="V189" s="79">
        <v>0.2</v>
      </c>
      <c r="W189" s="39">
        <v>2</v>
      </c>
      <c r="X189" s="79">
        <v>0.2</v>
      </c>
      <c r="Y189" s="39">
        <v>3</v>
      </c>
      <c r="Z189" s="79">
        <v>0</v>
      </c>
      <c r="AA189" s="39">
        <v>2</v>
      </c>
      <c r="AB189" s="79">
        <v>4</v>
      </c>
      <c r="AC189" s="39">
        <v>1</v>
      </c>
      <c r="AD189" s="79">
        <v>0</v>
      </c>
      <c r="AE189" s="39">
        <v>1</v>
      </c>
      <c r="AF189" s="79">
        <v>2.2999999999999998</v>
      </c>
      <c r="AG189" s="39">
        <v>4</v>
      </c>
      <c r="AH189" s="79">
        <v>0</v>
      </c>
      <c r="AI189" s="39"/>
      <c r="AJ189" s="30"/>
    </row>
    <row r="190" spans="1:36" x14ac:dyDescent="0.35">
      <c r="A190" s="18">
        <v>187</v>
      </c>
      <c r="B190" s="19" t="s">
        <v>524</v>
      </c>
      <c r="C190" s="19" t="s">
        <v>525</v>
      </c>
      <c r="D190" s="37" t="s">
        <v>491</v>
      </c>
      <c r="E190" s="37" t="s">
        <v>151</v>
      </c>
      <c r="F190" s="38">
        <v>200000</v>
      </c>
      <c r="G190" s="89">
        <v>4.2</v>
      </c>
      <c r="H190" s="38">
        <v>8700</v>
      </c>
      <c r="I190" s="86">
        <v>3</v>
      </c>
      <c r="J190" s="79">
        <v>-3.5</v>
      </c>
      <c r="K190" s="39">
        <v>3</v>
      </c>
      <c r="L190" s="79">
        <v>-4.4000000000000004</v>
      </c>
      <c r="M190" s="39">
        <v>3</v>
      </c>
      <c r="N190" s="79">
        <v>-0.3</v>
      </c>
      <c r="O190" s="39">
        <v>2</v>
      </c>
      <c r="P190" s="79">
        <v>0.7</v>
      </c>
      <c r="Q190" s="39">
        <v>2</v>
      </c>
      <c r="R190" s="79">
        <v>-0.7</v>
      </c>
      <c r="S190" s="39">
        <v>3</v>
      </c>
      <c r="T190" s="79">
        <v>6.5</v>
      </c>
      <c r="U190" s="39">
        <v>2</v>
      </c>
      <c r="V190" s="79">
        <v>-0.2</v>
      </c>
      <c r="W190" s="39">
        <v>2</v>
      </c>
      <c r="X190" s="79">
        <v>0.2</v>
      </c>
      <c r="Y190" s="39">
        <v>3</v>
      </c>
      <c r="Z190" s="79">
        <v>0</v>
      </c>
      <c r="AA190" s="39">
        <v>4</v>
      </c>
      <c r="AB190" s="79">
        <v>-0.6</v>
      </c>
      <c r="AC190" s="39">
        <v>3</v>
      </c>
      <c r="AD190" s="79">
        <v>0.4</v>
      </c>
      <c r="AE190" s="39">
        <v>3</v>
      </c>
      <c r="AF190" s="79">
        <v>2.6</v>
      </c>
      <c r="AG190" s="39">
        <v>2</v>
      </c>
      <c r="AH190" s="79">
        <v>0</v>
      </c>
      <c r="AI190" s="39">
        <v>4</v>
      </c>
      <c r="AJ190" s="30">
        <v>0</v>
      </c>
    </row>
    <row r="191" spans="1:36" x14ac:dyDescent="0.35">
      <c r="A191" s="18">
        <v>188</v>
      </c>
      <c r="B191" s="19" t="s">
        <v>526</v>
      </c>
      <c r="C191" s="19" t="s">
        <v>527</v>
      </c>
      <c r="D191" s="37" t="s">
        <v>491</v>
      </c>
      <c r="E191" s="37" t="s">
        <v>186</v>
      </c>
      <c r="F191" s="38">
        <v>51000000</v>
      </c>
      <c r="G191" s="89">
        <v>4.5999999999999996</v>
      </c>
      <c r="H191" s="38">
        <v>2300000</v>
      </c>
      <c r="I191" s="86">
        <v>1</v>
      </c>
      <c r="J191" s="79">
        <v>-0.7</v>
      </c>
      <c r="K191" s="39">
        <v>2</v>
      </c>
      <c r="L191" s="79">
        <v>-0.9</v>
      </c>
      <c r="M191" s="39">
        <v>4</v>
      </c>
      <c r="N191" s="79">
        <v>-0.7</v>
      </c>
      <c r="O191" s="39"/>
      <c r="P191" s="79"/>
      <c r="Q191" s="39">
        <v>1</v>
      </c>
      <c r="R191" s="79">
        <v>0</v>
      </c>
      <c r="S191" s="39">
        <v>1</v>
      </c>
      <c r="T191" s="79">
        <v>0</v>
      </c>
      <c r="U191" s="39">
        <v>4</v>
      </c>
      <c r="V191" s="79">
        <v>1.6</v>
      </c>
      <c r="W191" s="39">
        <v>4</v>
      </c>
      <c r="X191" s="79">
        <v>1.1000000000000001</v>
      </c>
      <c r="Y191" s="39">
        <v>4</v>
      </c>
      <c r="Z191" s="79">
        <v>-0.2</v>
      </c>
      <c r="AA191" s="39">
        <v>1</v>
      </c>
      <c r="AB191" s="79">
        <v>0.1</v>
      </c>
      <c r="AC191" s="39">
        <v>1</v>
      </c>
      <c r="AD191" s="79">
        <v>0.4</v>
      </c>
      <c r="AE191" s="39">
        <v>2</v>
      </c>
      <c r="AF191" s="79">
        <v>2.8</v>
      </c>
      <c r="AG191" s="39">
        <v>4</v>
      </c>
      <c r="AH191" s="79">
        <v>0</v>
      </c>
      <c r="AI191" s="39">
        <v>4</v>
      </c>
      <c r="AJ191" s="30">
        <v>0</v>
      </c>
    </row>
    <row r="192" spans="1:36" x14ac:dyDescent="0.35">
      <c r="A192" s="18">
        <v>189</v>
      </c>
      <c r="B192" s="19" t="s">
        <v>508</v>
      </c>
      <c r="C192" s="19" t="s">
        <v>509</v>
      </c>
      <c r="D192" s="37" t="s">
        <v>491</v>
      </c>
      <c r="E192" s="37" t="s">
        <v>157</v>
      </c>
      <c r="F192" s="38">
        <v>3400000</v>
      </c>
      <c r="G192" s="89">
        <v>5.5</v>
      </c>
      <c r="H192" s="38">
        <v>190000</v>
      </c>
      <c r="I192" s="86">
        <v>2</v>
      </c>
      <c r="J192" s="79">
        <v>-3.1</v>
      </c>
      <c r="K192" s="39">
        <v>1</v>
      </c>
      <c r="L192" s="79">
        <v>-0.8</v>
      </c>
      <c r="M192" s="39">
        <v>4</v>
      </c>
      <c r="N192" s="79">
        <v>0.1</v>
      </c>
      <c r="O192" s="39">
        <v>1</v>
      </c>
      <c r="P192" s="79">
        <v>0.2</v>
      </c>
      <c r="Q192" s="39">
        <v>2</v>
      </c>
      <c r="R192" s="79">
        <v>2.5</v>
      </c>
      <c r="S192" s="39">
        <v>3</v>
      </c>
      <c r="T192" s="79">
        <v>8.6999999999999993</v>
      </c>
      <c r="U192" s="39">
        <v>4</v>
      </c>
      <c r="V192" s="79">
        <v>-2.9</v>
      </c>
      <c r="W192" s="39">
        <v>3</v>
      </c>
      <c r="X192" s="79">
        <v>0</v>
      </c>
      <c r="Y192" s="39">
        <v>4</v>
      </c>
      <c r="Z192" s="79">
        <v>0.3</v>
      </c>
      <c r="AA192" s="39"/>
      <c r="AB192" s="79"/>
      <c r="AC192" s="39">
        <v>4</v>
      </c>
      <c r="AD192" s="79">
        <v>-0.1</v>
      </c>
      <c r="AE192" s="39">
        <v>3</v>
      </c>
      <c r="AF192" s="79">
        <v>2.1</v>
      </c>
      <c r="AG192" s="39">
        <v>3</v>
      </c>
      <c r="AH192" s="79">
        <v>0</v>
      </c>
      <c r="AI192" s="39">
        <v>4</v>
      </c>
      <c r="AJ192" s="30">
        <v>0</v>
      </c>
    </row>
    <row r="193" spans="1:36" x14ac:dyDescent="0.35">
      <c r="A193" s="18">
        <v>190</v>
      </c>
      <c r="B193" s="19" t="s">
        <v>540</v>
      </c>
      <c r="C193" s="19" t="s">
        <v>541</v>
      </c>
      <c r="D193" s="37" t="s">
        <v>491</v>
      </c>
      <c r="E193" s="37" t="s">
        <v>157</v>
      </c>
      <c r="F193" s="38">
        <v>100000000</v>
      </c>
      <c r="G193" s="89">
        <v>5.6</v>
      </c>
      <c r="H193" s="38">
        <v>5600000</v>
      </c>
      <c r="I193" s="86">
        <v>1</v>
      </c>
      <c r="J193" s="79">
        <v>-0.5</v>
      </c>
      <c r="K193" s="39">
        <v>1</v>
      </c>
      <c r="L193" s="79">
        <v>-0.7</v>
      </c>
      <c r="M193" s="39">
        <v>3</v>
      </c>
      <c r="N193" s="79">
        <v>-1.4</v>
      </c>
      <c r="O193" s="39">
        <v>3</v>
      </c>
      <c r="P193" s="79">
        <v>0.6</v>
      </c>
      <c r="Q193" s="39">
        <v>3</v>
      </c>
      <c r="R193" s="79">
        <v>2.2000000000000002</v>
      </c>
      <c r="S193" s="39">
        <v>2</v>
      </c>
      <c r="T193" s="79">
        <v>5.7</v>
      </c>
      <c r="U193" s="39">
        <v>4</v>
      </c>
      <c r="V193" s="79">
        <v>1.9</v>
      </c>
      <c r="W193" s="39">
        <v>4</v>
      </c>
      <c r="X193" s="79">
        <v>-1.4</v>
      </c>
      <c r="Y193" s="39">
        <v>2</v>
      </c>
      <c r="Z193" s="79">
        <v>0</v>
      </c>
      <c r="AA193" s="39"/>
      <c r="AB193" s="79"/>
      <c r="AC193" s="39"/>
      <c r="AD193" s="79"/>
      <c r="AE193" s="39"/>
      <c r="AF193" s="79"/>
      <c r="AG193" s="39">
        <v>3</v>
      </c>
      <c r="AH193" s="79">
        <v>0</v>
      </c>
      <c r="AI193" s="39"/>
      <c r="AJ193" s="30"/>
    </row>
    <row r="194" spans="1:36" x14ac:dyDescent="0.35">
      <c r="A194" s="18">
        <v>191</v>
      </c>
      <c r="B194" s="19" t="s">
        <v>542</v>
      </c>
      <c r="C194" s="19" t="s">
        <v>543</v>
      </c>
      <c r="D194" s="37" t="s">
        <v>491</v>
      </c>
      <c r="E194" s="37" t="s">
        <v>157</v>
      </c>
      <c r="F194" s="38">
        <v>110000000</v>
      </c>
      <c r="G194" s="89">
        <v>13.2</v>
      </c>
      <c r="H194" s="38">
        <v>15000000</v>
      </c>
      <c r="I194" s="86">
        <v>1</v>
      </c>
      <c r="J194" s="79">
        <v>-1</v>
      </c>
      <c r="K194" s="39">
        <v>1</v>
      </c>
      <c r="L194" s="79">
        <v>-0.8</v>
      </c>
      <c r="M194" s="39">
        <v>2</v>
      </c>
      <c r="N194" s="79">
        <v>-0.6</v>
      </c>
      <c r="O194" s="39">
        <v>3</v>
      </c>
      <c r="P194" s="79">
        <v>0.4</v>
      </c>
      <c r="Q194" s="39">
        <v>4</v>
      </c>
      <c r="R194" s="79">
        <v>2.2000000000000002</v>
      </c>
      <c r="S194" s="39">
        <v>3</v>
      </c>
      <c r="T194" s="79">
        <v>6.8</v>
      </c>
      <c r="U194" s="39">
        <v>4</v>
      </c>
      <c r="V194" s="79">
        <v>1.6</v>
      </c>
      <c r="W194" s="39">
        <v>2</v>
      </c>
      <c r="X194" s="79">
        <v>-0.1</v>
      </c>
      <c r="Y194" s="39">
        <v>1</v>
      </c>
      <c r="Z194" s="79">
        <v>0</v>
      </c>
      <c r="AA194" s="39">
        <v>4</v>
      </c>
      <c r="AB194" s="79">
        <v>3.7</v>
      </c>
      <c r="AC194" s="39">
        <v>3</v>
      </c>
      <c r="AD194" s="79">
        <v>1.1000000000000001</v>
      </c>
      <c r="AE194" s="39">
        <v>2</v>
      </c>
      <c r="AF194" s="79">
        <v>2.2999999999999998</v>
      </c>
      <c r="AG194" s="39">
        <v>3</v>
      </c>
      <c r="AH194" s="79">
        <v>0</v>
      </c>
      <c r="AI194" s="39">
        <v>4</v>
      </c>
      <c r="AJ194" s="30">
        <v>0</v>
      </c>
    </row>
    <row r="195" spans="1:36" x14ac:dyDescent="0.35">
      <c r="A195" s="18">
        <v>192</v>
      </c>
      <c r="B195" s="19" t="s">
        <v>530</v>
      </c>
      <c r="C195" s="19" t="s">
        <v>531</v>
      </c>
      <c r="D195" s="37" t="s">
        <v>491</v>
      </c>
      <c r="E195" s="37" t="s">
        <v>157</v>
      </c>
      <c r="F195" s="38">
        <v>17000000</v>
      </c>
      <c r="G195" s="89">
        <v>14.2</v>
      </c>
      <c r="H195" s="38">
        <v>2500000</v>
      </c>
      <c r="I195" s="86">
        <v>1</v>
      </c>
      <c r="J195" s="79">
        <v>-0.7</v>
      </c>
      <c r="K195" s="39">
        <v>1</v>
      </c>
      <c r="L195" s="79">
        <v>-0.8</v>
      </c>
      <c r="M195" s="39">
        <v>1</v>
      </c>
      <c r="N195" s="79">
        <v>0</v>
      </c>
      <c r="O195" s="39">
        <v>4</v>
      </c>
      <c r="P195" s="79">
        <v>-0.2</v>
      </c>
      <c r="Q195" s="39">
        <v>4</v>
      </c>
      <c r="R195" s="79">
        <v>2.6</v>
      </c>
      <c r="S195" s="39">
        <v>3</v>
      </c>
      <c r="T195" s="79">
        <v>9.1</v>
      </c>
      <c r="U195" s="39">
        <v>4</v>
      </c>
      <c r="V195" s="79">
        <v>1.7</v>
      </c>
      <c r="W195" s="39">
        <v>2</v>
      </c>
      <c r="X195" s="79">
        <v>-0.4</v>
      </c>
      <c r="Y195" s="39">
        <v>1</v>
      </c>
      <c r="Z195" s="79">
        <v>0</v>
      </c>
      <c r="AA195" s="39"/>
      <c r="AB195" s="79"/>
      <c r="AC195" s="39">
        <v>4</v>
      </c>
      <c r="AD195" s="79">
        <v>3.2</v>
      </c>
      <c r="AE195" s="39">
        <v>1</v>
      </c>
      <c r="AF195" s="79">
        <v>2.7</v>
      </c>
      <c r="AG195" s="39">
        <v>3</v>
      </c>
      <c r="AH195" s="79">
        <v>0</v>
      </c>
      <c r="AI195" s="39">
        <v>4</v>
      </c>
      <c r="AJ195" s="30">
        <v>0</v>
      </c>
    </row>
    <row r="196" spans="1:36" x14ac:dyDescent="0.35">
      <c r="A196" s="18">
        <v>193</v>
      </c>
      <c r="B196" s="19" t="s">
        <v>532</v>
      </c>
      <c r="C196" s="19" t="s">
        <v>533</v>
      </c>
      <c r="D196" s="37" t="s">
        <v>491</v>
      </c>
      <c r="E196" s="37" t="s">
        <v>157</v>
      </c>
      <c r="F196" s="38">
        <v>7600000</v>
      </c>
      <c r="G196" s="89">
        <v>16.8</v>
      </c>
      <c r="H196" s="38">
        <v>1300000</v>
      </c>
      <c r="I196" s="86">
        <v>1</v>
      </c>
      <c r="J196" s="79">
        <v>-0.9</v>
      </c>
      <c r="K196" s="39">
        <v>1</v>
      </c>
      <c r="L196" s="79">
        <v>-1.1000000000000001</v>
      </c>
      <c r="M196" s="39">
        <v>1</v>
      </c>
      <c r="N196" s="79">
        <v>-0.5</v>
      </c>
      <c r="O196" s="39">
        <v>4</v>
      </c>
      <c r="P196" s="79">
        <v>-4.5999999999999996</v>
      </c>
      <c r="Q196" s="39">
        <v>4</v>
      </c>
      <c r="R196" s="79">
        <v>5.2</v>
      </c>
      <c r="S196" s="39">
        <v>3</v>
      </c>
      <c r="T196" s="79">
        <v>4.3</v>
      </c>
      <c r="U196" s="39">
        <v>4</v>
      </c>
      <c r="V196" s="79">
        <v>1.3</v>
      </c>
      <c r="W196" s="39">
        <v>2</v>
      </c>
      <c r="X196" s="79">
        <v>-0.4</v>
      </c>
      <c r="Y196" s="39">
        <v>2</v>
      </c>
      <c r="Z196" s="79">
        <v>0</v>
      </c>
      <c r="AA196" s="39">
        <v>3</v>
      </c>
      <c r="AB196" s="79">
        <v>9</v>
      </c>
      <c r="AC196" s="39">
        <v>4</v>
      </c>
      <c r="AD196" s="79">
        <v>2.1</v>
      </c>
      <c r="AE196" s="39">
        <v>4</v>
      </c>
      <c r="AF196" s="79">
        <v>3.8</v>
      </c>
      <c r="AG196" s="39">
        <v>4</v>
      </c>
      <c r="AH196" s="79">
        <v>0</v>
      </c>
      <c r="AI196" s="39">
        <v>4</v>
      </c>
      <c r="AJ196" s="30">
        <v>0</v>
      </c>
    </row>
    <row r="197" spans="1:36" x14ac:dyDescent="0.35">
      <c r="A197" s="18">
        <v>194</v>
      </c>
      <c r="B197" s="21" t="s">
        <v>510</v>
      </c>
      <c r="C197" s="21" t="s">
        <v>511</v>
      </c>
      <c r="D197" s="40" t="s">
        <v>491</v>
      </c>
      <c r="E197" s="40" t="s">
        <v>151</v>
      </c>
      <c r="F197" s="41">
        <v>1500000000</v>
      </c>
      <c r="G197" s="90">
        <v>26.8</v>
      </c>
      <c r="H197" s="41">
        <v>390000000</v>
      </c>
      <c r="I197" s="87">
        <v>1</v>
      </c>
      <c r="J197" s="79">
        <v>-1.3</v>
      </c>
      <c r="K197" s="42">
        <v>2</v>
      </c>
      <c r="L197" s="79">
        <v>-3</v>
      </c>
      <c r="M197" s="42">
        <v>3</v>
      </c>
      <c r="N197" s="79">
        <v>-0.8</v>
      </c>
      <c r="O197" s="42">
        <v>1</v>
      </c>
      <c r="P197" s="79">
        <v>0.3</v>
      </c>
      <c r="Q197" s="42">
        <v>2</v>
      </c>
      <c r="R197" s="79">
        <v>1.3</v>
      </c>
      <c r="S197" s="42">
        <v>2</v>
      </c>
      <c r="T197" s="79">
        <v>5.2</v>
      </c>
      <c r="U197" s="42">
        <v>4</v>
      </c>
      <c r="V197" s="79">
        <v>11.9</v>
      </c>
      <c r="W197" s="42">
        <v>3</v>
      </c>
      <c r="X197" s="79">
        <v>0.3</v>
      </c>
      <c r="Y197" s="42">
        <v>2</v>
      </c>
      <c r="Z197" s="79">
        <v>0</v>
      </c>
      <c r="AA197" s="42">
        <v>3</v>
      </c>
      <c r="AB197" s="79">
        <v>13.6</v>
      </c>
      <c r="AC197" s="42">
        <v>2</v>
      </c>
      <c r="AD197" s="79">
        <v>-0.3</v>
      </c>
      <c r="AE197" s="42">
        <v>3</v>
      </c>
      <c r="AF197" s="79">
        <v>0.9</v>
      </c>
      <c r="AG197" s="42">
        <v>3</v>
      </c>
      <c r="AH197" s="79">
        <v>0</v>
      </c>
      <c r="AI197" s="42">
        <v>4</v>
      </c>
      <c r="AJ197" s="30">
        <v>0</v>
      </c>
    </row>
  </sheetData>
  <sheetProtection autoFilter="0"/>
  <autoFilter ref="B2:AJ197" xr:uid="{F237F5D1-21ED-4BA4-8BCB-2E66DB86985D}">
    <filterColumn colId="7" showButton="0"/>
    <filterColumn colId="9" showButton="0"/>
    <filterColumn colId="11" showButton="0"/>
    <filterColumn colId="13" showButton="0"/>
    <filterColumn colId="15" showButton="0"/>
    <filterColumn colId="17" showButton="0"/>
    <filterColumn colId="19" showButton="0"/>
    <filterColumn colId="21" showButton="0"/>
    <filterColumn colId="23" showButton="0"/>
    <filterColumn colId="25" showButton="0"/>
    <filterColumn colId="27" showButton="0"/>
    <filterColumn colId="29" showButton="0"/>
    <filterColumn colId="31" showButton="0"/>
    <filterColumn colId="33" showButton="0"/>
  </autoFilter>
  <mergeCells count="23">
    <mergeCell ref="A2:A3"/>
    <mergeCell ref="G1:H1"/>
    <mergeCell ref="AG2:AH2"/>
    <mergeCell ref="AI2:AJ2"/>
    <mergeCell ref="U2:V2"/>
    <mergeCell ref="W2:X2"/>
    <mergeCell ref="Y2:Z2"/>
    <mergeCell ref="AA2:AB2"/>
    <mergeCell ref="AC2:AD2"/>
    <mergeCell ref="AE2:AF2"/>
    <mergeCell ref="S2:T2"/>
    <mergeCell ref="I2:J2"/>
    <mergeCell ref="K2:L2"/>
    <mergeCell ref="M2:N2"/>
    <mergeCell ref="O2:P2"/>
    <mergeCell ref="Q2:R2"/>
    <mergeCell ref="H2:H3"/>
    <mergeCell ref="B2:B3"/>
    <mergeCell ref="G2:G3"/>
    <mergeCell ref="F2:F3"/>
    <mergeCell ref="E2:E3"/>
    <mergeCell ref="D2:D3"/>
    <mergeCell ref="C2:C3"/>
  </mergeCells>
  <conditionalFormatting sqref="G4:G197">
    <cfRule type="dataBar" priority="17">
      <dataBar>
        <cfvo type="min"/>
        <cfvo type="max"/>
        <color theme="9" tint="0.59999389629810485"/>
      </dataBar>
      <extLst>
        <ext xmlns:x14="http://schemas.microsoft.com/office/spreadsheetml/2009/9/main" uri="{B025F937-C7B1-47D3-B67F-A62EFF666E3E}">
          <x14:id>{B17BF361-15A2-4D6D-9EF1-578E0EE2A12A}</x14:id>
        </ext>
      </extLst>
    </cfRule>
  </conditionalFormatting>
  <conditionalFormatting sqref="J4:J197">
    <cfRule type="dataBar" priority="14">
      <dataBar showValue="0">
        <cfvo type="min"/>
        <cfvo type="max"/>
        <color theme="9" tint="0.59999389629810485"/>
      </dataBar>
      <extLst>
        <ext xmlns:x14="http://schemas.microsoft.com/office/spreadsheetml/2009/9/main" uri="{B025F937-C7B1-47D3-B67F-A62EFF666E3E}">
          <x14:id>{B767B4A3-E1E1-4969-B281-1F524F1FF3A7}</x14:id>
        </ext>
      </extLst>
    </cfRule>
  </conditionalFormatting>
  <conditionalFormatting sqref="L4:L197">
    <cfRule type="dataBar" priority="13">
      <dataBar showValue="0">
        <cfvo type="min"/>
        <cfvo type="max"/>
        <color theme="9" tint="0.59999389629810485"/>
      </dataBar>
      <extLst>
        <ext xmlns:x14="http://schemas.microsoft.com/office/spreadsheetml/2009/9/main" uri="{B025F937-C7B1-47D3-B67F-A62EFF666E3E}">
          <x14:id>{5781C67D-CB0D-40CA-B2FE-3EFBB1337EF5}</x14:id>
        </ext>
      </extLst>
    </cfRule>
  </conditionalFormatting>
  <conditionalFormatting sqref="N4:N197">
    <cfRule type="dataBar" priority="12">
      <dataBar showValue="0">
        <cfvo type="min"/>
        <cfvo type="max"/>
        <color theme="9" tint="0.59999389629810485"/>
      </dataBar>
      <extLst>
        <ext xmlns:x14="http://schemas.microsoft.com/office/spreadsheetml/2009/9/main" uri="{B025F937-C7B1-47D3-B67F-A62EFF666E3E}">
          <x14:id>{D68E156B-70B7-41CD-94B0-C102B7FF6949}</x14:id>
        </ext>
      </extLst>
    </cfRule>
  </conditionalFormatting>
  <conditionalFormatting sqref="P4:P197">
    <cfRule type="dataBar" priority="11">
      <dataBar showValue="0">
        <cfvo type="min"/>
        <cfvo type="max"/>
        <color theme="9" tint="0.59999389629810485"/>
      </dataBar>
      <extLst>
        <ext xmlns:x14="http://schemas.microsoft.com/office/spreadsheetml/2009/9/main" uri="{B025F937-C7B1-47D3-B67F-A62EFF666E3E}">
          <x14:id>{5082D85B-ED6D-4547-80B1-8BD4EF875608}</x14:id>
        </ext>
      </extLst>
    </cfRule>
  </conditionalFormatting>
  <conditionalFormatting sqref="R4:R197">
    <cfRule type="dataBar" priority="10">
      <dataBar showValue="0">
        <cfvo type="min"/>
        <cfvo type="max"/>
        <color theme="9" tint="0.59999389629810485"/>
      </dataBar>
      <extLst>
        <ext xmlns:x14="http://schemas.microsoft.com/office/spreadsheetml/2009/9/main" uri="{B025F937-C7B1-47D3-B67F-A62EFF666E3E}">
          <x14:id>{66285071-521F-48FE-BAAD-F84A4DDA8DC6}</x14:id>
        </ext>
      </extLst>
    </cfRule>
  </conditionalFormatting>
  <conditionalFormatting sqref="T4:T197">
    <cfRule type="dataBar" priority="9">
      <dataBar showValue="0">
        <cfvo type="min"/>
        <cfvo type="max"/>
        <color theme="9" tint="0.59999389629810485"/>
      </dataBar>
      <extLst>
        <ext xmlns:x14="http://schemas.microsoft.com/office/spreadsheetml/2009/9/main" uri="{B025F937-C7B1-47D3-B67F-A62EFF666E3E}">
          <x14:id>{4A1A5A20-72C7-4A4D-8D2B-1ED79D26A1CB}</x14:id>
        </ext>
      </extLst>
    </cfRule>
  </conditionalFormatting>
  <conditionalFormatting sqref="V4:V197">
    <cfRule type="dataBar" priority="8">
      <dataBar showValue="0">
        <cfvo type="min"/>
        <cfvo type="max"/>
        <color theme="9" tint="0.59999389629810485"/>
      </dataBar>
      <extLst>
        <ext xmlns:x14="http://schemas.microsoft.com/office/spreadsheetml/2009/9/main" uri="{B025F937-C7B1-47D3-B67F-A62EFF666E3E}">
          <x14:id>{00FB0783-589B-43D2-9992-57E006E3EDDC}</x14:id>
        </ext>
      </extLst>
    </cfRule>
  </conditionalFormatting>
  <conditionalFormatting sqref="X4:X197">
    <cfRule type="dataBar" priority="7">
      <dataBar showValue="0">
        <cfvo type="min"/>
        <cfvo type="max"/>
        <color theme="9" tint="0.59999389629810485"/>
      </dataBar>
      <extLst>
        <ext xmlns:x14="http://schemas.microsoft.com/office/spreadsheetml/2009/9/main" uri="{B025F937-C7B1-47D3-B67F-A62EFF666E3E}">
          <x14:id>{D9EE3627-BCCD-415F-BE49-064060947488}</x14:id>
        </ext>
      </extLst>
    </cfRule>
  </conditionalFormatting>
  <conditionalFormatting sqref="Z4:Z197">
    <cfRule type="dataBar" priority="6">
      <dataBar showValue="0">
        <cfvo type="min"/>
        <cfvo type="max"/>
        <color theme="9" tint="0.59999389629810485"/>
      </dataBar>
      <extLst>
        <ext xmlns:x14="http://schemas.microsoft.com/office/spreadsheetml/2009/9/main" uri="{B025F937-C7B1-47D3-B67F-A62EFF666E3E}">
          <x14:id>{62379D33-18D5-4686-A44D-D4D8F59A1C4D}</x14:id>
        </ext>
      </extLst>
    </cfRule>
  </conditionalFormatting>
  <conditionalFormatting sqref="AB4:AB197">
    <cfRule type="dataBar" priority="5">
      <dataBar showValue="0">
        <cfvo type="min"/>
        <cfvo type="max"/>
        <color theme="9" tint="0.59999389629810485"/>
      </dataBar>
      <extLst>
        <ext xmlns:x14="http://schemas.microsoft.com/office/spreadsheetml/2009/9/main" uri="{B025F937-C7B1-47D3-B67F-A62EFF666E3E}">
          <x14:id>{CD79D90F-5846-4A2B-A2B7-FD1991FD48BC}</x14:id>
        </ext>
      </extLst>
    </cfRule>
  </conditionalFormatting>
  <conditionalFormatting sqref="AD4:AD197">
    <cfRule type="dataBar" priority="4">
      <dataBar showValue="0">
        <cfvo type="min"/>
        <cfvo type="max"/>
        <color theme="9" tint="0.59999389629810485"/>
      </dataBar>
      <extLst>
        <ext xmlns:x14="http://schemas.microsoft.com/office/spreadsheetml/2009/9/main" uri="{B025F937-C7B1-47D3-B67F-A62EFF666E3E}">
          <x14:id>{5876149E-ECA3-41B7-91ED-284ACA34D316}</x14:id>
        </ext>
      </extLst>
    </cfRule>
  </conditionalFormatting>
  <conditionalFormatting sqref="AF4:AF197">
    <cfRule type="dataBar" priority="3">
      <dataBar showValue="0">
        <cfvo type="min"/>
        <cfvo type="max"/>
        <color theme="9" tint="0.59999389629810485"/>
      </dataBar>
      <extLst>
        <ext xmlns:x14="http://schemas.microsoft.com/office/spreadsheetml/2009/9/main" uri="{B025F937-C7B1-47D3-B67F-A62EFF666E3E}">
          <x14:id>{BEA861A6-EF6F-4CEF-80C2-E47254226707}</x14:id>
        </ext>
      </extLst>
    </cfRule>
  </conditionalFormatting>
  <conditionalFormatting sqref="AH4:AH197">
    <cfRule type="dataBar" priority="2">
      <dataBar showValue="0">
        <cfvo type="min"/>
        <cfvo type="max"/>
        <color theme="9" tint="0.59999389629810485"/>
      </dataBar>
      <extLst>
        <ext xmlns:x14="http://schemas.microsoft.com/office/spreadsheetml/2009/9/main" uri="{B025F937-C7B1-47D3-B67F-A62EFF666E3E}">
          <x14:id>{8EF6F5D1-9FC6-4EC5-8BC8-39BA1BF935EA}</x14:id>
        </ext>
      </extLst>
    </cfRule>
  </conditionalFormatting>
  <conditionalFormatting sqref="AJ4:AJ197">
    <cfRule type="dataBar" priority="1">
      <dataBar showValue="0">
        <cfvo type="min"/>
        <cfvo type="max"/>
        <color theme="9" tint="0.59999389629810485"/>
      </dataBar>
      <extLst>
        <ext xmlns:x14="http://schemas.microsoft.com/office/spreadsheetml/2009/9/main" uri="{B025F937-C7B1-47D3-B67F-A62EFF666E3E}">
          <x14:id>{ED391C33-E094-4F68-9F7A-005D32CC6641}</x14:id>
        </ext>
      </extLst>
    </cfRule>
  </conditionalFormatting>
  <pageMargins left="0.7" right="0.7" top="0.75" bottom="0.75" header="0.3" footer="0.3"/>
  <pageSetup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dataBar" id="{B17BF361-15A2-4D6D-9EF1-578E0EE2A12A}">
            <x14:dataBar minLength="0" maxLength="100" gradient="0">
              <x14:cfvo type="autoMin"/>
              <x14:cfvo type="autoMax"/>
              <x14:negativeFillColor rgb="FFFF6D6D"/>
              <x14:axisColor theme="0" tint="-0.249977111117893"/>
            </x14:dataBar>
          </x14:cfRule>
          <xm:sqref>G4:G197</xm:sqref>
        </x14:conditionalFormatting>
        <x14:conditionalFormatting xmlns:xm="http://schemas.microsoft.com/office/excel/2006/main">
          <x14:cfRule type="dataBar" id="{B767B4A3-E1E1-4969-B281-1F524F1FF3A7}">
            <x14:dataBar minLength="0" maxLength="100" border="1" gradient="0" direction="leftToRight">
              <x14:cfvo type="autoMin"/>
              <x14:cfvo type="autoMax"/>
              <x14:borderColor theme="0"/>
              <x14:negativeFillColor rgb="FFFF6D6D"/>
              <x14:axisColor theme="0" tint="-4.9989318521683403E-2"/>
            </x14:dataBar>
          </x14:cfRule>
          <xm:sqref>J4:J197</xm:sqref>
        </x14:conditionalFormatting>
        <x14:conditionalFormatting xmlns:xm="http://schemas.microsoft.com/office/excel/2006/main">
          <x14:cfRule type="dataBar" id="{5781C67D-CB0D-40CA-B2FE-3EFBB1337EF5}">
            <x14:dataBar minLength="0" maxLength="100" border="1" gradient="0" direction="leftToRight">
              <x14:cfvo type="autoMin"/>
              <x14:cfvo type="autoMax"/>
              <x14:borderColor theme="0"/>
              <x14:negativeFillColor rgb="FFFF6D6D"/>
              <x14:axisColor theme="0" tint="-4.9989318521683403E-2"/>
            </x14:dataBar>
          </x14:cfRule>
          <xm:sqref>L4:L197</xm:sqref>
        </x14:conditionalFormatting>
        <x14:conditionalFormatting xmlns:xm="http://schemas.microsoft.com/office/excel/2006/main">
          <x14:cfRule type="dataBar" id="{D68E156B-70B7-41CD-94B0-C102B7FF6949}">
            <x14:dataBar minLength="0" maxLength="100" border="1" gradient="0" direction="leftToRight">
              <x14:cfvo type="autoMin"/>
              <x14:cfvo type="autoMax"/>
              <x14:borderColor theme="0"/>
              <x14:negativeFillColor rgb="FFFF6D6D"/>
              <x14:axisColor theme="0" tint="-4.9989318521683403E-2"/>
            </x14:dataBar>
          </x14:cfRule>
          <xm:sqref>N4:N197</xm:sqref>
        </x14:conditionalFormatting>
        <x14:conditionalFormatting xmlns:xm="http://schemas.microsoft.com/office/excel/2006/main">
          <x14:cfRule type="dataBar" id="{5082D85B-ED6D-4547-80B1-8BD4EF875608}">
            <x14:dataBar minLength="0" maxLength="100" border="1" gradient="0" direction="leftToRight">
              <x14:cfvo type="autoMin"/>
              <x14:cfvo type="autoMax"/>
              <x14:borderColor theme="0"/>
              <x14:negativeFillColor rgb="FFFF6D6D"/>
              <x14:axisColor theme="0" tint="-4.9989318521683403E-2"/>
            </x14:dataBar>
          </x14:cfRule>
          <xm:sqref>P4:P197</xm:sqref>
        </x14:conditionalFormatting>
        <x14:conditionalFormatting xmlns:xm="http://schemas.microsoft.com/office/excel/2006/main">
          <x14:cfRule type="dataBar" id="{66285071-521F-48FE-BAAD-F84A4DDA8DC6}">
            <x14:dataBar minLength="0" maxLength="100" border="1" gradient="0" direction="leftToRight">
              <x14:cfvo type="autoMin"/>
              <x14:cfvo type="autoMax"/>
              <x14:borderColor theme="0"/>
              <x14:negativeFillColor rgb="FFFF6D6D"/>
              <x14:axisColor theme="0" tint="-4.9989318521683403E-2"/>
            </x14:dataBar>
          </x14:cfRule>
          <xm:sqref>R4:R197</xm:sqref>
        </x14:conditionalFormatting>
        <x14:conditionalFormatting xmlns:xm="http://schemas.microsoft.com/office/excel/2006/main">
          <x14:cfRule type="dataBar" id="{4A1A5A20-72C7-4A4D-8D2B-1ED79D26A1CB}">
            <x14:dataBar minLength="0" maxLength="100" border="1" gradient="0" direction="leftToRight">
              <x14:cfvo type="autoMin"/>
              <x14:cfvo type="autoMax"/>
              <x14:borderColor theme="0"/>
              <x14:negativeFillColor rgb="FFFF6D6D"/>
              <x14:axisColor theme="0" tint="-4.9989318521683403E-2"/>
            </x14:dataBar>
          </x14:cfRule>
          <xm:sqref>T4:T197</xm:sqref>
        </x14:conditionalFormatting>
        <x14:conditionalFormatting xmlns:xm="http://schemas.microsoft.com/office/excel/2006/main">
          <x14:cfRule type="dataBar" id="{00FB0783-589B-43D2-9992-57E006E3EDDC}">
            <x14:dataBar minLength="0" maxLength="100" border="1" gradient="0" direction="leftToRight">
              <x14:cfvo type="autoMin"/>
              <x14:cfvo type="autoMax"/>
              <x14:borderColor theme="0"/>
              <x14:negativeFillColor rgb="FFFF6D6D"/>
              <x14:axisColor theme="0" tint="-4.9989318521683403E-2"/>
            </x14:dataBar>
          </x14:cfRule>
          <xm:sqref>V4:V197</xm:sqref>
        </x14:conditionalFormatting>
        <x14:conditionalFormatting xmlns:xm="http://schemas.microsoft.com/office/excel/2006/main">
          <x14:cfRule type="dataBar" id="{D9EE3627-BCCD-415F-BE49-064060947488}">
            <x14:dataBar minLength="0" maxLength="100" border="1" gradient="0" direction="leftToRight">
              <x14:cfvo type="autoMin"/>
              <x14:cfvo type="autoMax"/>
              <x14:borderColor theme="0"/>
              <x14:negativeFillColor rgb="FFFF6D6D"/>
              <x14:axisColor theme="0" tint="-4.9989318521683403E-2"/>
            </x14:dataBar>
          </x14:cfRule>
          <xm:sqref>X4:X197</xm:sqref>
        </x14:conditionalFormatting>
        <x14:conditionalFormatting xmlns:xm="http://schemas.microsoft.com/office/excel/2006/main">
          <x14:cfRule type="dataBar" id="{62379D33-18D5-4686-A44D-D4D8F59A1C4D}">
            <x14:dataBar minLength="0" maxLength="100" border="1" gradient="0" direction="leftToRight">
              <x14:cfvo type="autoMin"/>
              <x14:cfvo type="autoMax"/>
              <x14:borderColor theme="0"/>
              <x14:negativeFillColor rgb="FFFF6D6D"/>
              <x14:axisColor theme="0" tint="-4.9989318521683403E-2"/>
            </x14:dataBar>
          </x14:cfRule>
          <xm:sqref>Z4:Z197</xm:sqref>
        </x14:conditionalFormatting>
        <x14:conditionalFormatting xmlns:xm="http://schemas.microsoft.com/office/excel/2006/main">
          <x14:cfRule type="dataBar" id="{CD79D90F-5846-4A2B-A2B7-FD1991FD48BC}">
            <x14:dataBar minLength="0" maxLength="100" border="1" gradient="0" direction="leftToRight">
              <x14:cfvo type="autoMin"/>
              <x14:cfvo type="autoMax"/>
              <x14:borderColor theme="0"/>
              <x14:negativeFillColor rgb="FFFF6D6D"/>
              <x14:axisColor theme="0" tint="-4.9989318521683403E-2"/>
            </x14:dataBar>
          </x14:cfRule>
          <xm:sqref>AB4:AB197</xm:sqref>
        </x14:conditionalFormatting>
        <x14:conditionalFormatting xmlns:xm="http://schemas.microsoft.com/office/excel/2006/main">
          <x14:cfRule type="dataBar" id="{5876149E-ECA3-41B7-91ED-284ACA34D316}">
            <x14:dataBar minLength="0" maxLength="100" border="1" gradient="0" direction="leftToRight">
              <x14:cfvo type="autoMin"/>
              <x14:cfvo type="autoMax"/>
              <x14:borderColor theme="0"/>
              <x14:negativeFillColor rgb="FFFF6D6D"/>
              <x14:axisColor theme="0" tint="-4.9989318521683403E-2"/>
            </x14:dataBar>
          </x14:cfRule>
          <xm:sqref>AD4:AD197</xm:sqref>
        </x14:conditionalFormatting>
        <x14:conditionalFormatting xmlns:xm="http://schemas.microsoft.com/office/excel/2006/main">
          <x14:cfRule type="dataBar" id="{BEA861A6-EF6F-4CEF-80C2-E47254226707}">
            <x14:dataBar minLength="0" maxLength="100" border="1" gradient="0" direction="leftToRight">
              <x14:cfvo type="autoMin"/>
              <x14:cfvo type="autoMax"/>
              <x14:borderColor theme="0"/>
              <x14:negativeFillColor rgb="FFFF6D6D"/>
              <x14:axisColor theme="0" tint="-4.9989318521683403E-2"/>
            </x14:dataBar>
          </x14:cfRule>
          <xm:sqref>AF4:AF197</xm:sqref>
        </x14:conditionalFormatting>
        <x14:conditionalFormatting xmlns:xm="http://schemas.microsoft.com/office/excel/2006/main">
          <x14:cfRule type="dataBar" id="{8EF6F5D1-9FC6-4EC5-8BC8-39BA1BF935EA}">
            <x14:dataBar minLength="0" maxLength="100" border="1" gradient="0" direction="leftToRight">
              <x14:cfvo type="autoMin"/>
              <x14:cfvo type="autoMax"/>
              <x14:borderColor theme="0"/>
              <x14:negativeFillColor rgb="FFFF6D6D"/>
              <x14:axisColor theme="0" tint="-4.9989318521683403E-2"/>
            </x14:dataBar>
          </x14:cfRule>
          <xm:sqref>AH4:AH197</xm:sqref>
        </x14:conditionalFormatting>
        <x14:conditionalFormatting xmlns:xm="http://schemas.microsoft.com/office/excel/2006/main">
          <x14:cfRule type="dataBar" id="{ED391C33-E094-4F68-9F7A-005D32CC6641}">
            <x14:dataBar minLength="0" maxLength="100" border="1" gradient="0" direction="leftToRight">
              <x14:cfvo type="autoMin"/>
              <x14:cfvo type="autoMax"/>
              <x14:borderColor theme="0"/>
              <x14:negativeFillColor rgb="FFFF6D6D"/>
              <x14:axisColor theme="0" tint="-4.9989318521683403E-2"/>
            </x14:dataBar>
          </x14:cfRule>
          <xm:sqref>AJ4:AJ197</xm:sqref>
        </x14:conditionalFormatting>
        <x14:conditionalFormatting xmlns:xm="http://schemas.microsoft.com/office/excel/2006/main">
          <x14:cfRule type="iconSet" priority="16" id="{EBA0BE39-ED82-4AF7-AC22-8F0803BE3850}">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I4:I197 M4:M197 O4:O197 Q4:Q197 S4:S197 U4:U197 W4:W197 Y4:Y197 AA4:AA197 AC4:AC197 AE4:AE197 AG4:AG197 AI4:AI197</xm:sqref>
        </x14:conditionalFormatting>
        <x14:conditionalFormatting xmlns:xm="http://schemas.microsoft.com/office/excel/2006/main">
          <x14:cfRule type="iconSet" priority="15" id="{446D501D-D298-4376-929C-6C03FF45114B}">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K4:K197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206"/>
  <sheetViews>
    <sheetView showGridLines="0" workbookViewId="0">
      <selection activeCell="I35" sqref="I35"/>
    </sheetView>
  </sheetViews>
  <sheetFormatPr defaultColWidth="10.90625" defaultRowHeight="14.5" x14ac:dyDescent="0.35"/>
  <cols>
    <col min="1" max="1" width="1.453125" customWidth="1"/>
    <col min="7" max="7" width="2" customWidth="1"/>
    <col min="8" max="9" width="18.36328125" customWidth="1"/>
    <col min="10" max="10" width="14.08984375" customWidth="1"/>
    <col min="11" max="11" width="43" customWidth="1"/>
    <col min="12" max="12" width="2" customWidth="1"/>
    <col min="13" max="13" width="28.08984375" bestFit="1" customWidth="1"/>
    <col min="14" max="14" width="15.453125" bestFit="1" customWidth="1"/>
    <col min="15" max="15" width="24.36328125" bestFit="1" customWidth="1"/>
  </cols>
  <sheetData>
    <row r="1" spans="2:15" s="1" customFormat="1" x14ac:dyDescent="0.35">
      <c r="B1" s="1" t="s">
        <v>552</v>
      </c>
    </row>
    <row r="4" spans="2:15" x14ac:dyDescent="0.35">
      <c r="B4" s="43" t="s">
        <v>553</v>
      </c>
      <c r="C4" s="44"/>
      <c r="D4" s="45"/>
      <c r="H4" s="43" t="s">
        <v>554</v>
      </c>
      <c r="I4" s="46"/>
      <c r="J4" s="44"/>
      <c r="K4" s="45"/>
      <c r="M4" s="43" t="s">
        <v>555</v>
      </c>
      <c r="N4" s="44"/>
      <c r="O4" s="45"/>
    </row>
    <row r="5" spans="2:15" x14ac:dyDescent="0.35">
      <c r="B5" t="s">
        <v>79</v>
      </c>
    </row>
    <row r="6" spans="2:15" x14ac:dyDescent="0.35">
      <c r="B6" t="s">
        <v>247</v>
      </c>
      <c r="I6" t="s">
        <v>135</v>
      </c>
      <c r="J6" t="str">
        <f>RIGHT(I6,LEN(I6)-FIND("_",I6))</f>
        <v>anc4</v>
      </c>
      <c r="K6" t="s">
        <v>24</v>
      </c>
      <c r="M6" t="s">
        <v>50</v>
      </c>
      <c r="N6" t="s">
        <v>556</v>
      </c>
      <c r="O6" t="s">
        <v>36</v>
      </c>
    </row>
    <row r="7" spans="2:15" x14ac:dyDescent="0.35">
      <c r="B7" t="s">
        <v>318</v>
      </c>
      <c r="I7" t="s">
        <v>139</v>
      </c>
      <c r="J7" t="str">
        <f t="shared" ref="J7:J19" si="0">RIGHT(I7,LEN(I7)-FIND("_",I7))</f>
        <v>art</v>
      </c>
      <c r="K7" t="s">
        <v>28</v>
      </c>
      <c r="M7" t="s">
        <v>52</v>
      </c>
      <c r="N7" t="s">
        <v>557</v>
      </c>
      <c r="O7" t="s">
        <v>37</v>
      </c>
    </row>
    <row r="8" spans="2:15" x14ac:dyDescent="0.35">
      <c r="B8" t="s">
        <v>361</v>
      </c>
      <c r="I8" t="s">
        <v>145</v>
      </c>
      <c r="J8" t="str">
        <f t="shared" si="0"/>
        <v>beds</v>
      </c>
      <c r="K8" t="s">
        <v>558</v>
      </c>
      <c r="M8" t="s">
        <v>54</v>
      </c>
      <c r="N8" t="s">
        <v>559</v>
      </c>
      <c r="O8" t="s">
        <v>38</v>
      </c>
    </row>
    <row r="9" spans="2:15" x14ac:dyDescent="0.35">
      <c r="B9" t="s">
        <v>468</v>
      </c>
      <c r="I9" t="s">
        <v>142</v>
      </c>
      <c r="J9" t="str">
        <f t="shared" si="0"/>
        <v>bp</v>
      </c>
      <c r="K9" t="s">
        <v>31</v>
      </c>
      <c r="M9" t="s">
        <v>56</v>
      </c>
      <c r="N9" t="s">
        <v>560</v>
      </c>
      <c r="O9" t="s">
        <v>39</v>
      </c>
    </row>
    <row r="10" spans="2:15" x14ac:dyDescent="0.35">
      <c r="B10" t="s">
        <v>491</v>
      </c>
      <c r="I10" t="s">
        <v>136</v>
      </c>
      <c r="J10" t="str">
        <f t="shared" si="0"/>
        <v>dtp3</v>
      </c>
      <c r="K10" t="s">
        <v>25</v>
      </c>
      <c r="M10" t="s">
        <v>58</v>
      </c>
      <c r="N10" t="s">
        <v>561</v>
      </c>
      <c r="O10" t="s">
        <v>40</v>
      </c>
    </row>
    <row r="11" spans="2:15" x14ac:dyDescent="0.35">
      <c r="I11" t="s">
        <v>147</v>
      </c>
      <c r="J11" t="str">
        <f t="shared" si="0"/>
        <v>espar</v>
      </c>
      <c r="K11" t="s">
        <v>35</v>
      </c>
      <c r="M11" t="s">
        <v>60</v>
      </c>
      <c r="N11" t="s">
        <v>562</v>
      </c>
      <c r="O11" t="s">
        <v>41</v>
      </c>
    </row>
    <row r="12" spans="2:15" x14ac:dyDescent="0.35">
      <c r="B12" s="43" t="s">
        <v>563</v>
      </c>
      <c r="C12" s="44"/>
      <c r="D12" s="45"/>
      <c r="I12" t="s">
        <v>134</v>
      </c>
      <c r="J12" t="str">
        <f t="shared" si="0"/>
        <v>fp</v>
      </c>
      <c r="K12" t="s">
        <v>23</v>
      </c>
      <c r="M12" t="s">
        <v>62</v>
      </c>
      <c r="N12" t="s">
        <v>564</v>
      </c>
      <c r="O12" t="s">
        <v>42</v>
      </c>
    </row>
    <row r="13" spans="2:15" x14ac:dyDescent="0.35">
      <c r="B13" t="s">
        <v>79</v>
      </c>
      <c r="C13" t="s">
        <v>155</v>
      </c>
      <c r="D13" t="s">
        <v>156</v>
      </c>
      <c r="I13" t="s">
        <v>143</v>
      </c>
      <c r="J13" t="str">
        <f t="shared" si="0"/>
        <v>fpg</v>
      </c>
      <c r="K13" t="s">
        <v>32</v>
      </c>
      <c r="M13" t="s">
        <v>64</v>
      </c>
      <c r="N13" t="s">
        <v>565</v>
      </c>
      <c r="O13" t="s">
        <v>43</v>
      </c>
    </row>
    <row r="14" spans="2:15" x14ac:dyDescent="0.35">
      <c r="B14" t="s">
        <v>79</v>
      </c>
      <c r="C14" t="s">
        <v>162</v>
      </c>
      <c r="D14" t="s">
        <v>163</v>
      </c>
      <c r="I14" t="s">
        <v>146</v>
      </c>
      <c r="J14" t="str">
        <f t="shared" si="0"/>
        <v>hwf</v>
      </c>
      <c r="K14" t="s">
        <v>34</v>
      </c>
      <c r="M14" t="s">
        <v>66</v>
      </c>
      <c r="N14" t="s">
        <v>566</v>
      </c>
      <c r="O14" t="s">
        <v>44</v>
      </c>
    </row>
    <row r="15" spans="2:15" x14ac:dyDescent="0.35">
      <c r="B15" t="s">
        <v>79</v>
      </c>
      <c r="C15" t="s">
        <v>206</v>
      </c>
      <c r="D15" t="s">
        <v>207</v>
      </c>
      <c r="I15" t="s">
        <v>140</v>
      </c>
      <c r="J15" t="str">
        <f t="shared" si="0"/>
        <v>itn</v>
      </c>
      <c r="K15" t="s">
        <v>29</v>
      </c>
      <c r="M15" t="s">
        <v>68</v>
      </c>
      <c r="N15" t="s">
        <v>567</v>
      </c>
      <c r="O15" t="s">
        <v>45</v>
      </c>
    </row>
    <row r="16" spans="2:15" x14ac:dyDescent="0.35">
      <c r="B16" t="s">
        <v>79</v>
      </c>
      <c r="C16" t="s">
        <v>196</v>
      </c>
      <c r="D16" t="s">
        <v>197</v>
      </c>
      <c r="I16" t="s">
        <v>137</v>
      </c>
      <c r="J16" t="str">
        <f t="shared" si="0"/>
        <v>pneumo</v>
      </c>
      <c r="K16" t="s">
        <v>26</v>
      </c>
      <c r="M16" t="s">
        <v>70</v>
      </c>
      <c r="N16" t="s">
        <v>568</v>
      </c>
      <c r="O16" t="s">
        <v>46</v>
      </c>
    </row>
    <row r="17" spans="2:15" x14ac:dyDescent="0.35">
      <c r="B17" t="s">
        <v>79</v>
      </c>
      <c r="C17" t="s">
        <v>238</v>
      </c>
      <c r="D17" t="s">
        <v>239</v>
      </c>
      <c r="I17" t="s">
        <v>138</v>
      </c>
      <c r="J17" t="str">
        <f t="shared" si="0"/>
        <v>tb</v>
      </c>
      <c r="K17" t="s">
        <v>27</v>
      </c>
      <c r="M17" t="s">
        <v>72</v>
      </c>
      <c r="N17" t="s">
        <v>569</v>
      </c>
      <c r="O17" t="s">
        <v>47</v>
      </c>
    </row>
    <row r="18" spans="2:15" x14ac:dyDescent="0.35">
      <c r="B18" t="s">
        <v>79</v>
      </c>
      <c r="C18" t="s">
        <v>210</v>
      </c>
      <c r="D18" t="s">
        <v>211</v>
      </c>
      <c r="I18" t="s">
        <v>141</v>
      </c>
      <c r="J18" t="str">
        <f t="shared" si="0"/>
        <v>uhc_sanitation</v>
      </c>
      <c r="K18" t="s">
        <v>30</v>
      </c>
      <c r="M18" t="s">
        <v>74</v>
      </c>
      <c r="N18" t="s">
        <v>570</v>
      </c>
      <c r="O18" t="s">
        <v>48</v>
      </c>
    </row>
    <row r="19" spans="2:15" x14ac:dyDescent="0.35">
      <c r="B19" t="s">
        <v>79</v>
      </c>
      <c r="C19" t="s">
        <v>198</v>
      </c>
      <c r="D19" t="s">
        <v>199</v>
      </c>
      <c r="I19" t="s">
        <v>144</v>
      </c>
      <c r="J19" t="str">
        <f t="shared" si="0"/>
        <v>uhc_tobacco</v>
      </c>
      <c r="K19" t="s">
        <v>33</v>
      </c>
      <c r="M19" t="s">
        <v>76</v>
      </c>
      <c r="N19" t="s">
        <v>571</v>
      </c>
      <c r="O19" t="s">
        <v>49</v>
      </c>
    </row>
    <row r="20" spans="2:15" x14ac:dyDescent="0.35">
      <c r="B20" t="s">
        <v>79</v>
      </c>
      <c r="C20" t="s">
        <v>214</v>
      </c>
      <c r="D20" t="s">
        <v>215</v>
      </c>
      <c r="M20" t="s">
        <v>51</v>
      </c>
      <c r="N20" t="s">
        <v>556</v>
      </c>
      <c r="O20" t="s">
        <v>36</v>
      </c>
    </row>
    <row r="21" spans="2:15" x14ac:dyDescent="0.35">
      <c r="B21" t="s">
        <v>79</v>
      </c>
      <c r="C21" t="s">
        <v>216</v>
      </c>
      <c r="D21" t="s">
        <v>217</v>
      </c>
      <c r="M21" t="s">
        <v>53</v>
      </c>
      <c r="N21" t="s">
        <v>557</v>
      </c>
      <c r="O21" t="s">
        <v>37</v>
      </c>
    </row>
    <row r="22" spans="2:15" x14ac:dyDescent="0.35">
      <c r="B22" t="s">
        <v>79</v>
      </c>
      <c r="C22" t="s">
        <v>226</v>
      </c>
      <c r="D22" t="s">
        <v>227</v>
      </c>
      <c r="M22" t="s">
        <v>55</v>
      </c>
      <c r="N22" t="s">
        <v>559</v>
      </c>
      <c r="O22" t="s">
        <v>38</v>
      </c>
    </row>
    <row r="23" spans="2:15" ht="21" x14ac:dyDescent="0.35">
      <c r="B23" t="s">
        <v>79</v>
      </c>
      <c r="C23" t="s">
        <v>240</v>
      </c>
      <c r="D23" t="s">
        <v>241</v>
      </c>
      <c r="H23" s="47" t="s">
        <v>572</v>
      </c>
      <c r="I23" s="33">
        <v>4</v>
      </c>
      <c r="J23" s="66">
        <v>-1</v>
      </c>
      <c r="K23" s="81" t="s">
        <v>594</v>
      </c>
      <c r="M23" t="s">
        <v>57</v>
      </c>
      <c r="N23" t="s">
        <v>560</v>
      </c>
      <c r="O23" t="s">
        <v>39</v>
      </c>
    </row>
    <row r="24" spans="2:15" ht="21" x14ac:dyDescent="0.35">
      <c r="B24" t="s">
        <v>79</v>
      </c>
      <c r="C24" t="s">
        <v>170</v>
      </c>
      <c r="D24" t="s">
        <v>171</v>
      </c>
      <c r="H24" s="47" t="s">
        <v>573</v>
      </c>
      <c r="I24" s="33">
        <v>4</v>
      </c>
      <c r="J24" s="66">
        <v>1</v>
      </c>
      <c r="K24" s="81" t="s">
        <v>574</v>
      </c>
      <c r="M24" t="s">
        <v>59</v>
      </c>
      <c r="N24" t="s">
        <v>561</v>
      </c>
      <c r="O24" t="s">
        <v>40</v>
      </c>
    </row>
    <row r="25" spans="2:15" ht="21" x14ac:dyDescent="0.35">
      <c r="B25" t="s">
        <v>79</v>
      </c>
      <c r="C25" t="s">
        <v>182</v>
      </c>
      <c r="D25" t="s">
        <v>183</v>
      </c>
      <c r="H25" s="47" t="s">
        <v>575</v>
      </c>
      <c r="I25" s="33">
        <v>1</v>
      </c>
      <c r="J25" s="66">
        <v>-1</v>
      </c>
      <c r="K25" s="81" t="s">
        <v>595</v>
      </c>
      <c r="M25" t="s">
        <v>61</v>
      </c>
      <c r="N25" t="s">
        <v>562</v>
      </c>
      <c r="O25" t="s">
        <v>41</v>
      </c>
    </row>
    <row r="26" spans="2:15" ht="21" x14ac:dyDescent="0.35">
      <c r="B26" t="s">
        <v>79</v>
      </c>
      <c r="C26" t="s">
        <v>232</v>
      </c>
      <c r="D26" t="s">
        <v>233</v>
      </c>
      <c r="H26" s="47" t="s">
        <v>576</v>
      </c>
      <c r="I26" s="33">
        <v>1</v>
      </c>
      <c r="J26" s="66">
        <v>1</v>
      </c>
      <c r="K26" s="81" t="s">
        <v>596</v>
      </c>
      <c r="M26" t="s">
        <v>63</v>
      </c>
      <c r="N26" t="s">
        <v>564</v>
      </c>
      <c r="O26" t="s">
        <v>42</v>
      </c>
    </row>
    <row r="27" spans="2:15" x14ac:dyDescent="0.35">
      <c r="B27" t="s">
        <v>79</v>
      </c>
      <c r="C27" t="s">
        <v>164</v>
      </c>
      <c r="D27" t="s">
        <v>165</v>
      </c>
      <c r="H27" s="48" t="s">
        <v>577</v>
      </c>
      <c r="K27" s="81" t="s">
        <v>578</v>
      </c>
      <c r="M27" t="s">
        <v>65</v>
      </c>
      <c r="N27" t="s">
        <v>565</v>
      </c>
      <c r="O27" t="s">
        <v>43</v>
      </c>
    </row>
    <row r="28" spans="2:15" x14ac:dyDescent="0.35">
      <c r="B28" t="s">
        <v>79</v>
      </c>
      <c r="C28" t="s">
        <v>224</v>
      </c>
      <c r="D28" t="s">
        <v>225</v>
      </c>
      <c r="M28" t="s">
        <v>67</v>
      </c>
      <c r="N28" t="s">
        <v>566</v>
      </c>
      <c r="O28" t="s">
        <v>44</v>
      </c>
    </row>
    <row r="29" spans="2:15" x14ac:dyDescent="0.35">
      <c r="B29" t="s">
        <v>79</v>
      </c>
      <c r="C29" t="s">
        <v>180</v>
      </c>
      <c r="D29" t="s">
        <v>181</v>
      </c>
      <c r="M29" t="s">
        <v>69</v>
      </c>
      <c r="N29" t="s">
        <v>567</v>
      </c>
      <c r="O29" t="s">
        <v>45</v>
      </c>
    </row>
    <row r="30" spans="2:15" x14ac:dyDescent="0.35">
      <c r="B30" t="s">
        <v>79</v>
      </c>
      <c r="C30" t="s">
        <v>220</v>
      </c>
      <c r="D30" t="s">
        <v>221</v>
      </c>
      <c r="M30" t="s">
        <v>71</v>
      </c>
      <c r="N30" t="s">
        <v>568</v>
      </c>
      <c r="O30" t="s">
        <v>46</v>
      </c>
    </row>
    <row r="31" spans="2:15" x14ac:dyDescent="0.35">
      <c r="B31" t="s">
        <v>79</v>
      </c>
      <c r="C31" t="s">
        <v>149</v>
      </c>
      <c r="D31" t="s">
        <v>150</v>
      </c>
      <c r="M31" t="s">
        <v>73</v>
      </c>
      <c r="N31" t="s">
        <v>569</v>
      </c>
      <c r="O31" t="s">
        <v>47</v>
      </c>
    </row>
    <row r="32" spans="2:15" x14ac:dyDescent="0.35">
      <c r="B32" t="s">
        <v>79</v>
      </c>
      <c r="C32" t="s">
        <v>152</v>
      </c>
      <c r="D32" t="s">
        <v>153</v>
      </c>
      <c r="M32" t="s">
        <v>75</v>
      </c>
      <c r="N32" t="s">
        <v>570</v>
      </c>
      <c r="O32" t="s">
        <v>48</v>
      </c>
    </row>
    <row r="33" spans="2:15" x14ac:dyDescent="0.35">
      <c r="B33" t="s">
        <v>79</v>
      </c>
      <c r="C33" t="s">
        <v>192</v>
      </c>
      <c r="D33" t="s">
        <v>193</v>
      </c>
      <c r="M33" t="s">
        <v>77</v>
      </c>
      <c r="N33" t="s">
        <v>571</v>
      </c>
      <c r="O33" t="s">
        <v>49</v>
      </c>
    </row>
    <row r="34" spans="2:15" x14ac:dyDescent="0.35">
      <c r="B34" t="s">
        <v>79</v>
      </c>
      <c r="C34" t="s">
        <v>204</v>
      </c>
      <c r="D34" t="s">
        <v>205</v>
      </c>
    </row>
    <row r="35" spans="2:15" x14ac:dyDescent="0.35">
      <c r="B35" t="s">
        <v>79</v>
      </c>
      <c r="C35" t="s">
        <v>168</v>
      </c>
      <c r="D35" t="s">
        <v>169</v>
      </c>
    </row>
    <row r="36" spans="2:15" x14ac:dyDescent="0.35">
      <c r="B36" t="s">
        <v>79</v>
      </c>
      <c r="C36" t="s">
        <v>178</v>
      </c>
      <c r="D36" t="s">
        <v>179</v>
      </c>
    </row>
    <row r="37" spans="2:15" x14ac:dyDescent="0.35">
      <c r="B37" t="s">
        <v>79</v>
      </c>
      <c r="C37" t="s">
        <v>194</v>
      </c>
      <c r="D37" t="s">
        <v>195</v>
      </c>
    </row>
    <row r="38" spans="2:15" x14ac:dyDescent="0.35">
      <c r="B38" t="s">
        <v>79</v>
      </c>
      <c r="C38" t="s">
        <v>172</v>
      </c>
      <c r="D38" t="s">
        <v>173</v>
      </c>
    </row>
    <row r="39" spans="2:15" x14ac:dyDescent="0.35">
      <c r="B39" t="s">
        <v>79</v>
      </c>
      <c r="C39" t="s">
        <v>190</v>
      </c>
      <c r="D39" t="s">
        <v>191</v>
      </c>
    </row>
    <row r="40" spans="2:15" x14ac:dyDescent="0.35">
      <c r="B40" t="s">
        <v>79</v>
      </c>
      <c r="C40" t="s">
        <v>158</v>
      </c>
      <c r="D40" t="s">
        <v>159</v>
      </c>
    </row>
    <row r="41" spans="2:15" x14ac:dyDescent="0.35">
      <c r="B41" t="s">
        <v>79</v>
      </c>
      <c r="C41" t="s">
        <v>187</v>
      </c>
      <c r="D41" t="s">
        <v>188</v>
      </c>
    </row>
    <row r="42" spans="2:15" x14ac:dyDescent="0.35">
      <c r="B42" t="s">
        <v>79</v>
      </c>
      <c r="C42" t="s">
        <v>228</v>
      </c>
      <c r="D42" t="s">
        <v>229</v>
      </c>
    </row>
    <row r="43" spans="2:15" x14ac:dyDescent="0.35">
      <c r="B43" t="s">
        <v>79</v>
      </c>
      <c r="C43" t="s">
        <v>184</v>
      </c>
      <c r="D43" t="s">
        <v>185</v>
      </c>
    </row>
    <row r="44" spans="2:15" x14ac:dyDescent="0.35">
      <c r="B44" t="s">
        <v>79</v>
      </c>
      <c r="C44" t="s">
        <v>230</v>
      </c>
      <c r="D44" t="s">
        <v>231</v>
      </c>
    </row>
    <row r="45" spans="2:15" x14ac:dyDescent="0.35">
      <c r="B45" t="s">
        <v>79</v>
      </c>
      <c r="C45" t="s">
        <v>218</v>
      </c>
      <c r="D45" t="s">
        <v>219</v>
      </c>
    </row>
    <row r="46" spans="2:15" x14ac:dyDescent="0.35">
      <c r="B46" t="s">
        <v>79</v>
      </c>
      <c r="C46" t="s">
        <v>160</v>
      </c>
      <c r="D46" t="s">
        <v>161</v>
      </c>
    </row>
    <row r="47" spans="2:15" x14ac:dyDescent="0.35">
      <c r="B47" t="s">
        <v>79</v>
      </c>
      <c r="C47" t="s">
        <v>174</v>
      </c>
      <c r="D47" t="s">
        <v>175</v>
      </c>
    </row>
    <row r="48" spans="2:15" x14ac:dyDescent="0.35">
      <c r="B48" t="s">
        <v>79</v>
      </c>
      <c r="C48" t="s">
        <v>208</v>
      </c>
      <c r="D48" t="s">
        <v>209</v>
      </c>
    </row>
    <row r="49" spans="2:4" x14ac:dyDescent="0.35">
      <c r="B49" t="s">
        <v>79</v>
      </c>
      <c r="C49" t="s">
        <v>176</v>
      </c>
      <c r="D49" t="s">
        <v>177</v>
      </c>
    </row>
    <row r="50" spans="2:4" x14ac:dyDescent="0.35">
      <c r="B50" t="s">
        <v>79</v>
      </c>
      <c r="C50" t="s">
        <v>244</v>
      </c>
      <c r="D50" t="s">
        <v>81</v>
      </c>
    </row>
    <row r="51" spans="2:4" x14ac:dyDescent="0.35">
      <c r="B51" t="s">
        <v>79</v>
      </c>
      <c r="C51" t="s">
        <v>189</v>
      </c>
      <c r="D51" t="s">
        <v>113</v>
      </c>
    </row>
    <row r="52" spans="2:4" x14ac:dyDescent="0.35">
      <c r="B52" t="s">
        <v>79</v>
      </c>
      <c r="C52" t="s">
        <v>222</v>
      </c>
      <c r="D52" t="s">
        <v>223</v>
      </c>
    </row>
    <row r="53" spans="2:4" x14ac:dyDescent="0.35">
      <c r="B53" t="s">
        <v>79</v>
      </c>
      <c r="C53" t="s">
        <v>212</v>
      </c>
      <c r="D53" t="s">
        <v>213</v>
      </c>
    </row>
    <row r="54" spans="2:4" x14ac:dyDescent="0.35">
      <c r="B54" t="s">
        <v>79</v>
      </c>
      <c r="C54" t="s">
        <v>200</v>
      </c>
      <c r="D54" t="s">
        <v>201</v>
      </c>
    </row>
    <row r="55" spans="2:4" x14ac:dyDescent="0.35">
      <c r="B55" t="s">
        <v>79</v>
      </c>
      <c r="C55" t="s">
        <v>234</v>
      </c>
      <c r="D55" t="s">
        <v>235</v>
      </c>
    </row>
    <row r="56" spans="2:4" x14ac:dyDescent="0.35">
      <c r="B56" t="s">
        <v>79</v>
      </c>
      <c r="C56" t="s">
        <v>236</v>
      </c>
      <c r="D56" t="s">
        <v>237</v>
      </c>
    </row>
    <row r="57" spans="2:4" x14ac:dyDescent="0.35">
      <c r="B57" t="s">
        <v>79</v>
      </c>
      <c r="C57" t="s">
        <v>202</v>
      </c>
      <c r="D57" t="s">
        <v>203</v>
      </c>
    </row>
    <row r="58" spans="2:4" x14ac:dyDescent="0.35">
      <c r="B58" t="s">
        <v>79</v>
      </c>
      <c r="C58" t="s">
        <v>242</v>
      </c>
      <c r="D58" t="s">
        <v>243</v>
      </c>
    </row>
    <row r="59" spans="2:4" x14ac:dyDescent="0.35">
      <c r="B59" t="s">
        <v>79</v>
      </c>
      <c r="C59" t="s">
        <v>166</v>
      </c>
      <c r="D59" t="s">
        <v>167</v>
      </c>
    </row>
    <row r="60" spans="2:4" x14ac:dyDescent="0.35">
      <c r="B60" t="s">
        <v>247</v>
      </c>
      <c r="C60" t="s">
        <v>248</v>
      </c>
      <c r="D60" t="s">
        <v>249</v>
      </c>
    </row>
    <row r="61" spans="2:4" x14ac:dyDescent="0.35">
      <c r="B61" t="s">
        <v>247</v>
      </c>
      <c r="C61" t="s">
        <v>266</v>
      </c>
      <c r="D61" t="s">
        <v>267</v>
      </c>
    </row>
    <row r="62" spans="2:4" x14ac:dyDescent="0.35">
      <c r="B62" t="s">
        <v>247</v>
      </c>
      <c r="C62" t="s">
        <v>306</v>
      </c>
      <c r="D62" t="s">
        <v>307</v>
      </c>
    </row>
    <row r="63" spans="2:4" x14ac:dyDescent="0.35">
      <c r="B63" t="s">
        <v>247</v>
      </c>
      <c r="C63" t="s">
        <v>256</v>
      </c>
      <c r="D63" t="s">
        <v>257</v>
      </c>
    </row>
    <row r="64" spans="2:4" x14ac:dyDescent="0.35">
      <c r="B64" t="s">
        <v>247</v>
      </c>
      <c r="C64" t="s">
        <v>308</v>
      </c>
      <c r="D64" t="s">
        <v>309</v>
      </c>
    </row>
    <row r="65" spans="2:4" x14ac:dyDescent="0.35">
      <c r="B65" t="s">
        <v>247</v>
      </c>
      <c r="C65" t="s">
        <v>304</v>
      </c>
      <c r="D65" t="s">
        <v>305</v>
      </c>
    </row>
    <row r="66" spans="2:4" x14ac:dyDescent="0.35">
      <c r="B66" t="s">
        <v>247</v>
      </c>
      <c r="C66" t="s">
        <v>288</v>
      </c>
      <c r="D66" t="s">
        <v>289</v>
      </c>
    </row>
    <row r="67" spans="2:4" x14ac:dyDescent="0.35">
      <c r="B67" t="s">
        <v>247</v>
      </c>
      <c r="C67" t="s">
        <v>276</v>
      </c>
      <c r="D67" t="s">
        <v>277</v>
      </c>
    </row>
    <row r="68" spans="2:4" x14ac:dyDescent="0.35">
      <c r="B68" t="s">
        <v>247</v>
      </c>
      <c r="C68" t="s">
        <v>274</v>
      </c>
      <c r="D68" t="s">
        <v>275</v>
      </c>
    </row>
    <row r="69" spans="2:4" x14ac:dyDescent="0.35">
      <c r="B69" t="s">
        <v>247</v>
      </c>
      <c r="C69" t="s">
        <v>280</v>
      </c>
      <c r="D69" t="s">
        <v>281</v>
      </c>
    </row>
    <row r="70" spans="2:4" x14ac:dyDescent="0.35">
      <c r="B70" t="s">
        <v>247</v>
      </c>
      <c r="C70" t="s">
        <v>298</v>
      </c>
      <c r="D70" t="s">
        <v>299</v>
      </c>
    </row>
    <row r="71" spans="2:4" x14ac:dyDescent="0.35">
      <c r="B71" t="s">
        <v>247</v>
      </c>
      <c r="C71" t="s">
        <v>268</v>
      </c>
      <c r="D71" t="s">
        <v>269</v>
      </c>
    </row>
    <row r="72" spans="2:4" x14ac:dyDescent="0.35">
      <c r="B72" t="s">
        <v>247</v>
      </c>
      <c r="C72" t="s">
        <v>260</v>
      </c>
      <c r="D72" t="s">
        <v>261</v>
      </c>
    </row>
    <row r="73" spans="2:4" x14ac:dyDescent="0.35">
      <c r="B73" t="s">
        <v>247</v>
      </c>
      <c r="C73" t="s">
        <v>292</v>
      </c>
      <c r="D73" t="s">
        <v>293</v>
      </c>
    </row>
    <row r="74" spans="2:4" x14ac:dyDescent="0.35">
      <c r="B74" t="s">
        <v>247</v>
      </c>
      <c r="C74" t="s">
        <v>278</v>
      </c>
      <c r="D74" t="s">
        <v>279</v>
      </c>
    </row>
    <row r="75" spans="2:4" x14ac:dyDescent="0.35">
      <c r="B75" t="s">
        <v>247</v>
      </c>
      <c r="C75" t="s">
        <v>310</v>
      </c>
      <c r="D75" t="s">
        <v>311</v>
      </c>
    </row>
    <row r="76" spans="2:4" x14ac:dyDescent="0.35">
      <c r="B76" t="s">
        <v>247</v>
      </c>
      <c r="C76" t="s">
        <v>254</v>
      </c>
      <c r="D76" t="s">
        <v>255</v>
      </c>
    </row>
    <row r="77" spans="2:4" x14ac:dyDescent="0.35">
      <c r="B77" t="s">
        <v>247</v>
      </c>
      <c r="C77" t="s">
        <v>262</v>
      </c>
      <c r="D77" t="s">
        <v>263</v>
      </c>
    </row>
    <row r="78" spans="2:4" x14ac:dyDescent="0.35">
      <c r="B78" t="s">
        <v>247</v>
      </c>
      <c r="C78" t="s">
        <v>314</v>
      </c>
      <c r="D78" t="s">
        <v>315</v>
      </c>
    </row>
    <row r="79" spans="2:4" x14ac:dyDescent="0.35">
      <c r="B79" t="s">
        <v>247</v>
      </c>
      <c r="C79" t="s">
        <v>272</v>
      </c>
      <c r="D79" t="s">
        <v>273</v>
      </c>
    </row>
    <row r="80" spans="2:4" x14ac:dyDescent="0.35">
      <c r="B80" t="s">
        <v>247</v>
      </c>
      <c r="C80" t="s">
        <v>312</v>
      </c>
      <c r="D80" t="s">
        <v>313</v>
      </c>
    </row>
    <row r="81" spans="2:4" x14ac:dyDescent="0.35">
      <c r="B81" t="s">
        <v>247</v>
      </c>
      <c r="C81" t="s">
        <v>294</v>
      </c>
      <c r="D81" t="s">
        <v>295</v>
      </c>
    </row>
    <row r="82" spans="2:4" x14ac:dyDescent="0.35">
      <c r="B82" t="s">
        <v>247</v>
      </c>
      <c r="C82" t="s">
        <v>258</v>
      </c>
      <c r="D82" t="s">
        <v>259</v>
      </c>
    </row>
    <row r="83" spans="2:4" x14ac:dyDescent="0.35">
      <c r="B83" t="s">
        <v>247</v>
      </c>
      <c r="C83" t="s">
        <v>282</v>
      </c>
      <c r="D83" t="s">
        <v>283</v>
      </c>
    </row>
    <row r="84" spans="2:4" x14ac:dyDescent="0.35">
      <c r="B84" t="s">
        <v>247</v>
      </c>
      <c r="C84" t="s">
        <v>300</v>
      </c>
      <c r="D84" t="s">
        <v>301</v>
      </c>
    </row>
    <row r="85" spans="2:4" x14ac:dyDescent="0.35">
      <c r="B85" t="s">
        <v>247</v>
      </c>
      <c r="C85" t="s">
        <v>286</v>
      </c>
      <c r="D85" t="s">
        <v>287</v>
      </c>
    </row>
    <row r="86" spans="2:4" x14ac:dyDescent="0.35">
      <c r="B86" t="s">
        <v>247</v>
      </c>
      <c r="C86" t="s">
        <v>284</v>
      </c>
      <c r="D86" t="s">
        <v>285</v>
      </c>
    </row>
    <row r="87" spans="2:4" x14ac:dyDescent="0.35">
      <c r="B87" t="s">
        <v>247</v>
      </c>
      <c r="C87" t="s">
        <v>264</v>
      </c>
      <c r="D87" t="s">
        <v>265</v>
      </c>
    </row>
    <row r="88" spans="2:4" x14ac:dyDescent="0.35">
      <c r="B88" t="s">
        <v>247</v>
      </c>
      <c r="C88" t="s">
        <v>270</v>
      </c>
      <c r="D88" t="s">
        <v>271</v>
      </c>
    </row>
    <row r="89" spans="2:4" x14ac:dyDescent="0.35">
      <c r="B89" t="s">
        <v>247</v>
      </c>
      <c r="C89" t="s">
        <v>302</v>
      </c>
      <c r="D89" t="s">
        <v>303</v>
      </c>
    </row>
    <row r="90" spans="2:4" x14ac:dyDescent="0.35">
      <c r="B90" t="s">
        <v>247</v>
      </c>
      <c r="C90" t="s">
        <v>245</v>
      </c>
      <c r="D90" t="s">
        <v>246</v>
      </c>
    </row>
    <row r="91" spans="2:4" x14ac:dyDescent="0.35">
      <c r="B91" t="s">
        <v>247</v>
      </c>
      <c r="C91" t="s">
        <v>296</v>
      </c>
      <c r="D91" t="s">
        <v>297</v>
      </c>
    </row>
    <row r="92" spans="2:4" x14ac:dyDescent="0.35">
      <c r="B92" t="s">
        <v>247</v>
      </c>
      <c r="C92" t="s">
        <v>252</v>
      </c>
      <c r="D92" t="s">
        <v>253</v>
      </c>
    </row>
    <row r="93" spans="2:4" x14ac:dyDescent="0.35">
      <c r="B93" t="s">
        <v>247</v>
      </c>
      <c r="C93" t="s">
        <v>250</v>
      </c>
      <c r="D93" t="s">
        <v>251</v>
      </c>
    </row>
    <row r="94" spans="2:4" x14ac:dyDescent="0.35">
      <c r="B94" t="s">
        <v>247</v>
      </c>
      <c r="C94" t="s">
        <v>290</v>
      </c>
      <c r="D94" t="s">
        <v>291</v>
      </c>
    </row>
    <row r="95" spans="2:4" x14ac:dyDescent="0.35">
      <c r="B95" t="s">
        <v>318</v>
      </c>
      <c r="C95" t="s">
        <v>353</v>
      </c>
      <c r="D95" t="s">
        <v>354</v>
      </c>
    </row>
    <row r="96" spans="2:4" x14ac:dyDescent="0.35">
      <c r="B96" t="s">
        <v>318</v>
      </c>
      <c r="C96" t="s">
        <v>323</v>
      </c>
      <c r="D96" t="s">
        <v>324</v>
      </c>
    </row>
    <row r="97" spans="2:4" x14ac:dyDescent="0.35">
      <c r="B97" t="s">
        <v>318</v>
      </c>
      <c r="C97" t="s">
        <v>331</v>
      </c>
      <c r="D97" t="s">
        <v>332</v>
      </c>
    </row>
    <row r="98" spans="2:4" x14ac:dyDescent="0.35">
      <c r="B98" t="s">
        <v>318</v>
      </c>
      <c r="C98" t="s">
        <v>347</v>
      </c>
      <c r="D98" t="s">
        <v>348</v>
      </c>
    </row>
    <row r="99" spans="2:4" x14ac:dyDescent="0.35">
      <c r="B99" t="s">
        <v>318</v>
      </c>
      <c r="C99" t="s">
        <v>329</v>
      </c>
      <c r="D99" t="s">
        <v>330</v>
      </c>
    </row>
    <row r="100" spans="2:4" x14ac:dyDescent="0.35">
      <c r="B100" t="s">
        <v>318</v>
      </c>
      <c r="C100" t="s">
        <v>327</v>
      </c>
      <c r="D100" t="s">
        <v>328</v>
      </c>
    </row>
    <row r="101" spans="2:4" x14ac:dyDescent="0.35">
      <c r="B101" t="s">
        <v>318</v>
      </c>
      <c r="C101" t="s">
        <v>321</v>
      </c>
      <c r="D101" t="s">
        <v>322</v>
      </c>
    </row>
    <row r="102" spans="2:4" x14ac:dyDescent="0.35">
      <c r="B102" t="s">
        <v>318</v>
      </c>
      <c r="C102" t="s">
        <v>357</v>
      </c>
      <c r="D102" t="s">
        <v>358</v>
      </c>
    </row>
    <row r="103" spans="2:4" x14ac:dyDescent="0.35">
      <c r="B103" t="s">
        <v>318</v>
      </c>
      <c r="C103" t="s">
        <v>351</v>
      </c>
      <c r="D103" t="s">
        <v>352</v>
      </c>
    </row>
    <row r="104" spans="2:4" x14ac:dyDescent="0.35">
      <c r="B104" t="s">
        <v>318</v>
      </c>
      <c r="C104" t="s">
        <v>341</v>
      </c>
      <c r="D104" t="s">
        <v>342</v>
      </c>
    </row>
    <row r="105" spans="2:4" x14ac:dyDescent="0.35">
      <c r="B105" t="s">
        <v>318</v>
      </c>
      <c r="C105" t="s">
        <v>343</v>
      </c>
      <c r="D105" t="s">
        <v>344</v>
      </c>
    </row>
    <row r="106" spans="2:4" x14ac:dyDescent="0.35">
      <c r="B106" t="s">
        <v>318</v>
      </c>
      <c r="C106" t="s">
        <v>319</v>
      </c>
      <c r="D106" t="s">
        <v>320</v>
      </c>
    </row>
    <row r="107" spans="2:4" x14ac:dyDescent="0.35">
      <c r="B107" t="s">
        <v>318</v>
      </c>
      <c r="C107" t="s">
        <v>339</v>
      </c>
      <c r="D107" t="s">
        <v>340</v>
      </c>
    </row>
    <row r="108" spans="2:4" x14ac:dyDescent="0.35">
      <c r="B108" t="s">
        <v>318</v>
      </c>
      <c r="C108" t="s">
        <v>345</v>
      </c>
      <c r="D108" t="s">
        <v>346</v>
      </c>
    </row>
    <row r="109" spans="2:4" x14ac:dyDescent="0.35">
      <c r="B109" t="s">
        <v>318</v>
      </c>
      <c r="C109" t="s">
        <v>355</v>
      </c>
      <c r="D109" t="s">
        <v>356</v>
      </c>
    </row>
    <row r="110" spans="2:4" x14ac:dyDescent="0.35">
      <c r="B110" t="s">
        <v>318</v>
      </c>
      <c r="C110" t="s">
        <v>335</v>
      </c>
      <c r="D110" t="s">
        <v>336</v>
      </c>
    </row>
    <row r="111" spans="2:4" x14ac:dyDescent="0.35">
      <c r="B111" t="s">
        <v>318</v>
      </c>
      <c r="C111" t="s">
        <v>316</v>
      </c>
      <c r="D111" t="s">
        <v>317</v>
      </c>
    </row>
    <row r="112" spans="2:4" x14ac:dyDescent="0.35">
      <c r="B112" t="s">
        <v>318</v>
      </c>
      <c r="C112" t="s">
        <v>325</v>
      </c>
      <c r="D112" t="s">
        <v>326</v>
      </c>
    </row>
    <row r="113" spans="2:4" x14ac:dyDescent="0.35">
      <c r="B113" t="s">
        <v>318</v>
      </c>
      <c r="C113" t="s">
        <v>349</v>
      </c>
      <c r="D113" t="s">
        <v>350</v>
      </c>
    </row>
    <row r="114" spans="2:4" x14ac:dyDescent="0.35">
      <c r="B114" t="s">
        <v>318</v>
      </c>
      <c r="C114" t="s">
        <v>337</v>
      </c>
      <c r="D114" t="s">
        <v>338</v>
      </c>
    </row>
    <row r="115" spans="2:4" x14ac:dyDescent="0.35">
      <c r="B115" t="s">
        <v>318</v>
      </c>
      <c r="C115" t="s">
        <v>333</v>
      </c>
      <c r="D115" t="s">
        <v>334</v>
      </c>
    </row>
    <row r="116" spans="2:4" x14ac:dyDescent="0.35">
      <c r="B116" t="s">
        <v>361</v>
      </c>
      <c r="C116" t="s">
        <v>462</v>
      </c>
      <c r="D116" t="s">
        <v>463</v>
      </c>
    </row>
    <row r="117" spans="2:4" x14ac:dyDescent="0.35">
      <c r="B117" t="s">
        <v>361</v>
      </c>
      <c r="C117" t="s">
        <v>428</v>
      </c>
      <c r="D117" t="s">
        <v>429</v>
      </c>
    </row>
    <row r="118" spans="2:4" x14ac:dyDescent="0.35">
      <c r="B118" t="s">
        <v>361</v>
      </c>
      <c r="C118" t="s">
        <v>458</v>
      </c>
      <c r="D118" t="s">
        <v>459</v>
      </c>
    </row>
    <row r="119" spans="2:4" x14ac:dyDescent="0.35">
      <c r="B119" t="s">
        <v>361</v>
      </c>
      <c r="C119" t="s">
        <v>430</v>
      </c>
      <c r="D119" t="s">
        <v>431</v>
      </c>
    </row>
    <row r="120" spans="2:4" x14ac:dyDescent="0.35">
      <c r="B120" t="s">
        <v>361</v>
      </c>
      <c r="C120" t="s">
        <v>440</v>
      </c>
      <c r="D120" t="s">
        <v>441</v>
      </c>
    </row>
    <row r="121" spans="2:4" x14ac:dyDescent="0.35">
      <c r="B121" t="s">
        <v>361</v>
      </c>
      <c r="C121" t="s">
        <v>448</v>
      </c>
      <c r="D121" t="s">
        <v>449</v>
      </c>
    </row>
    <row r="122" spans="2:4" x14ac:dyDescent="0.35">
      <c r="B122" t="s">
        <v>361</v>
      </c>
      <c r="C122" t="s">
        <v>388</v>
      </c>
      <c r="D122" t="s">
        <v>389</v>
      </c>
    </row>
    <row r="123" spans="2:4" x14ac:dyDescent="0.35">
      <c r="B123" t="s">
        <v>361</v>
      </c>
      <c r="C123" t="s">
        <v>420</v>
      </c>
      <c r="D123" t="s">
        <v>421</v>
      </c>
    </row>
    <row r="124" spans="2:4" x14ac:dyDescent="0.35">
      <c r="B124" t="s">
        <v>361</v>
      </c>
      <c r="C124" t="s">
        <v>454</v>
      </c>
      <c r="D124" t="s">
        <v>455</v>
      </c>
    </row>
    <row r="125" spans="2:4" x14ac:dyDescent="0.35">
      <c r="B125" t="s">
        <v>361</v>
      </c>
      <c r="C125" t="s">
        <v>412</v>
      </c>
      <c r="D125" t="s">
        <v>413</v>
      </c>
    </row>
    <row r="126" spans="2:4" x14ac:dyDescent="0.35">
      <c r="B126" t="s">
        <v>361</v>
      </c>
      <c r="C126" t="s">
        <v>366</v>
      </c>
      <c r="D126" t="s">
        <v>367</v>
      </c>
    </row>
    <row r="127" spans="2:4" x14ac:dyDescent="0.35">
      <c r="B127" t="s">
        <v>361</v>
      </c>
      <c r="C127" t="s">
        <v>408</v>
      </c>
      <c r="D127" t="s">
        <v>409</v>
      </c>
    </row>
    <row r="128" spans="2:4" x14ac:dyDescent="0.35">
      <c r="B128" t="s">
        <v>361</v>
      </c>
      <c r="C128" t="s">
        <v>368</v>
      </c>
      <c r="D128" t="s">
        <v>369</v>
      </c>
    </row>
    <row r="129" spans="2:4" x14ac:dyDescent="0.35">
      <c r="B129" t="s">
        <v>361</v>
      </c>
      <c r="C129" t="s">
        <v>378</v>
      </c>
      <c r="D129" t="s">
        <v>379</v>
      </c>
    </row>
    <row r="130" spans="2:4" x14ac:dyDescent="0.35">
      <c r="B130" t="s">
        <v>361</v>
      </c>
      <c r="C130" t="s">
        <v>460</v>
      </c>
      <c r="D130" t="s">
        <v>461</v>
      </c>
    </row>
    <row r="131" spans="2:4" x14ac:dyDescent="0.35">
      <c r="B131" t="s">
        <v>361</v>
      </c>
      <c r="C131" t="s">
        <v>384</v>
      </c>
      <c r="D131" t="s">
        <v>385</v>
      </c>
    </row>
    <row r="132" spans="2:4" x14ac:dyDescent="0.35">
      <c r="B132" t="s">
        <v>361</v>
      </c>
      <c r="C132" t="s">
        <v>364</v>
      </c>
      <c r="D132" t="s">
        <v>365</v>
      </c>
    </row>
    <row r="133" spans="2:4" x14ac:dyDescent="0.35">
      <c r="B133" t="s">
        <v>361</v>
      </c>
      <c r="C133" t="s">
        <v>380</v>
      </c>
      <c r="D133" t="s">
        <v>381</v>
      </c>
    </row>
    <row r="134" spans="2:4" x14ac:dyDescent="0.35">
      <c r="B134" t="s">
        <v>361</v>
      </c>
      <c r="C134" t="s">
        <v>444</v>
      </c>
      <c r="D134" t="s">
        <v>445</v>
      </c>
    </row>
    <row r="135" spans="2:4" x14ac:dyDescent="0.35">
      <c r="B135" t="s">
        <v>361</v>
      </c>
      <c r="C135" t="s">
        <v>426</v>
      </c>
      <c r="D135" t="s">
        <v>427</v>
      </c>
    </row>
    <row r="136" spans="2:4" x14ac:dyDescent="0.35">
      <c r="B136" t="s">
        <v>361</v>
      </c>
      <c r="C136" t="s">
        <v>392</v>
      </c>
      <c r="D136" t="s">
        <v>393</v>
      </c>
    </row>
    <row r="137" spans="2:4" x14ac:dyDescent="0.35">
      <c r="B137" t="s">
        <v>361</v>
      </c>
      <c r="C137" t="s">
        <v>386</v>
      </c>
      <c r="D137" t="s">
        <v>387</v>
      </c>
    </row>
    <row r="138" spans="2:4" x14ac:dyDescent="0.35">
      <c r="B138" t="s">
        <v>361</v>
      </c>
      <c r="C138" t="s">
        <v>362</v>
      </c>
      <c r="D138" t="s">
        <v>363</v>
      </c>
    </row>
    <row r="139" spans="2:4" x14ac:dyDescent="0.35">
      <c r="B139" t="s">
        <v>361</v>
      </c>
      <c r="C139" t="s">
        <v>398</v>
      </c>
      <c r="D139" t="s">
        <v>399</v>
      </c>
    </row>
    <row r="140" spans="2:4" x14ac:dyDescent="0.35">
      <c r="B140" t="s">
        <v>361</v>
      </c>
      <c r="C140" t="s">
        <v>446</v>
      </c>
      <c r="D140" t="s">
        <v>447</v>
      </c>
    </row>
    <row r="141" spans="2:4" x14ac:dyDescent="0.35">
      <c r="B141" t="s">
        <v>361</v>
      </c>
      <c r="C141" t="s">
        <v>382</v>
      </c>
      <c r="D141" t="s">
        <v>383</v>
      </c>
    </row>
    <row r="142" spans="2:4" x14ac:dyDescent="0.35">
      <c r="B142" t="s">
        <v>361</v>
      </c>
      <c r="C142" t="s">
        <v>438</v>
      </c>
      <c r="D142" t="s">
        <v>439</v>
      </c>
    </row>
    <row r="143" spans="2:4" x14ac:dyDescent="0.35">
      <c r="B143" t="s">
        <v>361</v>
      </c>
      <c r="C143" t="s">
        <v>424</v>
      </c>
      <c r="D143" t="s">
        <v>425</v>
      </c>
    </row>
    <row r="144" spans="2:4" x14ac:dyDescent="0.35">
      <c r="B144" t="s">
        <v>361</v>
      </c>
      <c r="C144" t="s">
        <v>410</v>
      </c>
      <c r="D144" t="s">
        <v>411</v>
      </c>
    </row>
    <row r="145" spans="2:4" x14ac:dyDescent="0.35">
      <c r="B145" t="s">
        <v>361</v>
      </c>
      <c r="C145" t="s">
        <v>436</v>
      </c>
      <c r="D145" t="s">
        <v>437</v>
      </c>
    </row>
    <row r="146" spans="2:4" x14ac:dyDescent="0.35">
      <c r="B146" t="s">
        <v>361</v>
      </c>
      <c r="C146" t="s">
        <v>376</v>
      </c>
      <c r="D146" t="s">
        <v>377</v>
      </c>
    </row>
    <row r="147" spans="2:4" x14ac:dyDescent="0.35">
      <c r="B147" t="s">
        <v>361</v>
      </c>
      <c r="C147" t="s">
        <v>452</v>
      </c>
      <c r="D147" t="s">
        <v>453</v>
      </c>
    </row>
    <row r="148" spans="2:4" x14ac:dyDescent="0.35">
      <c r="B148" t="s">
        <v>361</v>
      </c>
      <c r="C148" t="s">
        <v>400</v>
      </c>
      <c r="D148" t="s">
        <v>401</v>
      </c>
    </row>
    <row r="149" spans="2:4" x14ac:dyDescent="0.35">
      <c r="B149" t="s">
        <v>361</v>
      </c>
      <c r="C149" t="s">
        <v>394</v>
      </c>
      <c r="D149" t="s">
        <v>395</v>
      </c>
    </row>
    <row r="150" spans="2:4" x14ac:dyDescent="0.35">
      <c r="B150" t="s">
        <v>361</v>
      </c>
      <c r="C150" t="s">
        <v>404</v>
      </c>
      <c r="D150" t="s">
        <v>405</v>
      </c>
    </row>
    <row r="151" spans="2:4" x14ac:dyDescent="0.35">
      <c r="B151" t="s">
        <v>361</v>
      </c>
      <c r="C151" t="s">
        <v>359</v>
      </c>
      <c r="D151" t="s">
        <v>360</v>
      </c>
    </row>
    <row r="152" spans="2:4" x14ac:dyDescent="0.35">
      <c r="B152" t="s">
        <v>361</v>
      </c>
      <c r="C152" t="s">
        <v>414</v>
      </c>
      <c r="D152" t="s">
        <v>415</v>
      </c>
    </row>
    <row r="153" spans="2:4" x14ac:dyDescent="0.35">
      <c r="B153" t="s">
        <v>361</v>
      </c>
      <c r="C153" t="s">
        <v>422</v>
      </c>
      <c r="D153" t="s">
        <v>423</v>
      </c>
    </row>
    <row r="154" spans="2:4" x14ac:dyDescent="0.35">
      <c r="B154" t="s">
        <v>361</v>
      </c>
      <c r="C154" t="s">
        <v>396</v>
      </c>
      <c r="D154" t="s">
        <v>397</v>
      </c>
    </row>
    <row r="155" spans="2:4" x14ac:dyDescent="0.35">
      <c r="B155" t="s">
        <v>361</v>
      </c>
      <c r="C155" t="s">
        <v>418</v>
      </c>
      <c r="D155" t="s">
        <v>419</v>
      </c>
    </row>
    <row r="156" spans="2:4" x14ac:dyDescent="0.35">
      <c r="B156" t="s">
        <v>361</v>
      </c>
      <c r="C156" t="s">
        <v>402</v>
      </c>
      <c r="D156" t="s">
        <v>403</v>
      </c>
    </row>
    <row r="157" spans="2:4" x14ac:dyDescent="0.35">
      <c r="B157" t="s">
        <v>361</v>
      </c>
      <c r="C157" t="s">
        <v>432</v>
      </c>
      <c r="D157" t="s">
        <v>433</v>
      </c>
    </row>
    <row r="158" spans="2:4" x14ac:dyDescent="0.35">
      <c r="B158" t="s">
        <v>361</v>
      </c>
      <c r="C158" t="s">
        <v>370</v>
      </c>
      <c r="D158" t="s">
        <v>371</v>
      </c>
    </row>
    <row r="159" spans="2:4" x14ac:dyDescent="0.35">
      <c r="B159" t="s">
        <v>361</v>
      </c>
      <c r="C159" t="s">
        <v>416</v>
      </c>
      <c r="D159" t="s">
        <v>417</v>
      </c>
    </row>
    <row r="160" spans="2:4" x14ac:dyDescent="0.35">
      <c r="B160" t="s">
        <v>361</v>
      </c>
      <c r="C160" t="s">
        <v>442</v>
      </c>
      <c r="D160" t="s">
        <v>443</v>
      </c>
    </row>
    <row r="161" spans="2:4" x14ac:dyDescent="0.35">
      <c r="B161" t="s">
        <v>361</v>
      </c>
      <c r="C161" t="s">
        <v>390</v>
      </c>
      <c r="D161" t="s">
        <v>391</v>
      </c>
    </row>
    <row r="162" spans="2:4" x14ac:dyDescent="0.35">
      <c r="B162" t="s">
        <v>361</v>
      </c>
      <c r="C162" t="s">
        <v>372</v>
      </c>
      <c r="D162" t="s">
        <v>373</v>
      </c>
    </row>
    <row r="163" spans="2:4" x14ac:dyDescent="0.35">
      <c r="B163" t="s">
        <v>361</v>
      </c>
      <c r="C163" t="s">
        <v>450</v>
      </c>
      <c r="D163" t="s">
        <v>451</v>
      </c>
    </row>
    <row r="164" spans="2:4" x14ac:dyDescent="0.35">
      <c r="B164" t="s">
        <v>361</v>
      </c>
      <c r="C164" t="s">
        <v>456</v>
      </c>
      <c r="D164" t="s">
        <v>457</v>
      </c>
    </row>
    <row r="165" spans="2:4" x14ac:dyDescent="0.35">
      <c r="B165" t="s">
        <v>361</v>
      </c>
      <c r="C165" t="s">
        <v>374</v>
      </c>
      <c r="D165" t="s">
        <v>375</v>
      </c>
    </row>
    <row r="166" spans="2:4" x14ac:dyDescent="0.35">
      <c r="B166" t="s">
        <v>361</v>
      </c>
      <c r="C166" t="s">
        <v>434</v>
      </c>
      <c r="D166" t="s">
        <v>435</v>
      </c>
    </row>
    <row r="167" spans="2:4" x14ac:dyDescent="0.35">
      <c r="B167" t="s">
        <v>361</v>
      </c>
      <c r="C167" t="s">
        <v>406</v>
      </c>
      <c r="D167" t="s">
        <v>407</v>
      </c>
    </row>
    <row r="168" spans="2:4" x14ac:dyDescent="0.35">
      <c r="B168" t="s">
        <v>361</v>
      </c>
      <c r="C168" t="s">
        <v>464</v>
      </c>
      <c r="D168" t="s">
        <v>465</v>
      </c>
    </row>
    <row r="169" spans="2:4" x14ac:dyDescent="0.35">
      <c r="B169" t="s">
        <v>468</v>
      </c>
      <c r="C169" t="s">
        <v>477</v>
      </c>
      <c r="D169" t="s">
        <v>478</v>
      </c>
    </row>
    <row r="170" spans="2:4" x14ac:dyDescent="0.35">
      <c r="B170" t="s">
        <v>468</v>
      </c>
      <c r="C170" t="s">
        <v>479</v>
      </c>
      <c r="D170" t="s">
        <v>480</v>
      </c>
    </row>
    <row r="171" spans="2:4" x14ac:dyDescent="0.35">
      <c r="B171" t="s">
        <v>468</v>
      </c>
      <c r="C171" t="s">
        <v>483</v>
      </c>
      <c r="D171" t="s">
        <v>484</v>
      </c>
    </row>
    <row r="172" spans="2:4" x14ac:dyDescent="0.35">
      <c r="B172" t="s">
        <v>468</v>
      </c>
      <c r="C172" t="s">
        <v>485</v>
      </c>
      <c r="D172" t="s">
        <v>486</v>
      </c>
    </row>
    <row r="173" spans="2:4" x14ac:dyDescent="0.35">
      <c r="B173" t="s">
        <v>468</v>
      </c>
      <c r="C173" t="s">
        <v>475</v>
      </c>
      <c r="D173" t="s">
        <v>476</v>
      </c>
    </row>
    <row r="174" spans="2:4" x14ac:dyDescent="0.35">
      <c r="B174" t="s">
        <v>468</v>
      </c>
      <c r="C174" t="s">
        <v>469</v>
      </c>
      <c r="D174" t="s">
        <v>470</v>
      </c>
    </row>
    <row r="175" spans="2:4" x14ac:dyDescent="0.35">
      <c r="B175" t="s">
        <v>468</v>
      </c>
      <c r="C175" t="s">
        <v>471</v>
      </c>
      <c r="D175" t="s">
        <v>472</v>
      </c>
    </row>
    <row r="176" spans="2:4" x14ac:dyDescent="0.35">
      <c r="B176" t="s">
        <v>468</v>
      </c>
      <c r="C176" t="s">
        <v>487</v>
      </c>
      <c r="D176" t="s">
        <v>488</v>
      </c>
    </row>
    <row r="177" spans="2:4" x14ac:dyDescent="0.35">
      <c r="B177" t="s">
        <v>468</v>
      </c>
      <c r="C177" t="s">
        <v>481</v>
      </c>
      <c r="D177" t="s">
        <v>482</v>
      </c>
    </row>
    <row r="178" spans="2:4" x14ac:dyDescent="0.35">
      <c r="B178" t="s">
        <v>468</v>
      </c>
      <c r="C178" t="s">
        <v>473</v>
      </c>
      <c r="D178" t="s">
        <v>474</v>
      </c>
    </row>
    <row r="179" spans="2:4" x14ac:dyDescent="0.35">
      <c r="B179" t="s">
        <v>468</v>
      </c>
      <c r="C179" t="s">
        <v>466</v>
      </c>
      <c r="D179" t="s">
        <v>467</v>
      </c>
    </row>
    <row r="180" spans="2:4" x14ac:dyDescent="0.35">
      <c r="B180" t="s">
        <v>491</v>
      </c>
      <c r="C180" t="s">
        <v>512</v>
      </c>
      <c r="D180" t="s">
        <v>513</v>
      </c>
    </row>
    <row r="181" spans="2:4" x14ac:dyDescent="0.35">
      <c r="B181" t="s">
        <v>491</v>
      </c>
      <c r="C181" t="s">
        <v>506</v>
      </c>
      <c r="D181" t="s">
        <v>507</v>
      </c>
    </row>
    <row r="182" spans="2:4" x14ac:dyDescent="0.35">
      <c r="B182" t="s">
        <v>491</v>
      </c>
      <c r="C182" t="s">
        <v>530</v>
      </c>
      <c r="D182" t="s">
        <v>531</v>
      </c>
    </row>
    <row r="183" spans="2:4" x14ac:dyDescent="0.35">
      <c r="B183" t="s">
        <v>491</v>
      </c>
      <c r="C183" t="s">
        <v>510</v>
      </c>
      <c r="D183" t="s">
        <v>511</v>
      </c>
    </row>
    <row r="184" spans="2:4" x14ac:dyDescent="0.35">
      <c r="B184" t="s">
        <v>491</v>
      </c>
      <c r="C184" t="s">
        <v>496</v>
      </c>
      <c r="D184" t="s">
        <v>497</v>
      </c>
    </row>
    <row r="185" spans="2:4" x14ac:dyDescent="0.35">
      <c r="B185" t="s">
        <v>491</v>
      </c>
      <c r="C185" t="s">
        <v>518</v>
      </c>
      <c r="D185" t="s">
        <v>519</v>
      </c>
    </row>
    <row r="186" spans="2:4" x14ac:dyDescent="0.35">
      <c r="B186" t="s">
        <v>491</v>
      </c>
      <c r="C186" t="s">
        <v>502</v>
      </c>
      <c r="D186" t="s">
        <v>503</v>
      </c>
    </row>
    <row r="187" spans="2:4" x14ac:dyDescent="0.35">
      <c r="B187" t="s">
        <v>491</v>
      </c>
      <c r="C187" t="s">
        <v>536</v>
      </c>
      <c r="D187" t="s">
        <v>537</v>
      </c>
    </row>
    <row r="188" spans="2:4" x14ac:dyDescent="0.35">
      <c r="B188" t="s">
        <v>491</v>
      </c>
      <c r="C188" t="s">
        <v>532</v>
      </c>
      <c r="D188" t="s">
        <v>533</v>
      </c>
    </row>
    <row r="189" spans="2:4" x14ac:dyDescent="0.35">
      <c r="B189" t="s">
        <v>491</v>
      </c>
      <c r="C189" t="s">
        <v>492</v>
      </c>
      <c r="D189" t="s">
        <v>493</v>
      </c>
    </row>
    <row r="190" spans="2:4" x14ac:dyDescent="0.35">
      <c r="B190" t="s">
        <v>491</v>
      </c>
      <c r="C190" t="s">
        <v>514</v>
      </c>
      <c r="D190" t="s">
        <v>515</v>
      </c>
    </row>
    <row r="191" spans="2:4" x14ac:dyDescent="0.35">
      <c r="B191" t="s">
        <v>491</v>
      </c>
      <c r="C191" t="s">
        <v>538</v>
      </c>
      <c r="D191" t="s">
        <v>539</v>
      </c>
    </row>
    <row r="192" spans="2:4" x14ac:dyDescent="0.35">
      <c r="B192" t="s">
        <v>491</v>
      </c>
      <c r="C192" t="s">
        <v>508</v>
      </c>
      <c r="D192" t="s">
        <v>509</v>
      </c>
    </row>
    <row r="193" spans="2:4" x14ac:dyDescent="0.35">
      <c r="B193" t="s">
        <v>491</v>
      </c>
      <c r="C193" t="s">
        <v>528</v>
      </c>
      <c r="D193" t="s">
        <v>529</v>
      </c>
    </row>
    <row r="194" spans="2:4" x14ac:dyDescent="0.35">
      <c r="B194" t="s">
        <v>491</v>
      </c>
      <c r="C194" t="s">
        <v>500</v>
      </c>
      <c r="D194" t="s">
        <v>501</v>
      </c>
    </row>
    <row r="195" spans="2:4" x14ac:dyDescent="0.35">
      <c r="B195" t="s">
        <v>491</v>
      </c>
      <c r="C195" t="s">
        <v>494</v>
      </c>
      <c r="D195" t="s">
        <v>495</v>
      </c>
    </row>
    <row r="196" spans="2:4" x14ac:dyDescent="0.35">
      <c r="B196" t="s">
        <v>491</v>
      </c>
      <c r="C196" t="s">
        <v>520</v>
      </c>
      <c r="D196" t="s">
        <v>521</v>
      </c>
    </row>
    <row r="197" spans="2:4" x14ac:dyDescent="0.35">
      <c r="B197" t="s">
        <v>491</v>
      </c>
      <c r="C197" t="s">
        <v>489</v>
      </c>
      <c r="D197" t="s">
        <v>490</v>
      </c>
    </row>
    <row r="198" spans="2:4" x14ac:dyDescent="0.35">
      <c r="B198" t="s">
        <v>491</v>
      </c>
      <c r="C198" t="s">
        <v>542</v>
      </c>
      <c r="D198" t="s">
        <v>543</v>
      </c>
    </row>
    <row r="199" spans="2:4" x14ac:dyDescent="0.35">
      <c r="B199" t="s">
        <v>491</v>
      </c>
      <c r="C199" t="s">
        <v>526</v>
      </c>
      <c r="D199" t="s">
        <v>527</v>
      </c>
    </row>
    <row r="200" spans="2:4" x14ac:dyDescent="0.35">
      <c r="B200" t="s">
        <v>491</v>
      </c>
      <c r="C200" t="s">
        <v>524</v>
      </c>
      <c r="D200" t="s">
        <v>525</v>
      </c>
    </row>
    <row r="201" spans="2:4" x14ac:dyDescent="0.35">
      <c r="B201" t="s">
        <v>491</v>
      </c>
      <c r="C201" t="s">
        <v>516</v>
      </c>
      <c r="D201" t="s">
        <v>517</v>
      </c>
    </row>
    <row r="202" spans="2:4" x14ac:dyDescent="0.35">
      <c r="B202" t="s">
        <v>491</v>
      </c>
      <c r="C202" t="s">
        <v>504</v>
      </c>
      <c r="D202" t="s">
        <v>505</v>
      </c>
    </row>
    <row r="203" spans="2:4" x14ac:dyDescent="0.35">
      <c r="B203" t="s">
        <v>491</v>
      </c>
      <c r="C203" t="s">
        <v>522</v>
      </c>
      <c r="D203" t="s">
        <v>523</v>
      </c>
    </row>
    <row r="204" spans="2:4" x14ac:dyDescent="0.35">
      <c r="B204" t="s">
        <v>491</v>
      </c>
      <c r="C204" t="s">
        <v>498</v>
      </c>
      <c r="D204" t="s">
        <v>499</v>
      </c>
    </row>
    <row r="205" spans="2:4" x14ac:dyDescent="0.35">
      <c r="B205" t="s">
        <v>491</v>
      </c>
      <c r="C205" t="s">
        <v>534</v>
      </c>
      <c r="D205" t="s">
        <v>535</v>
      </c>
    </row>
    <row r="206" spans="2:4" x14ac:dyDescent="0.35">
      <c r="B206" t="s">
        <v>491</v>
      </c>
      <c r="C206" t="s">
        <v>540</v>
      </c>
      <c r="D206" t="s">
        <v>541</v>
      </c>
    </row>
  </sheetData>
  <sortState xmlns:xlrd2="http://schemas.microsoft.com/office/spreadsheetml/2017/richdata2" ref="B13:D206">
    <sortCondition ref="B13:B206"/>
    <sortCondition ref="D13:D206"/>
  </sortState>
  <pageMargins left="0.7" right="0.7" top="0.75" bottom="0.75" header="0.3" footer="0.3"/>
  <pageSetup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iconSet" priority="8" id="{2D20D53D-742A-4AC3-B55A-17F64DD32A36}">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I23</xm:sqref>
        </x14:conditionalFormatting>
        <x14:conditionalFormatting xmlns:xm="http://schemas.microsoft.com/office/excel/2006/main">
          <x14:cfRule type="iconSet" priority="7" id="{0C759190-5C63-4E4B-BAC8-AC778DA66E3A}">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J23</xm:sqref>
        </x14:conditionalFormatting>
        <x14:conditionalFormatting xmlns:xm="http://schemas.microsoft.com/office/excel/2006/main">
          <x14:cfRule type="iconSet" priority="6" id="{8CEC3231-23C3-403F-B217-6F4ACA5F9729}">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I24</xm:sqref>
        </x14:conditionalFormatting>
        <x14:conditionalFormatting xmlns:xm="http://schemas.microsoft.com/office/excel/2006/main">
          <x14:cfRule type="iconSet" priority="5" id="{72976455-285C-473D-8549-1DD0CDB1B287}">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J24</xm:sqref>
        </x14:conditionalFormatting>
        <x14:conditionalFormatting xmlns:xm="http://schemas.microsoft.com/office/excel/2006/main">
          <x14:cfRule type="iconSet" priority="4" id="{CC074CDC-7CA3-46BB-AF7F-1F2819BAAFE7}">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I25</xm:sqref>
        </x14:conditionalFormatting>
        <x14:conditionalFormatting xmlns:xm="http://schemas.microsoft.com/office/excel/2006/main">
          <x14:cfRule type="iconSet" priority="3" id="{A8D1FA94-7FF8-437C-85FD-C1DAA993D0D6}">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J25</xm:sqref>
        </x14:conditionalFormatting>
        <x14:conditionalFormatting xmlns:xm="http://schemas.microsoft.com/office/excel/2006/main">
          <x14:cfRule type="iconSet" priority="2" id="{DF674114-474E-4DD0-BE4D-7C3604E8787D}">
            <x14:iconSet iconSet="4RedToBlack" showValue="0" custom="1">
              <x14:cfvo type="percent">
                <xm:f>0</xm:f>
              </x14:cfvo>
              <x14:cfvo type="num">
                <xm:f>2</xm:f>
              </x14:cfvo>
              <x14:cfvo type="num">
                <xm:f>3</xm:f>
              </x14:cfvo>
              <x14:cfvo type="num">
                <xm:f>4</xm:f>
              </x14:cfvo>
              <x14:cfIcon iconSet="3TrafficLights1" iconId="2"/>
              <x14:cfIcon iconSet="3TrafficLights1" iconId="1"/>
              <x14:cfIcon iconSet="4RedToBlack" iconId="2"/>
              <x14:cfIcon iconSet="4RedToBlack" iconId="3"/>
            </x14:iconSet>
          </x14:cfRule>
          <xm:sqref>I26</xm:sqref>
        </x14:conditionalFormatting>
        <x14:conditionalFormatting xmlns:xm="http://schemas.microsoft.com/office/excel/2006/main">
          <x14:cfRule type="iconSet" priority="1" id="{3342B01F-BA27-48A0-AE32-C687CCE2AB39}">
            <x14:iconSet iconSet="5ArrowsGray" showValue="0" custom="1">
              <x14:cfvo type="percent">
                <xm:f>0</xm:f>
              </x14:cfvo>
              <x14:cfvo type="num">
                <xm:f>-201</xm:f>
              </x14:cfvo>
              <x14:cfvo type="num">
                <xm:f>-200</xm:f>
              </x14:cfvo>
              <x14:cfvo type="num">
                <xm:f>-100</xm:f>
              </x14:cfvo>
              <x14:cfvo type="num" gte="0">
                <xm:f>0</xm:f>
              </x14:cfvo>
              <x14:cfIcon iconSet="NoIcons" iconId="0"/>
              <x14:cfIcon iconSet="NoIcons" iconId="0"/>
              <x14:cfIcon iconSet="3Symbols2" iconId="1"/>
              <x14:cfIcon iconSet="3Arrows" iconId="0"/>
              <x14:cfIcon iconSet="3Arrows" iconId="2"/>
            </x14:iconSet>
          </x14:cfRule>
          <xm:sqref>J26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B383CFE351E4980079CAB43D24491" ma:contentTypeVersion="14" ma:contentTypeDescription="Create a new document." ma:contentTypeScope="" ma:versionID="48696fa0e1342e85c546e2bce2a9ec56">
  <xsd:schema xmlns:xsd="http://www.w3.org/2001/XMLSchema" xmlns:xs="http://www.w3.org/2001/XMLSchema" xmlns:p="http://schemas.microsoft.com/office/2006/metadata/properties" xmlns:ns2="1022376e-cd63-4e3a-9ae1-c617fc1c4f2c" xmlns:ns3="bd879b36-96f5-4c4e-979a-9eb1cd712529" targetNamespace="http://schemas.microsoft.com/office/2006/metadata/properties" ma:root="true" ma:fieldsID="9bb5ed26fe9bc569677decd6e583b890" ns2:_="" ns3:_="">
    <xsd:import namespace="1022376e-cd63-4e3a-9ae1-c617fc1c4f2c"/>
    <xsd:import namespace="bd879b36-96f5-4c4e-979a-9eb1cd71252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22376e-cd63-4e3a-9ae1-c617fc1c4f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879b36-96f5-4c4e-979a-9eb1cd71252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0F5230-27E1-4437-ACEF-317AF089FDF7}">
  <ds:schemaRefs>
    <ds:schemaRef ds:uri="http://schemas.microsoft.com/sharepoint/v3/contenttype/forms"/>
  </ds:schemaRefs>
</ds:datastoreItem>
</file>

<file path=customXml/itemProps2.xml><?xml version="1.0" encoding="utf-8"?>
<ds:datastoreItem xmlns:ds="http://schemas.openxmlformats.org/officeDocument/2006/customXml" ds:itemID="{C74A1A47-C0BB-45F5-A66D-04566920D70D}">
  <ds:schemaRefs>
    <ds:schemaRef ds:uri="http://purl.org/dc/terms/"/>
    <ds:schemaRef ds:uri="bd879b36-96f5-4c4e-979a-9eb1cd712529"/>
    <ds:schemaRef ds:uri="http://schemas.microsoft.com/office/infopath/2007/PartnerControl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2006/documentManagement/types"/>
    <ds:schemaRef ds:uri="1022376e-cd63-4e3a-9ae1-c617fc1c4f2c"/>
    <ds:schemaRef ds:uri="http://purl.org/dc/dcmitype/"/>
  </ds:schemaRefs>
</ds:datastoreItem>
</file>

<file path=customXml/itemProps3.xml><?xml version="1.0" encoding="utf-8"?>
<ds:datastoreItem xmlns:ds="http://schemas.openxmlformats.org/officeDocument/2006/customXml" ds:itemID="{C5A2A568-FC6D-4303-95B0-78F89DD804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22376e-cd63-4e3a-9ae1-c617fc1c4f2c"/>
    <ds:schemaRef ds:uri="bd879b36-96f5-4c4e-979a-9eb1cd7125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Intro</vt:lpstr>
      <vt:lpstr>Indicator view</vt:lpstr>
      <vt:lpstr>Country view</vt:lpstr>
      <vt:lpstr>uhc_regional_summary</vt:lpstr>
      <vt:lpstr>hep_regional_summary</vt:lpstr>
      <vt:lpstr>hpop_regional_summary</vt:lpstr>
      <vt:lpstr>Reference</vt:lpstr>
      <vt:lpstr>AFR</vt:lpstr>
      <vt:lpstr>AMR</vt:lpstr>
      <vt:lpstr>EMR</vt:lpstr>
      <vt:lpstr>EUR</vt:lpstr>
      <vt:lpstr>'Country view'!Print_Area</vt:lpstr>
      <vt:lpstr>'Indicator view'!Print_Area</vt:lpstr>
      <vt:lpstr>SEAR</vt:lpstr>
      <vt:lpstr>WPR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Giselle Hadley</dc:creator>
  <cp:keywords/>
  <dc:description/>
  <cp:lastModifiedBy>Elliott Messeiller</cp:lastModifiedBy>
  <cp:revision/>
  <cp:lastPrinted>2021-07-13T08:07:10Z</cp:lastPrinted>
  <dcterms:created xsi:type="dcterms:W3CDTF">2021-06-28T09:47:13Z</dcterms:created>
  <dcterms:modified xsi:type="dcterms:W3CDTF">2021-10-29T14:17:11Z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0x0101002BAB383CFE351E4980079CAB43D24491</vt:lpwstr>
  </property>
</Properties>
</file>