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gorii/itmo/sem-5/mathStat/"/>
    </mc:Choice>
  </mc:AlternateContent>
  <xr:revisionPtr revIDLastSave="0" documentId="8_{CAD477C7-63C7-514B-A3B2-ADFF1718B40B}" xr6:coauthVersionLast="47" xr6:coauthVersionMax="47" xr10:uidLastSave="{00000000-0000-0000-0000-000000000000}"/>
  <bookViews>
    <workbookView xWindow="0" yWindow="740" windowWidth="30240" windowHeight="18900" firstSheet="1" activeTab="1" xr2:uid="{6A1DAD69-D662-9147-B1A0-1362AAAC2A80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</sheets>
  <definedNames>
    <definedName name="_xlnm._FilterDatabase" localSheetId="1" hidden="1">'1'!$M$1:$N$202</definedName>
    <definedName name="_xlchart.v1.0" hidden="1">'13'!$C$4:$C$13</definedName>
    <definedName name="_xlchart.v1.1" hidden="1">'13'!$J$24:$K$24</definedName>
    <definedName name="_xlchart.v1.2" hidden="1">'13'!$J$25:$K$25</definedName>
    <definedName name="_xlchart.v1.3" hidden="1">'13'!$Q$4:$Q$13</definedName>
    <definedName name="_xlchart.v1.4" hidden="1">'13'!$C$4:$C$13</definedName>
    <definedName name="_xlchart.v1.5" hidden="1">'13'!$J$24:$K$24</definedName>
    <definedName name="_xlchart.v1.6" hidden="1">'13'!$J$25:$K$25</definedName>
    <definedName name="_xlchart.v1.7" hidden="1">'13'!$Q$4:$Q$13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0" l="1"/>
  <c r="I6" i="6"/>
  <c r="I5" i="6"/>
  <c r="I4" i="6"/>
  <c r="I3" i="6"/>
  <c r="I2" i="6"/>
  <c r="D2" i="6"/>
  <c r="J25" i="14"/>
  <c r="F7" i="8"/>
  <c r="L10" i="8"/>
  <c r="E10" i="8"/>
  <c r="C11" i="8"/>
  <c r="C12" i="8" s="1"/>
  <c r="C13" i="8" s="1"/>
  <c r="C14" i="8" s="1"/>
  <c r="C15" i="8" s="1"/>
  <c r="C16" i="8" s="1"/>
  <c r="C17" i="8" s="1"/>
  <c r="C18" i="8" s="1"/>
  <c r="C19" i="8" s="1"/>
  <c r="C20" i="8" s="1"/>
  <c r="E17" i="8"/>
  <c r="O15" i="10"/>
  <c r="O15" i="11"/>
  <c r="O15" i="14"/>
  <c r="M2" i="8"/>
  <c r="M4" i="8" s="1"/>
  <c r="F4" i="8"/>
  <c r="D11" i="8" s="1"/>
  <c r="F3" i="8"/>
  <c r="F5" i="8" s="1"/>
  <c r="Q7" i="10"/>
  <c r="Q12" i="10"/>
  <c r="H21" i="16"/>
  <c r="H20" i="16"/>
  <c r="D2" i="16" a="1"/>
  <c r="D2" i="16" s="1"/>
  <c r="H4" i="16" s="1"/>
  <c r="F6" i="15"/>
  <c r="F5" i="15"/>
  <c r="F4" i="15"/>
  <c r="F3" i="15"/>
  <c r="K25" i="14"/>
  <c r="F23" i="14"/>
  <c r="F24" i="14" s="1"/>
  <c r="F22" i="14"/>
  <c r="F20" i="14"/>
  <c r="F21" i="14" s="1"/>
  <c r="F19" i="14"/>
  <c r="E13" i="14"/>
  <c r="D13" i="14"/>
  <c r="J13" i="14" s="1"/>
  <c r="Q12" i="14"/>
  <c r="J12" i="14"/>
  <c r="G12" i="14"/>
  <c r="E12" i="14"/>
  <c r="O12" i="14" s="1"/>
  <c r="D12" i="14"/>
  <c r="F12" i="14" s="1"/>
  <c r="M11" i="14"/>
  <c r="G11" i="14"/>
  <c r="F11" i="14"/>
  <c r="E11" i="14"/>
  <c r="D11" i="14"/>
  <c r="L11" i="14" s="1"/>
  <c r="C11" i="14"/>
  <c r="M10" i="14"/>
  <c r="L10" i="14"/>
  <c r="I10" i="14"/>
  <c r="E10" i="14"/>
  <c r="D10" i="14"/>
  <c r="H10" i="14" s="1"/>
  <c r="C10" i="14"/>
  <c r="E9" i="14"/>
  <c r="M9" i="14" s="1"/>
  <c r="D9" i="14"/>
  <c r="N9" i="14" s="1"/>
  <c r="K8" i="14"/>
  <c r="E8" i="14"/>
  <c r="D8" i="14"/>
  <c r="J8" i="14" s="1"/>
  <c r="J7" i="14"/>
  <c r="G7" i="14"/>
  <c r="E7" i="14"/>
  <c r="F7" i="14" s="1"/>
  <c r="D7" i="14"/>
  <c r="N7" i="14" s="1"/>
  <c r="M6" i="14"/>
  <c r="I6" i="14"/>
  <c r="G6" i="14"/>
  <c r="F6" i="14"/>
  <c r="E6" i="14"/>
  <c r="D6" i="14"/>
  <c r="L6" i="14" s="1"/>
  <c r="C6" i="14"/>
  <c r="M5" i="14"/>
  <c r="L5" i="14"/>
  <c r="I5" i="14"/>
  <c r="E5" i="14"/>
  <c r="D5" i="14"/>
  <c r="H5" i="14" s="1"/>
  <c r="C5" i="14"/>
  <c r="E4" i="14"/>
  <c r="M4" i="14" s="1"/>
  <c r="D4" i="14"/>
  <c r="N4" i="14" s="1"/>
  <c r="O3" i="14"/>
  <c r="N3" i="14"/>
  <c r="M3" i="14"/>
  <c r="L3" i="14"/>
  <c r="K3" i="14"/>
  <c r="J3" i="14"/>
  <c r="I3" i="14"/>
  <c r="H3" i="14"/>
  <c r="G3" i="14"/>
  <c r="F3" i="14"/>
  <c r="O2" i="14"/>
  <c r="N2" i="14"/>
  <c r="N1" i="14" s="1"/>
  <c r="M2" i="14"/>
  <c r="M1" i="14" s="1"/>
  <c r="L2" i="14"/>
  <c r="L1" i="14" s="1"/>
  <c r="K2" i="14"/>
  <c r="K11" i="14" s="1"/>
  <c r="J2" i="14"/>
  <c r="I2" i="14"/>
  <c r="I11" i="14" s="1"/>
  <c r="H2" i="14"/>
  <c r="H11" i="14" s="1"/>
  <c r="G2" i="14"/>
  <c r="F2" i="14"/>
  <c r="O1" i="14"/>
  <c r="K1" i="14"/>
  <c r="J1" i="14"/>
  <c r="I1" i="14"/>
  <c r="H1" i="14"/>
  <c r="G1" i="14"/>
  <c r="F1" i="14"/>
  <c r="E11" i="8" l="1"/>
  <c r="H11" i="8" s="1"/>
  <c r="D12" i="8"/>
  <c r="H10" i="16"/>
  <c r="H11" i="16"/>
  <c r="H3" i="16"/>
  <c r="H12" i="16"/>
  <c r="H6" i="16"/>
  <c r="H5" i="16"/>
  <c r="H7" i="16"/>
  <c r="H8" i="16"/>
  <c r="H23" i="16" s="1"/>
  <c r="H9" i="16"/>
  <c r="H38" i="16" s="1"/>
  <c r="P12" i="14"/>
  <c r="K13" i="14"/>
  <c r="F4" i="14"/>
  <c r="J5" i="14"/>
  <c r="N6" i="14"/>
  <c r="H7" i="14"/>
  <c r="P7" i="14" s="1"/>
  <c r="Q7" i="14" s="1"/>
  <c r="L8" i="14"/>
  <c r="F9" i="14"/>
  <c r="J10" i="14"/>
  <c r="N11" i="14"/>
  <c r="H12" i="14"/>
  <c r="R12" i="14" s="1"/>
  <c r="L13" i="14"/>
  <c r="G4" i="14"/>
  <c r="K5" i="14"/>
  <c r="O6" i="14"/>
  <c r="I7" i="14"/>
  <c r="C8" i="14"/>
  <c r="M8" i="14"/>
  <c r="G9" i="14"/>
  <c r="K10" i="14"/>
  <c r="O11" i="14"/>
  <c r="I12" i="14"/>
  <c r="C13" i="14"/>
  <c r="M13" i="14"/>
  <c r="O4" i="14"/>
  <c r="O8" i="14"/>
  <c r="K12" i="14"/>
  <c r="N8" i="14"/>
  <c r="H9" i="14"/>
  <c r="K7" i="14"/>
  <c r="I9" i="14"/>
  <c r="C7" i="14"/>
  <c r="M7" i="14"/>
  <c r="M14" i="14" s="1"/>
  <c r="G8" i="14"/>
  <c r="K9" i="14"/>
  <c r="O10" i="14"/>
  <c r="C12" i="14"/>
  <c r="M12" i="14"/>
  <c r="G13" i="14"/>
  <c r="L4" i="14"/>
  <c r="F5" i="14"/>
  <c r="J6" i="14"/>
  <c r="H8" i="14"/>
  <c r="L9" i="14"/>
  <c r="F10" i="14"/>
  <c r="J11" i="14"/>
  <c r="R11" i="14" s="1"/>
  <c r="N12" i="14"/>
  <c r="H13" i="14"/>
  <c r="O9" i="14"/>
  <c r="H4" i="14"/>
  <c r="J4" i="14"/>
  <c r="N5" i="14"/>
  <c r="N14" i="14" s="1"/>
  <c r="H6" i="14"/>
  <c r="R6" i="14" s="1"/>
  <c r="L7" i="14"/>
  <c r="N10" i="14"/>
  <c r="L12" i="14"/>
  <c r="F13" i="14"/>
  <c r="K4" i="14"/>
  <c r="I13" i="14"/>
  <c r="N13" i="14"/>
  <c r="I4" i="14"/>
  <c r="O13" i="14"/>
  <c r="F8" i="14"/>
  <c r="J9" i="14"/>
  <c r="O5" i="14"/>
  <c r="C4" i="14"/>
  <c r="G5" i="14"/>
  <c r="K6" i="14"/>
  <c r="O7" i="14"/>
  <c r="I8" i="14"/>
  <c r="C9" i="14"/>
  <c r="G10" i="14"/>
  <c r="J21" i="13"/>
  <c r="F26" i="13"/>
  <c r="F27" i="13"/>
  <c r="F25" i="13"/>
  <c r="F24" i="13"/>
  <c r="F23" i="13"/>
  <c r="F22" i="13"/>
  <c r="F21" i="13"/>
  <c r="F20" i="13"/>
  <c r="F19" i="13"/>
  <c r="F18" i="13"/>
  <c r="R5" i="13"/>
  <c r="R6" i="13"/>
  <c r="R7" i="13"/>
  <c r="R8" i="13"/>
  <c r="R9" i="13"/>
  <c r="R10" i="13"/>
  <c r="R11" i="13"/>
  <c r="R12" i="13"/>
  <c r="R13" i="13"/>
  <c r="R4" i="13"/>
  <c r="Q12" i="13"/>
  <c r="Q4" i="13"/>
  <c r="O13" i="13"/>
  <c r="L13" i="13"/>
  <c r="K13" i="13"/>
  <c r="J13" i="13"/>
  <c r="I13" i="13"/>
  <c r="E13" i="13"/>
  <c r="F13" i="13" s="1"/>
  <c r="D13" i="13"/>
  <c r="H13" i="13" s="1"/>
  <c r="E12" i="13"/>
  <c r="D12" i="13"/>
  <c r="M12" i="13" s="1"/>
  <c r="L11" i="13"/>
  <c r="K11" i="13"/>
  <c r="J11" i="13"/>
  <c r="I11" i="13"/>
  <c r="E11" i="13"/>
  <c r="O11" i="13" s="1"/>
  <c r="D11" i="13"/>
  <c r="H11" i="13" s="1"/>
  <c r="E10" i="13"/>
  <c r="D10" i="13"/>
  <c r="M10" i="13" s="1"/>
  <c r="L9" i="13"/>
  <c r="K9" i="13"/>
  <c r="J9" i="13"/>
  <c r="I9" i="13"/>
  <c r="E9" i="13"/>
  <c r="O9" i="13" s="1"/>
  <c r="D9" i="13"/>
  <c r="H9" i="13" s="1"/>
  <c r="E8" i="13"/>
  <c r="D8" i="13"/>
  <c r="M8" i="13" s="1"/>
  <c r="L7" i="13"/>
  <c r="K7" i="13"/>
  <c r="J7" i="13"/>
  <c r="I7" i="13"/>
  <c r="E7" i="13"/>
  <c r="O7" i="13" s="1"/>
  <c r="D7" i="13"/>
  <c r="H7" i="13" s="1"/>
  <c r="N6" i="13"/>
  <c r="E6" i="13"/>
  <c r="D6" i="13"/>
  <c r="M6" i="13" s="1"/>
  <c r="L5" i="13"/>
  <c r="K5" i="13"/>
  <c r="J5" i="13"/>
  <c r="I5" i="13"/>
  <c r="E5" i="13"/>
  <c r="O5" i="13" s="1"/>
  <c r="D5" i="13"/>
  <c r="H5" i="13" s="1"/>
  <c r="E4" i="13"/>
  <c r="D4" i="13"/>
  <c r="M4" i="13" s="1"/>
  <c r="O3" i="13"/>
  <c r="N3" i="13"/>
  <c r="M3" i="13"/>
  <c r="L3" i="13"/>
  <c r="K3" i="13"/>
  <c r="J3" i="13"/>
  <c r="I3" i="13"/>
  <c r="H3" i="13"/>
  <c r="H1" i="13" s="1"/>
  <c r="G3" i="13"/>
  <c r="G1" i="13" s="1"/>
  <c r="F3" i="13"/>
  <c r="O2" i="13"/>
  <c r="N2" i="13"/>
  <c r="M2" i="13"/>
  <c r="L2" i="13"/>
  <c r="K2" i="13"/>
  <c r="J2" i="13"/>
  <c r="I2" i="13"/>
  <c r="H2" i="13"/>
  <c r="G2" i="13"/>
  <c r="F2" i="13"/>
  <c r="O1" i="13"/>
  <c r="N1" i="13"/>
  <c r="M1" i="13"/>
  <c r="L1" i="13"/>
  <c r="K1" i="13"/>
  <c r="J1" i="13"/>
  <c r="I1" i="13"/>
  <c r="F1" i="13"/>
  <c r="F7" i="12"/>
  <c r="F6" i="12"/>
  <c r="F5" i="12"/>
  <c r="F4" i="12"/>
  <c r="G27" i="11"/>
  <c r="F27" i="11"/>
  <c r="F26" i="11"/>
  <c r="F24" i="11"/>
  <c r="F23" i="11"/>
  <c r="F28" i="11"/>
  <c r="U16" i="5"/>
  <c r="T17" i="5"/>
  <c r="S18" i="5"/>
  <c r="S14" i="5"/>
  <c r="P12" i="5"/>
  <c r="R7" i="5"/>
  <c r="R3" i="5"/>
  <c r="R5" i="5" s="1"/>
  <c r="R4" i="5"/>
  <c r="P11" i="5" s="1"/>
  <c r="O13" i="5"/>
  <c r="O14" i="5" s="1"/>
  <c r="O15" i="5" s="1"/>
  <c r="O16" i="5" s="1"/>
  <c r="O17" i="5" s="1"/>
  <c r="O18" i="5" s="1"/>
  <c r="O19" i="5" s="1"/>
  <c r="O20" i="5" s="1"/>
  <c r="O12" i="5"/>
  <c r="I6" i="5"/>
  <c r="Q4" i="11"/>
  <c r="R12" i="11"/>
  <c r="Q12" i="11"/>
  <c r="S12" i="11" s="1"/>
  <c r="T5" i="11"/>
  <c r="T6" i="11"/>
  <c r="T7" i="11"/>
  <c r="T8" i="11"/>
  <c r="T9" i="11"/>
  <c r="T10" i="11"/>
  <c r="T11" i="11"/>
  <c r="T13" i="11"/>
  <c r="S5" i="11"/>
  <c r="S6" i="11"/>
  <c r="S7" i="11"/>
  <c r="S8" i="11"/>
  <c r="S9" i="11"/>
  <c r="S10" i="11"/>
  <c r="S11" i="11"/>
  <c r="S13" i="11"/>
  <c r="E13" i="11"/>
  <c r="D13" i="11"/>
  <c r="C13" i="11"/>
  <c r="G12" i="11"/>
  <c r="E12" i="11"/>
  <c r="D12" i="11"/>
  <c r="E11" i="11"/>
  <c r="D11" i="11"/>
  <c r="H11" i="11" s="1"/>
  <c r="C11" i="11"/>
  <c r="E10" i="11"/>
  <c r="D10" i="11"/>
  <c r="E9" i="11"/>
  <c r="D9" i="11"/>
  <c r="H9" i="11" s="1"/>
  <c r="E8" i="11"/>
  <c r="D8" i="11"/>
  <c r="E7" i="11"/>
  <c r="D7" i="11"/>
  <c r="H7" i="11" s="1"/>
  <c r="E6" i="11"/>
  <c r="D6" i="11"/>
  <c r="M6" i="11" s="1"/>
  <c r="E5" i="11"/>
  <c r="D5" i="11"/>
  <c r="H5" i="11" s="1"/>
  <c r="E4" i="11"/>
  <c r="J4" i="11" s="1"/>
  <c r="D4" i="11"/>
  <c r="O3" i="11"/>
  <c r="N3" i="11"/>
  <c r="M3" i="11"/>
  <c r="L3" i="11"/>
  <c r="K3" i="11"/>
  <c r="J3" i="11"/>
  <c r="I3" i="11"/>
  <c r="H3" i="11"/>
  <c r="G3" i="11"/>
  <c r="F3" i="11"/>
  <c r="O2" i="11"/>
  <c r="N2" i="11"/>
  <c r="N1" i="11" s="1"/>
  <c r="M2" i="11"/>
  <c r="M1" i="11" s="1"/>
  <c r="L2" i="11"/>
  <c r="L1" i="11" s="1"/>
  <c r="K2" i="11"/>
  <c r="J2" i="11"/>
  <c r="I2" i="11"/>
  <c r="I1" i="11" s="1"/>
  <c r="H2" i="11"/>
  <c r="H1" i="11" s="1"/>
  <c r="G2" i="11"/>
  <c r="G1" i="11" s="1"/>
  <c r="F2" i="11"/>
  <c r="O1" i="11"/>
  <c r="K1" i="11"/>
  <c r="J1" i="11"/>
  <c r="F1" i="11"/>
  <c r="H27" i="7"/>
  <c r="G27" i="7"/>
  <c r="F28" i="7"/>
  <c r="F29" i="7"/>
  <c r="F36" i="7"/>
  <c r="F27" i="7"/>
  <c r="G4" i="7"/>
  <c r="G5" i="7" s="1"/>
  <c r="G3" i="7"/>
  <c r="C1" i="7"/>
  <c r="G23" i="7" s="1"/>
  <c r="D6" i="6"/>
  <c r="D5" i="6"/>
  <c r="D4" i="6"/>
  <c r="D3" i="6"/>
  <c r="C12" i="5"/>
  <c r="C13" i="5" s="1"/>
  <c r="C14" i="5" s="1"/>
  <c r="C15" i="5" s="1"/>
  <c r="C16" i="5" s="1"/>
  <c r="C17" i="5" s="1"/>
  <c r="C18" i="5" s="1"/>
  <c r="C19" i="5" s="1"/>
  <c r="C20" i="5" s="1"/>
  <c r="F37" i="7" s="1"/>
  <c r="F4" i="5"/>
  <c r="D11" i="5" s="1"/>
  <c r="F3" i="5"/>
  <c r="C12" i="4"/>
  <c r="C13" i="4" s="1"/>
  <c r="C14" i="4" s="1"/>
  <c r="C15" i="4" s="1"/>
  <c r="C16" i="4" s="1"/>
  <c r="C17" i="4" s="1"/>
  <c r="C18" i="4" s="1"/>
  <c r="C19" i="4" s="1"/>
  <c r="C20" i="4" s="1"/>
  <c r="F4" i="4"/>
  <c r="D11" i="4" s="1"/>
  <c r="F3" i="4"/>
  <c r="F5" i="4" s="1"/>
  <c r="F7" i="4" s="1"/>
  <c r="K12" i="3"/>
  <c r="K13" i="3" s="1"/>
  <c r="K14" i="3" s="1"/>
  <c r="K15" i="3" s="1"/>
  <c r="K16" i="3" s="1"/>
  <c r="K17" i="3" s="1"/>
  <c r="K18" i="3" s="1"/>
  <c r="K19" i="3" s="1"/>
  <c r="K20" i="3" s="1"/>
  <c r="N4" i="3"/>
  <c r="L11" i="3" s="1"/>
  <c r="M11" i="3" s="1"/>
  <c r="L12" i="3" s="1"/>
  <c r="M12" i="3" s="1"/>
  <c r="L13" i="3" s="1"/>
  <c r="M13" i="3" s="1"/>
  <c r="L14" i="3" s="1"/>
  <c r="M14" i="3" s="1"/>
  <c r="L15" i="3" s="1"/>
  <c r="M15" i="3" s="1"/>
  <c r="L16" i="3" s="1"/>
  <c r="M16" i="3" s="1"/>
  <c r="L17" i="3" s="1"/>
  <c r="M17" i="3" s="1"/>
  <c r="L18" i="3" s="1"/>
  <c r="M18" i="3" s="1"/>
  <c r="L19" i="3" s="1"/>
  <c r="M19" i="3" s="1"/>
  <c r="L20" i="3" s="1"/>
  <c r="M20" i="3" s="1"/>
  <c r="O3" i="10" s="1"/>
  <c r="N3" i="3"/>
  <c r="C12" i="3"/>
  <c r="C13" i="3" s="1"/>
  <c r="C14" i="3" s="1"/>
  <c r="C15" i="3" s="1"/>
  <c r="C16" i="3" s="1"/>
  <c r="C17" i="3" s="1"/>
  <c r="C18" i="3" s="1"/>
  <c r="C19" i="3" s="1"/>
  <c r="C20" i="3" s="1"/>
  <c r="F4" i="3"/>
  <c r="D11" i="3" s="1"/>
  <c r="F3" i="3"/>
  <c r="F5" i="3" s="1"/>
  <c r="F7" i="3" s="1"/>
  <c r="E12" i="8" l="1"/>
  <c r="H12" i="8" s="1"/>
  <c r="H19" i="16"/>
  <c r="G14" i="16"/>
  <c r="H37" i="16"/>
  <c r="H22" i="16"/>
  <c r="P10" i="14"/>
  <c r="Q10" i="14" s="1"/>
  <c r="R9" i="14"/>
  <c r="P9" i="14"/>
  <c r="Q9" i="14" s="1"/>
  <c r="R7" i="14"/>
  <c r="O14" i="14"/>
  <c r="P11" i="14"/>
  <c r="Q11" i="14" s="1"/>
  <c r="H14" i="14"/>
  <c r="H15" i="14" s="1"/>
  <c r="R5" i="14"/>
  <c r="F18" i="14" s="1"/>
  <c r="F25" i="14" s="1"/>
  <c r="F27" i="14" s="1"/>
  <c r="F26" i="14" s="1"/>
  <c r="J21" i="14" s="1"/>
  <c r="Q5" i="14"/>
  <c r="P5" i="14"/>
  <c r="P6" i="14"/>
  <c r="Q6" i="14" s="1"/>
  <c r="K14" i="14"/>
  <c r="L14" i="14"/>
  <c r="R10" i="14"/>
  <c r="J14" i="14"/>
  <c r="J15" i="14" s="1"/>
  <c r="P13" i="14"/>
  <c r="Q13" i="14"/>
  <c r="G14" i="14"/>
  <c r="G15" i="14" s="1"/>
  <c r="P14" i="14"/>
  <c r="F14" i="14"/>
  <c r="R4" i="14"/>
  <c r="P4" i="14"/>
  <c r="Q4" i="14" s="1"/>
  <c r="F15" i="14"/>
  <c r="K15" i="14"/>
  <c r="L15" i="14"/>
  <c r="N15" i="14"/>
  <c r="M15" i="14"/>
  <c r="R13" i="14"/>
  <c r="P8" i="14"/>
  <c r="R8" i="14"/>
  <c r="Q8" i="14"/>
  <c r="I14" i="14"/>
  <c r="I15" i="14" s="1"/>
  <c r="O6" i="13"/>
  <c r="F4" i="13"/>
  <c r="N12" i="13"/>
  <c r="O4" i="13"/>
  <c r="N10" i="13"/>
  <c r="O12" i="13"/>
  <c r="F12" i="13"/>
  <c r="G4" i="13"/>
  <c r="G8" i="13"/>
  <c r="G10" i="13"/>
  <c r="N8" i="13"/>
  <c r="F6" i="13"/>
  <c r="F8" i="13"/>
  <c r="H4" i="13"/>
  <c r="C5" i="13"/>
  <c r="M5" i="13"/>
  <c r="M14" i="13" s="1"/>
  <c r="H6" i="13"/>
  <c r="C7" i="13"/>
  <c r="M7" i="13"/>
  <c r="H8" i="13"/>
  <c r="C9" i="13"/>
  <c r="M9" i="13"/>
  <c r="H10" i="13"/>
  <c r="C11" i="13"/>
  <c r="M11" i="13"/>
  <c r="H12" i="13"/>
  <c r="C13" i="13"/>
  <c r="M13" i="13"/>
  <c r="I4" i="13"/>
  <c r="N5" i="13"/>
  <c r="I6" i="13"/>
  <c r="N7" i="13"/>
  <c r="I8" i="13"/>
  <c r="N9" i="13"/>
  <c r="I10" i="13"/>
  <c r="N11" i="13"/>
  <c r="I12" i="13"/>
  <c r="N13" i="13"/>
  <c r="O10" i="13"/>
  <c r="N4" i="13"/>
  <c r="G6" i="13"/>
  <c r="O8" i="13"/>
  <c r="F5" i="13"/>
  <c r="K6" i="13"/>
  <c r="F7" i="13"/>
  <c r="P7" i="13" s="1"/>
  <c r="Q7" i="13" s="1"/>
  <c r="K8" i="13"/>
  <c r="F9" i="13"/>
  <c r="F11" i="13"/>
  <c r="K12" i="13"/>
  <c r="L4" i="13"/>
  <c r="G5" i="13"/>
  <c r="L6" i="13"/>
  <c r="G7" i="13"/>
  <c r="L8" i="13"/>
  <c r="G9" i="13"/>
  <c r="L10" i="13"/>
  <c r="G11" i="13"/>
  <c r="L12" i="13"/>
  <c r="G13" i="13"/>
  <c r="P13" i="13" s="1"/>
  <c r="Q13" i="13" s="1"/>
  <c r="F10" i="13"/>
  <c r="G12" i="13"/>
  <c r="J4" i="13"/>
  <c r="J14" i="13" s="1"/>
  <c r="J6" i="13"/>
  <c r="J8" i="13"/>
  <c r="J10" i="13"/>
  <c r="J12" i="13"/>
  <c r="K4" i="13"/>
  <c r="K10" i="13"/>
  <c r="C4" i="13"/>
  <c r="C6" i="13"/>
  <c r="C8" i="13"/>
  <c r="C10" i="13"/>
  <c r="C12" i="13"/>
  <c r="Q11" i="5"/>
  <c r="T12" i="11"/>
  <c r="K5" i="11"/>
  <c r="K7" i="11"/>
  <c r="K9" i="11"/>
  <c r="H13" i="11"/>
  <c r="L5" i="11"/>
  <c r="L7" i="11"/>
  <c r="L9" i="11"/>
  <c r="K11" i="11"/>
  <c r="M4" i="11"/>
  <c r="M5" i="11"/>
  <c r="M7" i="11"/>
  <c r="M9" i="11"/>
  <c r="L11" i="11"/>
  <c r="K13" i="11"/>
  <c r="N9" i="11"/>
  <c r="L13" i="11"/>
  <c r="M8" i="11"/>
  <c r="M11" i="11"/>
  <c r="F4" i="11"/>
  <c r="J6" i="11"/>
  <c r="J8" i="11"/>
  <c r="M10" i="11"/>
  <c r="N11" i="11"/>
  <c r="M13" i="11"/>
  <c r="G4" i="11"/>
  <c r="F6" i="11"/>
  <c r="F8" i="11"/>
  <c r="I10" i="11"/>
  <c r="M12" i="11"/>
  <c r="J13" i="11"/>
  <c r="H4" i="11"/>
  <c r="G6" i="11"/>
  <c r="G8" i="11"/>
  <c r="F10" i="11"/>
  <c r="J12" i="11"/>
  <c r="C5" i="11"/>
  <c r="C7" i="11"/>
  <c r="C9" i="11"/>
  <c r="G10" i="11"/>
  <c r="F12" i="11"/>
  <c r="M14" i="11"/>
  <c r="I12" i="11"/>
  <c r="J10" i="11"/>
  <c r="N4" i="11"/>
  <c r="I5" i="11"/>
  <c r="N6" i="11"/>
  <c r="I7" i="11"/>
  <c r="N8" i="11"/>
  <c r="I9" i="11"/>
  <c r="N10" i="11"/>
  <c r="I11" i="11"/>
  <c r="N12" i="11"/>
  <c r="I13" i="11"/>
  <c r="O4" i="11"/>
  <c r="J5" i="11"/>
  <c r="O6" i="11"/>
  <c r="J7" i="11"/>
  <c r="O8" i="11"/>
  <c r="J9" i="11"/>
  <c r="O10" i="11"/>
  <c r="J11" i="11"/>
  <c r="O12" i="11"/>
  <c r="H8" i="11"/>
  <c r="H6" i="11"/>
  <c r="H10" i="11"/>
  <c r="I6" i="11"/>
  <c r="O9" i="11"/>
  <c r="O11" i="11"/>
  <c r="K4" i="11"/>
  <c r="F5" i="11"/>
  <c r="K6" i="11"/>
  <c r="F7" i="11"/>
  <c r="K8" i="11"/>
  <c r="F9" i="11"/>
  <c r="P9" i="11" s="1"/>
  <c r="Q9" i="11" s="1"/>
  <c r="K10" i="11"/>
  <c r="F11" i="11"/>
  <c r="K12" i="11"/>
  <c r="F13" i="11"/>
  <c r="H12" i="11"/>
  <c r="I4" i="11"/>
  <c r="N5" i="11"/>
  <c r="I8" i="11"/>
  <c r="O5" i="11"/>
  <c r="L4" i="11"/>
  <c r="L14" i="11" s="1"/>
  <c r="G5" i="11"/>
  <c r="G14" i="11" s="1"/>
  <c r="L6" i="11"/>
  <c r="G7" i="11"/>
  <c r="L8" i="11"/>
  <c r="G9" i="11"/>
  <c r="L10" i="11"/>
  <c r="G11" i="11"/>
  <c r="L12" i="11"/>
  <c r="P12" i="11" s="1"/>
  <c r="G13" i="11"/>
  <c r="N7" i="11"/>
  <c r="N13" i="11"/>
  <c r="O7" i="11"/>
  <c r="O13" i="11"/>
  <c r="C4" i="11"/>
  <c r="C6" i="11"/>
  <c r="C8" i="11"/>
  <c r="C10" i="11"/>
  <c r="C12" i="11"/>
  <c r="D4" i="10"/>
  <c r="E11" i="3"/>
  <c r="J2" i="10"/>
  <c r="I3" i="10"/>
  <c r="G9" i="7"/>
  <c r="K2" i="10"/>
  <c r="J3" i="10"/>
  <c r="F5" i="5"/>
  <c r="F7" i="5" s="1"/>
  <c r="L2" i="10"/>
  <c r="L1" i="10" s="1"/>
  <c r="K3" i="10"/>
  <c r="M2" i="10"/>
  <c r="L3" i="10"/>
  <c r="F35" i="7"/>
  <c r="N2" i="10"/>
  <c r="M3" i="10"/>
  <c r="N5" i="3"/>
  <c r="N7" i="3" s="1"/>
  <c r="F34" i="7"/>
  <c r="O2" i="10"/>
  <c r="O1" i="10" s="1"/>
  <c r="N3" i="10"/>
  <c r="G15" i="7"/>
  <c r="F33" i="7"/>
  <c r="F2" i="10"/>
  <c r="E11" i="4"/>
  <c r="G22" i="7"/>
  <c r="F32" i="7"/>
  <c r="G2" i="10"/>
  <c r="G1" i="10" s="1"/>
  <c r="F3" i="10"/>
  <c r="G16" i="7"/>
  <c r="F31" i="7"/>
  <c r="H2" i="10"/>
  <c r="G3" i="10"/>
  <c r="F30" i="7"/>
  <c r="I2" i="10"/>
  <c r="H3" i="10"/>
  <c r="H1" i="10" s="1"/>
  <c r="I1" i="10"/>
  <c r="E11" i="5"/>
  <c r="H11" i="5" s="1"/>
  <c r="D13" i="8" l="1"/>
  <c r="I33" i="16"/>
  <c r="I32" i="16"/>
  <c r="I30" i="16"/>
  <c r="I31" i="16"/>
  <c r="I25" i="16"/>
  <c r="I24" i="16"/>
  <c r="P9" i="13"/>
  <c r="Q9" i="13" s="1"/>
  <c r="P12" i="13"/>
  <c r="H14" i="13"/>
  <c r="O14" i="13"/>
  <c r="P5" i="13"/>
  <c r="Q5" i="13" s="1"/>
  <c r="P8" i="13"/>
  <c r="Q8" i="13"/>
  <c r="P6" i="13"/>
  <c r="Q6" i="13"/>
  <c r="P14" i="13"/>
  <c r="F14" i="13"/>
  <c r="P4" i="13"/>
  <c r="P10" i="13"/>
  <c r="Q10" i="13"/>
  <c r="O15" i="13"/>
  <c r="N15" i="13"/>
  <c r="M15" i="13"/>
  <c r="L15" i="13"/>
  <c r="J15" i="13"/>
  <c r="F15" i="13"/>
  <c r="H15" i="13"/>
  <c r="G15" i="13"/>
  <c r="L14" i="13"/>
  <c r="N14" i="13"/>
  <c r="I14" i="13"/>
  <c r="I15" i="13" s="1"/>
  <c r="K14" i="13"/>
  <c r="K15" i="13" s="1"/>
  <c r="P11" i="13"/>
  <c r="Q11" i="13" s="1"/>
  <c r="G14" i="13"/>
  <c r="T11" i="5"/>
  <c r="R5" i="11"/>
  <c r="R6" i="11"/>
  <c r="R7" i="11"/>
  <c r="P8" i="11"/>
  <c r="Q8" i="11" s="1"/>
  <c r="R9" i="11"/>
  <c r="P14" i="11"/>
  <c r="P10" i="11"/>
  <c r="Q10" i="11" s="1"/>
  <c r="J14" i="11"/>
  <c r="P6" i="11"/>
  <c r="Q6" i="11" s="1"/>
  <c r="R10" i="11"/>
  <c r="M15" i="11"/>
  <c r="L15" i="11"/>
  <c r="K15" i="11"/>
  <c r="J15" i="11"/>
  <c r="I15" i="11"/>
  <c r="G15" i="11"/>
  <c r="F15" i="11"/>
  <c r="P7" i="11"/>
  <c r="Q7" i="11" s="1"/>
  <c r="P5" i="11"/>
  <c r="Q5" i="11" s="1"/>
  <c r="O14" i="11"/>
  <c r="N14" i="11"/>
  <c r="N15" i="11" s="1"/>
  <c r="I14" i="11"/>
  <c r="K14" i="11"/>
  <c r="H14" i="11"/>
  <c r="H15" i="11" s="1"/>
  <c r="P13" i="11"/>
  <c r="Q13" i="11" s="1"/>
  <c r="F14" i="11"/>
  <c r="P4" i="11"/>
  <c r="S4" i="11" s="1"/>
  <c r="T4" i="11" s="1"/>
  <c r="F25" i="11" s="1"/>
  <c r="P11" i="11"/>
  <c r="Q11" i="11" s="1"/>
  <c r="G28" i="7"/>
  <c r="I28" i="7" s="1"/>
  <c r="J28" i="7" s="1"/>
  <c r="D12" i="4"/>
  <c r="H11" i="4"/>
  <c r="K1" i="10"/>
  <c r="N1" i="10"/>
  <c r="F1" i="10"/>
  <c r="J1" i="10"/>
  <c r="D12" i="3"/>
  <c r="E4" i="10"/>
  <c r="M1" i="10"/>
  <c r="J4" i="10"/>
  <c r="D12" i="5"/>
  <c r="E13" i="8" l="1"/>
  <c r="H13" i="8" s="1"/>
  <c r="Q12" i="5"/>
  <c r="T12" i="5" s="1"/>
  <c r="R13" i="11"/>
  <c r="R8" i="11"/>
  <c r="R11" i="11"/>
  <c r="R4" i="11"/>
  <c r="D5" i="10"/>
  <c r="E12" i="3"/>
  <c r="E12" i="4"/>
  <c r="H12" i="4" s="1"/>
  <c r="G4" i="10"/>
  <c r="K4" i="10"/>
  <c r="N4" i="10"/>
  <c r="H4" i="10"/>
  <c r="M4" i="10"/>
  <c r="O4" i="10"/>
  <c r="C4" i="10"/>
  <c r="I4" i="10"/>
  <c r="L4" i="10"/>
  <c r="E12" i="5"/>
  <c r="H12" i="5" s="1"/>
  <c r="D14" i="8" l="1"/>
  <c r="P13" i="5"/>
  <c r="G29" i="7"/>
  <c r="I29" i="7" s="1"/>
  <c r="J29" i="7" s="1"/>
  <c r="D13" i="4"/>
  <c r="D13" i="3"/>
  <c r="E5" i="10"/>
  <c r="L5" i="10" s="1"/>
  <c r="I5" i="10"/>
  <c r="F5" i="10"/>
  <c r="N5" i="10"/>
  <c r="O5" i="10"/>
  <c r="J5" i="10"/>
  <c r="H5" i="10"/>
  <c r="K5" i="10"/>
  <c r="G5" i="10"/>
  <c r="P4" i="10"/>
  <c r="Q4" i="10" s="1"/>
  <c r="D13" i="5"/>
  <c r="E14" i="8" l="1"/>
  <c r="H14" i="8" s="1"/>
  <c r="Q13" i="5"/>
  <c r="T13" i="5" s="1"/>
  <c r="E13" i="4"/>
  <c r="H13" i="4"/>
  <c r="M5" i="10"/>
  <c r="P5" i="10" s="1"/>
  <c r="Q5" i="10" s="1"/>
  <c r="E13" i="3"/>
  <c r="D6" i="10"/>
  <c r="C5" i="10"/>
  <c r="E13" i="5"/>
  <c r="D15" i="8" l="1"/>
  <c r="P14" i="5"/>
  <c r="D14" i="3"/>
  <c r="E6" i="10"/>
  <c r="H6" i="10" s="1"/>
  <c r="D14" i="4"/>
  <c r="D14" i="5"/>
  <c r="H13" i="5"/>
  <c r="E15" i="8" l="1"/>
  <c r="H15" i="8" s="1"/>
  <c r="Q14" i="5"/>
  <c r="G30" i="7"/>
  <c r="I30" i="7" s="1"/>
  <c r="J30" i="7" s="1"/>
  <c r="E14" i="3"/>
  <c r="D7" i="10"/>
  <c r="K6" i="10"/>
  <c r="C6" i="10"/>
  <c r="N6" i="10"/>
  <c r="G6" i="10"/>
  <c r="F6" i="10"/>
  <c r="I6" i="10"/>
  <c r="L6" i="10"/>
  <c r="J6" i="10"/>
  <c r="O6" i="10"/>
  <c r="M6" i="10"/>
  <c r="E14" i="4"/>
  <c r="H14" i="4" s="1"/>
  <c r="E14" i="5"/>
  <c r="D16" i="8" l="1"/>
  <c r="P15" i="5"/>
  <c r="T14" i="5"/>
  <c r="P6" i="10"/>
  <c r="Q6" i="10" s="1"/>
  <c r="K7" i="10"/>
  <c r="F7" i="10"/>
  <c r="N7" i="10"/>
  <c r="L7" i="10"/>
  <c r="H7" i="10"/>
  <c r="I7" i="10"/>
  <c r="D15" i="4"/>
  <c r="D15" i="3"/>
  <c r="E7" i="10"/>
  <c r="G7" i="10" s="1"/>
  <c r="D15" i="5"/>
  <c r="H14" i="5"/>
  <c r="E16" i="8" l="1"/>
  <c r="D17" i="8" s="1"/>
  <c r="H17" i="8" s="1"/>
  <c r="Q15" i="5"/>
  <c r="T15" i="5"/>
  <c r="E15" i="4"/>
  <c r="H15" i="4"/>
  <c r="G31" i="7"/>
  <c r="I31" i="7" s="1"/>
  <c r="J31" i="7" s="1"/>
  <c r="O7" i="10"/>
  <c r="E15" i="3"/>
  <c r="D8" i="10"/>
  <c r="M7" i="10"/>
  <c r="C7" i="10"/>
  <c r="J7" i="10"/>
  <c r="P7" i="10" s="1"/>
  <c r="E15" i="5"/>
  <c r="H16" i="8" l="1"/>
  <c r="D18" i="8"/>
  <c r="P16" i="5"/>
  <c r="H8" i="10"/>
  <c r="G8" i="10"/>
  <c r="M8" i="10"/>
  <c r="C8" i="10"/>
  <c r="D16" i="4"/>
  <c r="D16" i="3"/>
  <c r="E8" i="10"/>
  <c r="J8" i="10" s="1"/>
  <c r="D16" i="5"/>
  <c r="H15" i="5"/>
  <c r="E18" i="8" l="1"/>
  <c r="Q16" i="5"/>
  <c r="P17" i="5" s="1"/>
  <c r="G32" i="7"/>
  <c r="I32" i="7" s="1"/>
  <c r="J32" i="7" s="1"/>
  <c r="N8" i="10"/>
  <c r="E16" i="3"/>
  <c r="D9" i="10"/>
  <c r="I8" i="10"/>
  <c r="K8" i="10"/>
  <c r="F8" i="10"/>
  <c r="E16" i="4"/>
  <c r="D17" i="4" s="1"/>
  <c r="H16" i="4"/>
  <c r="L8" i="10"/>
  <c r="O8" i="10"/>
  <c r="E16" i="5"/>
  <c r="D17" i="5" s="1"/>
  <c r="D19" i="8" l="1"/>
  <c r="H18" i="8"/>
  <c r="E19" i="8"/>
  <c r="D20" i="8" s="1"/>
  <c r="Q17" i="5"/>
  <c r="P18" i="5" s="1"/>
  <c r="T16" i="5"/>
  <c r="E17" i="4"/>
  <c r="D18" i="4" s="1"/>
  <c r="H17" i="4"/>
  <c r="P8" i="10"/>
  <c r="Q8" i="10" s="1"/>
  <c r="K9" i="10"/>
  <c r="H16" i="5"/>
  <c r="D17" i="3"/>
  <c r="E9" i="10"/>
  <c r="N9" i="10" s="1"/>
  <c r="E17" i="5"/>
  <c r="D18" i="5" s="1"/>
  <c r="H19" i="8" l="1"/>
  <c r="E20" i="8"/>
  <c r="F11" i="8" s="1" a="1"/>
  <c r="Q18" i="5"/>
  <c r="P19" i="5" s="1"/>
  <c r="F9" i="10"/>
  <c r="E17" i="3"/>
  <c r="D10" i="10"/>
  <c r="H9" i="10"/>
  <c r="G33" i="7"/>
  <c r="I33" i="7" s="1"/>
  <c r="J33" i="7" s="1"/>
  <c r="L9" i="10"/>
  <c r="C9" i="10"/>
  <c r="M9" i="10"/>
  <c r="O9" i="10"/>
  <c r="I9" i="10"/>
  <c r="J9" i="10"/>
  <c r="G9" i="10"/>
  <c r="E18" i="4"/>
  <c r="D19" i="4" s="1"/>
  <c r="E18" i="5"/>
  <c r="D19" i="5" s="1"/>
  <c r="H18" i="5"/>
  <c r="H17" i="5"/>
  <c r="J19" i="8" l="1"/>
  <c r="J12" i="8"/>
  <c r="J13" i="8"/>
  <c r="K13" i="8" s="1"/>
  <c r="J14" i="8"/>
  <c r="K14" i="8" s="1"/>
  <c r="J15" i="8"/>
  <c r="K15" i="8" s="1"/>
  <c r="J17" i="8"/>
  <c r="K17" i="8" s="1"/>
  <c r="J16" i="8"/>
  <c r="K16" i="8" s="1"/>
  <c r="J18" i="8"/>
  <c r="K18" i="8" s="1"/>
  <c r="H20" i="8"/>
  <c r="K19" i="8"/>
  <c r="G18" i="8"/>
  <c r="G13" i="8"/>
  <c r="G19" i="8"/>
  <c r="G14" i="8"/>
  <c r="G20" i="8"/>
  <c r="G15" i="8"/>
  <c r="G16" i="8"/>
  <c r="F11" i="8"/>
  <c r="G17" i="8"/>
  <c r="G12" i="8"/>
  <c r="Q19" i="5"/>
  <c r="P20" i="5" s="1"/>
  <c r="T18" i="5"/>
  <c r="G34" i="7"/>
  <c r="I34" i="7" s="1"/>
  <c r="J34" i="7" s="1"/>
  <c r="G35" i="7"/>
  <c r="I35" i="7" s="1"/>
  <c r="J35" i="7" s="1"/>
  <c r="H18" i="4"/>
  <c r="K10" i="10"/>
  <c r="D18" i="3"/>
  <c r="E10" i="10"/>
  <c r="L10" i="10" s="1"/>
  <c r="E19" i="4"/>
  <c r="D20" i="4" s="1"/>
  <c r="P9" i="10"/>
  <c r="Q9" i="10"/>
  <c r="E19" i="5"/>
  <c r="D20" i="5" s="1"/>
  <c r="J20" i="8" l="1"/>
  <c r="H22" i="8"/>
  <c r="I6" i="8"/>
  <c r="J11" i="8"/>
  <c r="J22" i="8" s="1"/>
  <c r="K12" i="8"/>
  <c r="F22" i="8"/>
  <c r="G11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K20" i="8"/>
  <c r="Q20" i="5"/>
  <c r="R11" i="5" s="1" a="1"/>
  <c r="T20" i="5"/>
  <c r="T19" i="5"/>
  <c r="E18" i="3"/>
  <c r="D11" i="10"/>
  <c r="M10" i="10"/>
  <c r="E20" i="4"/>
  <c r="F11" i="4" s="1" a="1"/>
  <c r="C10" i="10"/>
  <c r="I10" i="10"/>
  <c r="N10" i="10"/>
  <c r="J10" i="10"/>
  <c r="O10" i="10"/>
  <c r="H10" i="10"/>
  <c r="G10" i="10"/>
  <c r="F10" i="10"/>
  <c r="H19" i="4"/>
  <c r="E20" i="5"/>
  <c r="F11" i="5" s="1" a="1"/>
  <c r="H20" i="5"/>
  <c r="H19" i="5"/>
  <c r="I2" i="8" l="1"/>
  <c r="K11" i="8"/>
  <c r="K22" i="8" s="1"/>
  <c r="G22" i="8"/>
  <c r="S16" i="5"/>
  <c r="S13" i="5"/>
  <c r="S20" i="5"/>
  <c r="R11" i="5"/>
  <c r="S17" i="5"/>
  <c r="S12" i="5"/>
  <c r="S19" i="5"/>
  <c r="S15" i="5"/>
  <c r="V12" i="5"/>
  <c r="W12" i="5" s="1"/>
  <c r="V13" i="5"/>
  <c r="W13" i="5" s="1"/>
  <c r="V14" i="5"/>
  <c r="W14" i="5" s="1"/>
  <c r="V15" i="5"/>
  <c r="W15" i="5" s="1"/>
  <c r="V17" i="5"/>
  <c r="W17" i="5" s="1"/>
  <c r="V16" i="5"/>
  <c r="W16" i="5" s="1"/>
  <c r="V20" i="5"/>
  <c r="W20" i="5" s="1"/>
  <c r="T22" i="5"/>
  <c r="V19" i="5"/>
  <c r="W19" i="5" s="1"/>
  <c r="V18" i="5"/>
  <c r="W18" i="5" s="1"/>
  <c r="H22" i="5"/>
  <c r="J20" i="5"/>
  <c r="K20" i="5" s="1"/>
  <c r="G37" i="7"/>
  <c r="I37" i="7" s="1"/>
  <c r="J37" i="7" s="1"/>
  <c r="H31" i="7"/>
  <c r="K31" i="7" s="1"/>
  <c r="H32" i="7"/>
  <c r="K32" i="7" s="1"/>
  <c r="H33" i="7"/>
  <c r="K33" i="7" s="1"/>
  <c r="H37" i="7"/>
  <c r="H34" i="7"/>
  <c r="K34" i="7" s="1"/>
  <c r="H35" i="7"/>
  <c r="K35" i="7" s="1"/>
  <c r="H36" i="7"/>
  <c r="H29" i="7"/>
  <c r="K29" i="7" s="1"/>
  <c r="H30" i="7"/>
  <c r="K30" i="7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H20" i="4"/>
  <c r="H22" i="4" s="1"/>
  <c r="F11" i="4"/>
  <c r="G12" i="4"/>
  <c r="G20" i="4"/>
  <c r="G13" i="4"/>
  <c r="G14" i="4"/>
  <c r="G15" i="4"/>
  <c r="G16" i="4"/>
  <c r="G17" i="4"/>
  <c r="G19" i="4"/>
  <c r="G18" i="4"/>
  <c r="P10" i="10"/>
  <c r="Q10" i="10"/>
  <c r="J19" i="5"/>
  <c r="K19" i="5" s="1"/>
  <c r="G36" i="7"/>
  <c r="I36" i="7" s="1"/>
  <c r="J36" i="7" s="1"/>
  <c r="C11" i="10"/>
  <c r="N11" i="10"/>
  <c r="H11" i="10"/>
  <c r="D19" i="3"/>
  <c r="E11" i="10"/>
  <c r="J11" i="10" s="1"/>
  <c r="F11" i="5"/>
  <c r="G19" i="5"/>
  <c r="G14" i="5"/>
  <c r="G13" i="5"/>
  <c r="G17" i="5"/>
  <c r="G12" i="5"/>
  <c r="G15" i="5"/>
  <c r="G20" i="5"/>
  <c r="G18" i="5"/>
  <c r="G16" i="5"/>
  <c r="I3" i="8" l="1"/>
  <c r="S11" i="5"/>
  <c r="R22" i="5"/>
  <c r="U6" i="5"/>
  <c r="V11" i="5"/>
  <c r="H28" i="7"/>
  <c r="K28" i="7" s="1"/>
  <c r="J11" i="5"/>
  <c r="E19" i="3"/>
  <c r="D12" i="10"/>
  <c r="K11" i="10"/>
  <c r="G11" i="10"/>
  <c r="K37" i="7"/>
  <c r="O11" i="10"/>
  <c r="I11" i="10"/>
  <c r="F11" i="10"/>
  <c r="M11" i="10"/>
  <c r="L11" i="10"/>
  <c r="K36" i="7"/>
  <c r="G11" i="4"/>
  <c r="F22" i="4"/>
  <c r="F22" i="5"/>
  <c r="G11" i="5"/>
  <c r="I4" i="8" l="1"/>
  <c r="I5" i="8" s="1"/>
  <c r="V22" i="5"/>
  <c r="U2" i="5" s="1"/>
  <c r="W11" i="5"/>
  <c r="W22" i="5" s="1"/>
  <c r="U3" i="5" s="1"/>
  <c r="U4" i="5" s="1"/>
  <c r="U5" i="5" s="1"/>
  <c r="S22" i="5"/>
  <c r="U11" i="5"/>
  <c r="U12" i="5" s="1"/>
  <c r="U13" i="5" s="1"/>
  <c r="U14" i="5" s="1"/>
  <c r="U15" i="5" s="1"/>
  <c r="U17" i="5" s="1"/>
  <c r="U18" i="5" s="1"/>
  <c r="U19" i="5" s="1"/>
  <c r="U20" i="5" s="1"/>
  <c r="G22" i="4"/>
  <c r="I11" i="4"/>
  <c r="I12" i="4" s="1"/>
  <c r="I13" i="4" s="1"/>
  <c r="I14" i="4" s="1"/>
  <c r="I15" i="4" s="1"/>
  <c r="I16" i="4" s="1"/>
  <c r="I17" i="4" s="1"/>
  <c r="I18" i="4" s="1"/>
  <c r="I19" i="4" s="1"/>
  <c r="I20" i="4" s="1"/>
  <c r="G12" i="10"/>
  <c r="M12" i="10"/>
  <c r="N12" i="10"/>
  <c r="O12" i="10"/>
  <c r="I12" i="10"/>
  <c r="K12" i="10"/>
  <c r="H12" i="10"/>
  <c r="F12" i="10"/>
  <c r="D20" i="3"/>
  <c r="E12" i="10"/>
  <c r="L12" i="10" s="1"/>
  <c r="K11" i="5"/>
  <c r="K22" i="5" s="1"/>
  <c r="J22" i="5"/>
  <c r="I2" i="5" s="1"/>
  <c r="C2" i="7" s="1"/>
  <c r="G25" i="7"/>
  <c r="P11" i="10"/>
  <c r="Q11" i="10"/>
  <c r="G22" i="5"/>
  <c r="I11" i="5"/>
  <c r="I12" i="5" s="1"/>
  <c r="I13" i="5" s="1"/>
  <c r="I14" i="5" s="1"/>
  <c r="I15" i="5" s="1"/>
  <c r="I16" i="5" s="1"/>
  <c r="I17" i="5" s="1"/>
  <c r="I18" i="5" s="1"/>
  <c r="I19" i="5" s="1"/>
  <c r="I20" i="5" s="1"/>
  <c r="L11" i="8" l="1"/>
  <c r="L12" i="8"/>
  <c r="L13" i="8"/>
  <c r="L14" i="8"/>
  <c r="L15" i="8"/>
  <c r="L16" i="8"/>
  <c r="M15" i="8" s="1"/>
  <c r="N15" i="8" s="1"/>
  <c r="O15" i="8" s="1"/>
  <c r="P15" i="8" s="1"/>
  <c r="Q15" i="8" s="1"/>
  <c r="L17" i="8"/>
  <c r="C12" i="10"/>
  <c r="J24" i="7"/>
  <c r="I24" i="7"/>
  <c r="G26" i="7"/>
  <c r="J4" i="7"/>
  <c r="I4" i="7"/>
  <c r="I3" i="5"/>
  <c r="E20" i="3"/>
  <c r="E13" i="10" s="1"/>
  <c r="O13" i="10" s="1"/>
  <c r="D13" i="10"/>
  <c r="J12" i="10"/>
  <c r="P12" i="10" s="1"/>
  <c r="M16" i="8" l="1"/>
  <c r="N16" i="8" s="1"/>
  <c r="O16" i="8" s="1"/>
  <c r="P16" i="8" s="1"/>
  <c r="Q16" i="8" s="1"/>
  <c r="M17" i="8"/>
  <c r="N17" i="8" s="1"/>
  <c r="O17" i="8" s="1"/>
  <c r="P17" i="8" s="1"/>
  <c r="Q17" i="8" s="1"/>
  <c r="M14" i="8"/>
  <c r="N14" i="8" s="1"/>
  <c r="O14" i="8" s="1"/>
  <c r="P14" i="8" s="1"/>
  <c r="Q14" i="8" s="1"/>
  <c r="M13" i="8"/>
  <c r="N13" i="8" s="1"/>
  <c r="O13" i="8" s="1"/>
  <c r="P13" i="8" s="1"/>
  <c r="Q13" i="8" s="1"/>
  <c r="M12" i="8"/>
  <c r="N12" i="8" s="1"/>
  <c r="O12" i="8" s="1"/>
  <c r="P12" i="8" s="1"/>
  <c r="Q12" i="8" s="1"/>
  <c r="M11" i="8"/>
  <c r="M10" i="8"/>
  <c r="N10" i="8" s="1"/>
  <c r="O10" i="8" s="1"/>
  <c r="P10" i="8" s="1"/>
  <c r="Q10" i="8" s="1"/>
  <c r="L22" i="8"/>
  <c r="C13" i="10"/>
  <c r="L13" i="10"/>
  <c r="L14" i="10" s="1"/>
  <c r="L15" i="10" s="1"/>
  <c r="I13" i="10"/>
  <c r="I14" i="10" s="1"/>
  <c r="I15" i="10" s="1"/>
  <c r="F13" i="10"/>
  <c r="J13" i="10"/>
  <c r="J14" i="10" s="1"/>
  <c r="J15" i="10" s="1"/>
  <c r="N13" i="10"/>
  <c r="N14" i="10" s="1"/>
  <c r="N15" i="10" s="1"/>
  <c r="K13" i="10"/>
  <c r="K14" i="10" s="1"/>
  <c r="K15" i="10" s="1"/>
  <c r="G13" i="10"/>
  <c r="G14" i="10" s="1"/>
  <c r="G15" i="10" s="1"/>
  <c r="H13" i="10"/>
  <c r="H14" i="10" s="1"/>
  <c r="H15" i="10" s="1"/>
  <c r="M13" i="10"/>
  <c r="M14" i="10" s="1"/>
  <c r="M15" i="10" s="1"/>
  <c r="O14" i="10"/>
  <c r="I4" i="5"/>
  <c r="C3" i="7"/>
  <c r="N11" i="8" l="1"/>
  <c r="M22" i="8"/>
  <c r="P13" i="10"/>
  <c r="Q13" i="10"/>
  <c r="F14" i="10"/>
  <c r="F15" i="10" s="1"/>
  <c r="I5" i="5"/>
  <c r="C5" i="7" s="1"/>
  <c r="G10" i="7" s="1"/>
  <c r="C4" i="7"/>
  <c r="P14" i="10"/>
  <c r="O11" i="8" l="1"/>
  <c r="N22" i="8"/>
  <c r="J11" i="7"/>
  <c r="I11" i="7"/>
  <c r="J17" i="7"/>
  <c r="I17" i="7"/>
  <c r="P11" i="8" l="1"/>
  <c r="O22" i="8"/>
  <c r="Q11" i="8" l="1"/>
  <c r="Q22" i="8" s="1"/>
  <c r="M5" i="8" s="1"/>
  <c r="P2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<sst xmlns="http://schemas.openxmlformats.org/spreadsheetml/2006/main" count="328" uniqueCount="128">
  <si>
    <t>№</t>
  </si>
  <si>
    <t>Рост</t>
  </si>
  <si>
    <t>Вес</t>
  </si>
  <si>
    <t>Вариационный ряд</t>
  </si>
  <si>
    <t>Вариационный ряд по росту</t>
  </si>
  <si>
    <t>Вариационный ряд по весу</t>
  </si>
  <si>
    <t>Интервальный вариационный ряд по росту</t>
  </si>
  <si>
    <t>всего значений</t>
  </si>
  <si>
    <t>максимальное значение</t>
  </si>
  <si>
    <t>минималиное значение</t>
  </si>
  <si>
    <t>h - размах выборки</t>
  </si>
  <si>
    <t>k -  количество интервалов</t>
  </si>
  <si>
    <t>I - длина интервала</t>
  </si>
  <si>
    <t>интервал</t>
  </si>
  <si>
    <t>старт интервала</t>
  </si>
  <si>
    <t>конец интервала</t>
  </si>
  <si>
    <t>v - частота</t>
  </si>
  <si>
    <t>v/n - относительно размера выборки</t>
  </si>
  <si>
    <t>F(C)</t>
  </si>
  <si>
    <t>C - середина интервала</t>
  </si>
  <si>
    <t>Сумма</t>
  </si>
  <si>
    <t>С*n</t>
  </si>
  <si>
    <t>n - частота</t>
  </si>
  <si>
    <t>n/N - относительно размера выборки</t>
  </si>
  <si>
    <t>C^2*n</t>
  </si>
  <si>
    <t>Выборочное среднее</t>
  </si>
  <si>
    <t>Выборочная дисперсия</t>
  </si>
  <si>
    <t>Исправленная дисперсия</t>
  </si>
  <si>
    <t>Исправленное выборочное среднее квадратическое отклонение</t>
  </si>
  <si>
    <t>Мода</t>
  </si>
  <si>
    <t>Медиана</t>
  </si>
  <si>
    <t>Уровень надёжности</t>
  </si>
  <si>
    <t>Всего значений</t>
  </si>
  <si>
    <t>а</t>
  </si>
  <si>
    <t>σ^2</t>
  </si>
  <si>
    <t>σ</t>
  </si>
  <si>
    <t>t_γ</t>
  </si>
  <si>
    <t>t_γ * 𝜎 / sqrt(n)</t>
  </si>
  <si>
    <t>Интервал</t>
  </si>
  <si>
    <t>Старт</t>
  </si>
  <si>
    <t>Конец</t>
  </si>
  <si>
    <t>б</t>
  </si>
  <si>
    <t>в</t>
  </si>
  <si>
    <t>X_1^2</t>
  </si>
  <si>
    <t>X_2^2</t>
  </si>
  <si>
    <t>г</t>
  </si>
  <si>
    <t>a</t>
  </si>
  <si>
    <t>C-a</t>
  </si>
  <si>
    <t>(C-a)^2</t>
  </si>
  <si>
    <t>(C-a)^2*n</t>
  </si>
  <si>
    <t xml:space="preserve">n  σ*^2 </t>
  </si>
  <si>
    <t xml:space="preserve">σ*^2 </t>
  </si>
  <si>
    <t>X -  рост</t>
  </si>
  <si>
    <t>Y - вес</t>
  </si>
  <si>
    <t>S_y - сумма по весу</t>
  </si>
  <si>
    <t>среднее</t>
  </si>
  <si>
    <t>Условное средние</t>
  </si>
  <si>
    <t>S_x - сумма по росту</t>
  </si>
  <si>
    <t>y - Условное средние</t>
  </si>
  <si>
    <t>по y^2  - Условное средние</t>
  </si>
  <si>
    <t>просто y^2</t>
  </si>
  <si>
    <t>D</t>
  </si>
  <si>
    <t>внутригрупповая дисперсия</t>
  </si>
  <si>
    <t>межгрупповая дисперсия</t>
  </si>
  <si>
    <t>сумма</t>
  </si>
  <si>
    <t xml:space="preserve">выборочная дисперсия из номера 4 </t>
  </si>
  <si>
    <t>Вспомогательные вычисления</t>
  </si>
  <si>
    <t>(перепроверил 2-мя разложениями - по сути просто раксрыл скобочки)</t>
  </si>
  <si>
    <t>уровень значимости</t>
  </si>
  <si>
    <t>K</t>
  </si>
  <si>
    <t>t_кр</t>
  </si>
  <si>
    <t>y*S_x (верхняя сумма у условного среднего)</t>
  </si>
  <si>
    <t>среднее xy</t>
  </si>
  <si>
    <t>среднее X</t>
  </si>
  <si>
    <t>Дисперсия X</t>
  </si>
  <si>
    <t>σ_x</t>
  </si>
  <si>
    <t>среднее Y</t>
  </si>
  <si>
    <t>Дисперсия Y</t>
  </si>
  <si>
    <t>σ_y</t>
  </si>
  <si>
    <t>b</t>
  </si>
  <si>
    <t>выборочный к-т линейной кор-ции</t>
  </si>
  <si>
    <t>ИТОГО</t>
  </si>
  <si>
    <t>ВЫВОД</t>
  </si>
  <si>
    <t>УРАВНЕНИЕ</t>
  </si>
  <si>
    <t>x</t>
  </si>
  <si>
    <t>y</t>
  </si>
  <si>
    <t>Точки для прямой</t>
  </si>
  <si>
    <t>выборочная дисперсия</t>
  </si>
  <si>
    <t>выборочное корел-ое отношение</t>
  </si>
  <si>
    <t>Можно сказать, что значение к-та линейной кор-ции и кореляционное отношение - отличаются не на много. Из этого следует, что выбранная модель(линейная) кор-ой регресии верна</t>
  </si>
  <si>
    <t>S_a - стандартная ошибка</t>
  </si>
  <si>
    <t>S_b - стандартная ошибка</t>
  </si>
  <si>
    <t>коэф детерминации</t>
  </si>
  <si>
    <t>cтандартная ошибка регрессии</t>
  </si>
  <si>
    <t>F</t>
  </si>
  <si>
    <t>число степеней свободы</t>
  </si>
  <si>
    <t>дисперсия значений</t>
  </si>
  <si>
    <t>дисперсия остатков(ошибки)</t>
  </si>
  <si>
    <t>реграссия: уравнение</t>
  </si>
  <si>
    <t>Данный рост</t>
  </si>
  <si>
    <t>Прогноз веса</t>
  </si>
  <si>
    <t>Стандартная ошибка</t>
  </si>
  <si>
    <t>n</t>
  </si>
  <si>
    <t>Средний рост</t>
  </si>
  <si>
    <t>Дисперсия</t>
  </si>
  <si>
    <t xml:space="preserve">γ </t>
  </si>
  <si>
    <t>t_кр - ко-т доверия</t>
  </si>
  <si>
    <t>Доверительный интерва:</t>
  </si>
  <si>
    <t>Доверительный интервал для a</t>
  </si>
  <si>
    <t>Доверительный интервал для b</t>
  </si>
  <si>
    <t>т. к. F &gt; t_кр - то уравнение линейной регресси статически значимо при уровне 0,05</t>
  </si>
  <si>
    <t>p</t>
  </si>
  <si>
    <t>n' = p * N</t>
  </si>
  <si>
    <t>n-n'</t>
  </si>
  <si>
    <t>alpha</t>
  </si>
  <si>
    <t>Объединили конец выборки</t>
  </si>
  <si>
    <t>предыдущие^2</t>
  </si>
  <si>
    <t>F_0 * (значение - выборочное среднее) / s</t>
  </si>
  <si>
    <t>m</t>
  </si>
  <si>
    <t>Теоретический результат</t>
  </si>
  <si>
    <t>Результат исследования</t>
  </si>
  <si>
    <t>По шкале Чедока - заметная прямая связь</t>
  </si>
  <si>
    <t>(n-n')^2/n'</t>
  </si>
  <si>
    <t>-inf</t>
  </si>
  <si>
    <t>Гипотеза о нормальнор распределении принимается (фактическое &lt; теоритического)</t>
  </si>
  <si>
    <t>Имеем прямую корреляцию(условные средние растут)</t>
  </si>
  <si>
    <t>нулевая гипотеза отвергается - принимаем альтернативную</t>
  </si>
  <si>
    <t>&gt;t_кр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</si>
</sst>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0"/>
      <name val="Arial Cyr"/>
      <charset val="204"/>
    </font>
  </fonts>
  <fills count="3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94FF"/>
        <bgColor indexed="64"/>
      </patternFill>
    </fill>
    <fill>
      <patternFill patternType="solid">
        <fgColor rgb="FFFFCBFF"/>
        <bgColor indexed="64"/>
      </patternFill>
    </fill>
    <fill>
      <patternFill patternType="solid">
        <fgColor rgb="FF00FCFF"/>
        <bgColor indexed="64"/>
      </patternFill>
    </fill>
    <fill>
      <patternFill patternType="solid">
        <fgColor rgb="FFBA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1" fillId="5" borderId="1" xfId="0" applyFont="1" applyFill="1" applyBorder="1" applyAlignment="1">
      <alignment horizontal="center" vertical="center"/>
    </xf>
    <xf numFmtId="0" fontId="0" fillId="6" borderId="0" xfId="0" applyFill="1"/>
    <xf numFmtId="0" fontId="0" fillId="0" borderId="3" xfId="0" applyBorder="1"/>
    <xf numFmtId="0" fontId="0" fillId="0" borderId="5" xfId="0" applyBorder="1"/>
    <xf numFmtId="0" fontId="0" fillId="2" borderId="0" xfId="0" applyFill="1" applyAlignment="1">
      <alignment wrapText="1"/>
    </xf>
    <xf numFmtId="0" fontId="0" fillId="10" borderId="0" xfId="0" applyFill="1"/>
    <xf numFmtId="0" fontId="0" fillId="11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9" borderId="3" xfId="0" applyFill="1" applyBorder="1"/>
    <xf numFmtId="0" fontId="0" fillId="19" borderId="6" xfId="0" applyFill="1" applyBorder="1"/>
    <xf numFmtId="0" fontId="0" fillId="19" borderId="7" xfId="0" applyFill="1" applyBorder="1"/>
    <xf numFmtId="0" fontId="0" fillId="19" borderId="4" xfId="0" applyFill="1" applyBorder="1"/>
    <xf numFmtId="0" fontId="0" fillId="20" borderId="0" xfId="0" applyFill="1"/>
    <xf numFmtId="0" fontId="0" fillId="20" borderId="8" xfId="0" applyFill="1" applyBorder="1"/>
    <xf numFmtId="0" fontId="0" fillId="19" borderId="5" xfId="0" applyFill="1" applyBorder="1"/>
    <xf numFmtId="0" fontId="0" fillId="20" borderId="9" xfId="0" applyFill="1" applyBorder="1"/>
    <xf numFmtId="0" fontId="0" fillId="20" borderId="10" xfId="0" applyFill="1" applyBorder="1"/>
    <xf numFmtId="0" fontId="0" fillId="18" borderId="3" xfId="0" applyFill="1" applyBorder="1"/>
    <xf numFmtId="0" fontId="0" fillId="0" borderId="6" xfId="0" applyBorder="1"/>
    <xf numFmtId="0" fontId="0" fillId="0" borderId="7" xfId="0" applyBorder="1"/>
    <xf numFmtId="0" fontId="0" fillId="19" borderId="0" xfId="0" applyFill="1"/>
    <xf numFmtId="0" fontId="0" fillId="0" borderId="8" xfId="0" applyBorder="1"/>
    <xf numFmtId="0" fontId="0" fillId="21" borderId="0" xfId="0" applyFill="1"/>
    <xf numFmtId="0" fontId="0" fillId="19" borderId="4" xfId="0" quotePrefix="1" applyFill="1" applyBorder="1"/>
    <xf numFmtId="0" fontId="0" fillId="14" borderId="4" xfId="0" applyFill="1" applyBorder="1"/>
    <xf numFmtId="0" fontId="0" fillId="6" borderId="4" xfId="0" applyFill="1" applyBorder="1"/>
    <xf numFmtId="0" fontId="0" fillId="6" borderId="8" xfId="0" applyFill="1" applyBorder="1"/>
    <xf numFmtId="0" fontId="0" fillId="0" borderId="9" xfId="0" applyBorder="1"/>
    <xf numFmtId="0" fontId="0" fillId="16" borderId="9" xfId="0" applyFill="1" applyBorder="1"/>
    <xf numFmtId="0" fontId="0" fillId="16" borderId="10" xfId="0" applyFill="1" applyBorder="1"/>
    <xf numFmtId="0" fontId="0" fillId="12" borderId="3" xfId="0" applyFill="1" applyBorder="1"/>
    <xf numFmtId="0" fontId="0" fillId="5" borderId="4" xfId="0" applyFill="1" applyBorder="1"/>
    <xf numFmtId="0" fontId="0" fillId="3" borderId="0" xfId="0" applyFill="1"/>
    <xf numFmtId="0" fontId="0" fillId="5" borderId="0" xfId="0" applyFill="1"/>
    <xf numFmtId="0" fontId="0" fillId="5" borderId="8" xfId="0" applyFill="1" applyBorder="1"/>
    <xf numFmtId="0" fontId="0" fillId="13" borderId="9" xfId="0" applyFill="1" applyBorder="1"/>
    <xf numFmtId="0" fontId="0" fillId="13" borderId="10" xfId="0" applyFill="1" applyBorder="1"/>
    <xf numFmtId="0" fontId="0" fillId="7" borderId="3" xfId="0" applyFill="1" applyBorder="1"/>
    <xf numFmtId="0" fontId="0" fillId="8" borderId="4" xfId="0" applyFill="1" applyBorder="1"/>
    <xf numFmtId="0" fontId="0" fillId="9" borderId="0" xfId="0" applyFill="1"/>
    <xf numFmtId="0" fontId="0" fillId="8" borderId="0" xfId="0" applyFill="1"/>
    <xf numFmtId="0" fontId="0" fillId="8" borderId="8" xfId="0" applyFill="1" applyBorder="1"/>
    <xf numFmtId="0" fontId="0" fillId="11" borderId="8" xfId="0" applyFill="1" applyBorder="1"/>
    <xf numFmtId="0" fontId="0" fillId="8" borderId="5" xfId="0" applyFill="1" applyBorder="1"/>
    <xf numFmtId="0" fontId="0" fillId="9" borderId="9" xfId="0" applyFill="1" applyBorder="1"/>
    <xf numFmtId="0" fontId="0" fillId="0" borderId="10" xfId="0" applyBorder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2" fillId="0" borderId="12" xfId="0" applyFont="1" applyBorder="1" applyAlignment="1">
      <alignment horizontal="center" vertical="center"/>
    </xf>
    <xf numFmtId="0" fontId="0" fillId="31" borderId="3" xfId="0" applyFill="1" applyBorder="1"/>
    <xf numFmtId="0" fontId="0" fillId="31" borderId="6" xfId="0" applyFill="1" applyBorder="1"/>
    <xf numFmtId="0" fontId="0" fillId="17" borderId="7" xfId="0" applyFill="1" applyBorder="1"/>
    <xf numFmtId="0" fontId="0" fillId="31" borderId="4" xfId="0" applyFill="1" applyBorder="1"/>
    <xf numFmtId="0" fontId="0" fillId="17" borderId="8" xfId="0" applyFill="1" applyBorder="1"/>
    <xf numFmtId="0" fontId="0" fillId="31" borderId="5" xfId="0" applyFill="1" applyBorder="1"/>
    <xf numFmtId="0" fontId="0" fillId="31" borderId="9" xfId="0" applyFill="1" applyBorder="1"/>
    <xf numFmtId="0" fontId="0" fillId="17" borderId="10" xfId="0" applyFill="1" applyBorder="1"/>
    <xf numFmtId="0" fontId="0" fillId="31" borderId="13" xfId="0" applyFill="1" applyBorder="1"/>
    <xf numFmtId="0" fontId="0" fillId="31" borderId="14" xfId="0" applyFill="1" applyBorder="1"/>
    <xf numFmtId="0" fontId="0" fillId="17" borderId="15" xfId="0" applyFill="1" applyBorder="1"/>
    <xf numFmtId="0" fontId="0" fillId="17" borderId="6" xfId="0" applyFill="1" applyBorder="1"/>
    <xf numFmtId="0" fontId="0" fillId="17" borderId="9" xfId="0" applyFill="1" applyBorder="1"/>
    <xf numFmtId="0" fontId="0" fillId="2" borderId="3" xfId="0" applyFill="1" applyBorder="1"/>
    <xf numFmtId="0" fontId="0" fillId="2" borderId="6" xfId="0" applyFill="1" applyBorder="1"/>
    <xf numFmtId="0" fontId="0" fillId="6" borderId="7" xfId="0" applyFill="1" applyBorder="1"/>
    <xf numFmtId="0" fontId="0" fillId="2" borderId="4" xfId="0" applyFill="1" applyBorder="1"/>
    <xf numFmtId="0" fontId="0" fillId="17" borderId="11" xfId="0" applyFill="1" applyBorder="1" applyAlignment="1">
      <alignment horizontal="left" wrapText="1"/>
    </xf>
    <xf numFmtId="0" fontId="0" fillId="0" borderId="11" xfId="0" applyBorder="1"/>
    <xf numFmtId="0" fontId="0" fillId="5" borderId="3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3" borderId="5" xfId="0" applyFill="1" applyBorder="1"/>
    <xf numFmtId="0" fontId="0" fillId="34" borderId="3" xfId="0" applyFill="1" applyBorder="1"/>
    <xf numFmtId="0" fontId="0" fillId="34" borderId="4" xfId="0" applyFill="1" applyBorder="1"/>
    <xf numFmtId="0" fontId="0" fillId="34" borderId="0" xfId="0" applyFill="1"/>
    <xf numFmtId="0" fontId="0" fillId="34" borderId="9" xfId="0" applyFill="1" applyBorder="1"/>
    <xf numFmtId="0" fontId="0" fillId="34" borderId="5" xfId="0" applyFill="1" applyBorder="1"/>
    <xf numFmtId="0" fontId="0" fillId="22" borderId="6" xfId="0" applyFill="1" applyBorder="1"/>
    <xf numFmtId="0" fontId="0" fillId="22" borderId="7" xfId="0" applyFill="1" applyBorder="1"/>
    <xf numFmtId="0" fontId="0" fillId="22" borderId="8" xfId="0" applyFill="1" applyBorder="1"/>
    <xf numFmtId="0" fontId="0" fillId="22" borderId="10" xfId="0" applyFill="1" applyBorder="1"/>
    <xf numFmtId="0" fontId="0" fillId="0" borderId="16" xfId="0" applyBorder="1"/>
    <xf numFmtId="0" fontId="0" fillId="30" borderId="4" xfId="0" applyFill="1" applyBorder="1"/>
    <xf numFmtId="0" fontId="0" fillId="30" borderId="9" xfId="0" applyFill="1" applyBorder="1"/>
    <xf numFmtId="0" fontId="0" fillId="30" borderId="5" xfId="0" applyFill="1" applyBorder="1"/>
    <xf numFmtId="0" fontId="0" fillId="29" borderId="8" xfId="0" applyFill="1" applyBorder="1"/>
    <xf numFmtId="0" fontId="0" fillId="29" borderId="10" xfId="0" applyFill="1" applyBorder="1"/>
    <xf numFmtId="0" fontId="0" fillId="17" borderId="5" xfId="0" applyFill="1" applyBorder="1"/>
    <xf numFmtId="0" fontId="0" fillId="0" borderId="2" xfId="0" applyBorder="1" applyAlignment="1">
      <alignment horizontal="center" wrapText="1"/>
    </xf>
    <xf numFmtId="0" fontId="0" fillId="35" borderId="0" xfId="0" applyFill="1"/>
    <xf numFmtId="0" fontId="0" fillId="14" borderId="0" xfId="0" applyFill="1"/>
    <xf numFmtId="0" fontId="0" fillId="0" borderId="0" xfId="0" applyFill="1"/>
    <xf numFmtId="0" fontId="0" fillId="0" borderId="0" xfId="0" quotePrefix="1" applyFill="1"/>
    <xf numFmtId="0" fontId="0" fillId="36" borderId="0" xfId="0" applyFill="1"/>
    <xf numFmtId="0" fontId="0" fillId="17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CFF"/>
      <color rgb="FFBAFFFF"/>
      <color rgb="FFFF94FF"/>
      <color rgb="FFFFC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'3'!$E$11:$E$20</c:f>
              <c:numCache>
                <c:formatCode>General</c:formatCode>
                <c:ptCount val="10"/>
                <c:pt idx="0">
                  <c:v>160</c:v>
                </c:pt>
                <c:pt idx="1">
                  <c:v>164</c:v>
                </c:pt>
                <c:pt idx="2">
                  <c:v>168</c:v>
                </c:pt>
                <c:pt idx="3">
                  <c:v>172</c:v>
                </c:pt>
                <c:pt idx="4">
                  <c:v>176</c:v>
                </c:pt>
                <c:pt idx="5">
                  <c:v>180</c:v>
                </c:pt>
                <c:pt idx="6">
                  <c:v>184</c:v>
                </c:pt>
                <c:pt idx="7">
                  <c:v>188</c:v>
                </c:pt>
                <c:pt idx="8">
                  <c:v>192</c:v>
                </c:pt>
                <c:pt idx="9">
                  <c:v>196</c:v>
                </c:pt>
              </c:numCache>
            </c:numRef>
          </c:cat>
          <c:val>
            <c:numRef>
              <c:f>'3'!$F$11:$F$20</c:f>
              <c:numCache>
                <c:formatCode>General</c:formatCode>
                <c:ptCount val="10"/>
                <c:pt idx="0">
                  <c:v>8</c:v>
                </c:pt>
                <c:pt idx="1">
                  <c:v>31</c:v>
                </c:pt>
                <c:pt idx="2">
                  <c:v>45</c:v>
                </c:pt>
                <c:pt idx="3">
                  <c:v>58</c:v>
                </c:pt>
                <c:pt idx="4">
                  <c:v>37</c:v>
                </c:pt>
                <c:pt idx="5">
                  <c:v>13</c:v>
                </c:pt>
                <c:pt idx="6">
                  <c:v>4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D-4745-A0E7-238C97540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7261456"/>
        <c:axId val="1525191648"/>
      </c:barChart>
      <c:catAx>
        <c:axId val="105726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5191648"/>
        <c:crosses val="autoZero"/>
        <c:auto val="1"/>
        <c:lblAlgn val="ctr"/>
        <c:lblOffset val="100"/>
        <c:noMultiLvlLbl val="0"/>
      </c:catAx>
      <c:valAx>
        <c:axId val="15251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726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>
        <c:manualLayout>
          <c:xMode val="edge"/>
          <c:yMode val="edge"/>
          <c:x val="0.43168044619422574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'3'!$H$11:$H$20</c:f>
              <c:numCache>
                <c:formatCode>General</c:formatCode>
                <c:ptCount val="10"/>
                <c:pt idx="0">
                  <c:v>158</c:v>
                </c:pt>
                <c:pt idx="1">
                  <c:v>162</c:v>
                </c:pt>
                <c:pt idx="2">
                  <c:v>166</c:v>
                </c:pt>
                <c:pt idx="3">
                  <c:v>170</c:v>
                </c:pt>
                <c:pt idx="4">
                  <c:v>174</c:v>
                </c:pt>
                <c:pt idx="5">
                  <c:v>178</c:v>
                </c:pt>
                <c:pt idx="6">
                  <c:v>182</c:v>
                </c:pt>
                <c:pt idx="7">
                  <c:v>186</c:v>
                </c:pt>
                <c:pt idx="8">
                  <c:v>190</c:v>
                </c:pt>
                <c:pt idx="9">
                  <c:v>194</c:v>
                </c:pt>
              </c:numCache>
            </c:numRef>
          </c:cat>
          <c:val>
            <c:numRef>
              <c:f>'3'!$G$11:$G$20</c:f>
              <c:numCache>
                <c:formatCode>General</c:formatCode>
                <c:ptCount val="10"/>
                <c:pt idx="0">
                  <c:v>0.04</c:v>
                </c:pt>
                <c:pt idx="1">
                  <c:v>0.155</c:v>
                </c:pt>
                <c:pt idx="2">
                  <c:v>0.22500000000000001</c:v>
                </c:pt>
                <c:pt idx="3">
                  <c:v>0.28999999999999998</c:v>
                </c:pt>
                <c:pt idx="4">
                  <c:v>0.185</c:v>
                </c:pt>
                <c:pt idx="5">
                  <c:v>6.5000000000000002E-2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</c:v>
                </c:pt>
                <c:pt idx="9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57-1A47-99D0-51532A526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5532832"/>
        <c:axId val="1555631296"/>
      </c:lineChart>
      <c:catAx>
        <c:axId val="155553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631296"/>
        <c:crosses val="autoZero"/>
        <c:auto val="1"/>
        <c:lblAlgn val="ctr"/>
        <c:lblOffset val="100"/>
        <c:noMultiLvlLbl val="0"/>
      </c:catAx>
      <c:valAx>
        <c:axId val="155563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3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Выборочная</a:t>
            </a:r>
            <a:r>
              <a:rPr lang="ru-RU" baseline="0"/>
              <a:t> функция распределения</a:t>
            </a:r>
            <a:endParaRPr lang="ru-RU"/>
          </a:p>
        </c:rich>
      </c:tx>
      <c:layout>
        <c:manualLayout>
          <c:xMode val="edge"/>
          <c:yMode val="edge"/>
          <c:x val="0.1769166666666666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'3'!$H$11:$H$20</c:f>
              <c:numCache>
                <c:formatCode>General</c:formatCode>
                <c:ptCount val="10"/>
                <c:pt idx="0">
                  <c:v>158</c:v>
                </c:pt>
                <c:pt idx="1">
                  <c:v>162</c:v>
                </c:pt>
                <c:pt idx="2">
                  <c:v>166</c:v>
                </c:pt>
                <c:pt idx="3">
                  <c:v>170</c:v>
                </c:pt>
                <c:pt idx="4">
                  <c:v>174</c:v>
                </c:pt>
                <c:pt idx="5">
                  <c:v>178</c:v>
                </c:pt>
                <c:pt idx="6">
                  <c:v>182</c:v>
                </c:pt>
                <c:pt idx="7">
                  <c:v>186</c:v>
                </c:pt>
                <c:pt idx="8">
                  <c:v>190</c:v>
                </c:pt>
                <c:pt idx="9">
                  <c:v>194</c:v>
                </c:pt>
              </c:numCache>
            </c:numRef>
          </c:cat>
          <c:val>
            <c:numRef>
              <c:f>'3'!$I$11:$I$20</c:f>
              <c:numCache>
                <c:formatCode>General</c:formatCode>
                <c:ptCount val="10"/>
                <c:pt idx="0">
                  <c:v>0.04</c:v>
                </c:pt>
                <c:pt idx="1">
                  <c:v>0.19500000000000001</c:v>
                </c:pt>
                <c:pt idx="2">
                  <c:v>0.42000000000000004</c:v>
                </c:pt>
                <c:pt idx="3">
                  <c:v>0.71</c:v>
                </c:pt>
                <c:pt idx="4">
                  <c:v>0.89500000000000002</c:v>
                </c:pt>
                <c:pt idx="5">
                  <c:v>0.96</c:v>
                </c:pt>
                <c:pt idx="6">
                  <c:v>0.98</c:v>
                </c:pt>
                <c:pt idx="7">
                  <c:v>0.995</c:v>
                </c:pt>
                <c:pt idx="8">
                  <c:v>0.995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A7-8A4A-899B-578F740A1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59488"/>
        <c:axId val="1050143024"/>
      </c:lineChart>
      <c:catAx>
        <c:axId val="10665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0143024"/>
        <c:crosses val="autoZero"/>
        <c:auto val="1"/>
        <c:lblAlgn val="ctr"/>
        <c:lblOffset val="100"/>
        <c:noMultiLvlLbl val="0"/>
      </c:catAx>
      <c:valAx>
        <c:axId val="105014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65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'8'!$B$1</c:f>
              <c:strCache>
                <c:ptCount val="1"/>
                <c:pt idx="0">
                  <c:v>Вес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'8'!$A$2:$A$203</c:f>
              <c:numCache>
                <c:formatCode>General</c:formatCode>
                <c:ptCount val="202"/>
                <c:pt idx="0">
                  <c:v>168</c:v>
                </c:pt>
                <c:pt idx="1">
                  <c:v>177</c:v>
                </c:pt>
                <c:pt idx="2">
                  <c:v>175</c:v>
                </c:pt>
                <c:pt idx="3">
                  <c:v>160</c:v>
                </c:pt>
                <c:pt idx="4">
                  <c:v>172</c:v>
                </c:pt>
                <c:pt idx="5">
                  <c:v>171</c:v>
                </c:pt>
                <c:pt idx="6">
                  <c:v>159</c:v>
                </c:pt>
                <c:pt idx="7">
                  <c:v>165</c:v>
                </c:pt>
                <c:pt idx="8">
                  <c:v>173</c:v>
                </c:pt>
                <c:pt idx="9">
                  <c:v>174</c:v>
                </c:pt>
                <c:pt idx="10">
                  <c:v>161</c:v>
                </c:pt>
                <c:pt idx="11">
                  <c:v>165</c:v>
                </c:pt>
                <c:pt idx="12">
                  <c:v>175</c:v>
                </c:pt>
                <c:pt idx="13">
                  <c:v>176</c:v>
                </c:pt>
                <c:pt idx="14">
                  <c:v>170</c:v>
                </c:pt>
                <c:pt idx="15">
                  <c:v>184</c:v>
                </c:pt>
                <c:pt idx="16">
                  <c:v>171</c:v>
                </c:pt>
                <c:pt idx="17">
                  <c:v>172</c:v>
                </c:pt>
                <c:pt idx="18">
                  <c:v>176</c:v>
                </c:pt>
                <c:pt idx="19">
                  <c:v>159</c:v>
                </c:pt>
                <c:pt idx="20">
                  <c:v>178</c:v>
                </c:pt>
                <c:pt idx="21">
                  <c:v>164</c:v>
                </c:pt>
                <c:pt idx="22">
                  <c:v>173</c:v>
                </c:pt>
                <c:pt idx="23">
                  <c:v>175</c:v>
                </c:pt>
                <c:pt idx="24">
                  <c:v>159</c:v>
                </c:pt>
                <c:pt idx="25">
                  <c:v>169</c:v>
                </c:pt>
                <c:pt idx="26">
                  <c:v>173</c:v>
                </c:pt>
                <c:pt idx="27">
                  <c:v>173</c:v>
                </c:pt>
                <c:pt idx="28">
                  <c:v>161</c:v>
                </c:pt>
                <c:pt idx="29">
                  <c:v>168</c:v>
                </c:pt>
                <c:pt idx="30">
                  <c:v>168</c:v>
                </c:pt>
                <c:pt idx="31">
                  <c:v>164</c:v>
                </c:pt>
                <c:pt idx="32">
                  <c:v>168</c:v>
                </c:pt>
                <c:pt idx="33">
                  <c:v>181</c:v>
                </c:pt>
                <c:pt idx="34">
                  <c:v>170</c:v>
                </c:pt>
                <c:pt idx="35">
                  <c:v>184</c:v>
                </c:pt>
                <c:pt idx="36">
                  <c:v>169</c:v>
                </c:pt>
                <c:pt idx="37">
                  <c:v>170</c:v>
                </c:pt>
                <c:pt idx="38">
                  <c:v>176</c:v>
                </c:pt>
                <c:pt idx="39">
                  <c:v>169</c:v>
                </c:pt>
                <c:pt idx="40">
                  <c:v>170</c:v>
                </c:pt>
                <c:pt idx="41">
                  <c:v>171</c:v>
                </c:pt>
                <c:pt idx="42">
                  <c:v>168</c:v>
                </c:pt>
                <c:pt idx="43">
                  <c:v>161</c:v>
                </c:pt>
                <c:pt idx="44">
                  <c:v>165</c:v>
                </c:pt>
                <c:pt idx="45">
                  <c:v>168</c:v>
                </c:pt>
                <c:pt idx="46">
                  <c:v>175</c:v>
                </c:pt>
                <c:pt idx="47">
                  <c:v>174</c:v>
                </c:pt>
                <c:pt idx="48">
                  <c:v>188</c:v>
                </c:pt>
                <c:pt idx="49">
                  <c:v>166</c:v>
                </c:pt>
                <c:pt idx="50">
                  <c:v>178</c:v>
                </c:pt>
                <c:pt idx="51">
                  <c:v>163</c:v>
                </c:pt>
                <c:pt idx="52">
                  <c:v>170</c:v>
                </c:pt>
                <c:pt idx="53">
                  <c:v>164</c:v>
                </c:pt>
                <c:pt idx="54">
                  <c:v>164</c:v>
                </c:pt>
                <c:pt idx="55">
                  <c:v>168</c:v>
                </c:pt>
                <c:pt idx="56">
                  <c:v>167</c:v>
                </c:pt>
                <c:pt idx="57">
                  <c:v>166</c:v>
                </c:pt>
                <c:pt idx="58">
                  <c:v>162</c:v>
                </c:pt>
                <c:pt idx="59">
                  <c:v>171</c:v>
                </c:pt>
                <c:pt idx="60">
                  <c:v>168</c:v>
                </c:pt>
                <c:pt idx="61">
                  <c:v>173</c:v>
                </c:pt>
                <c:pt idx="62">
                  <c:v>167</c:v>
                </c:pt>
                <c:pt idx="63">
                  <c:v>170</c:v>
                </c:pt>
                <c:pt idx="64">
                  <c:v>171</c:v>
                </c:pt>
                <c:pt idx="65">
                  <c:v>173</c:v>
                </c:pt>
                <c:pt idx="66">
                  <c:v>187</c:v>
                </c:pt>
                <c:pt idx="67">
                  <c:v>166</c:v>
                </c:pt>
                <c:pt idx="68">
                  <c:v>170</c:v>
                </c:pt>
                <c:pt idx="69">
                  <c:v>178</c:v>
                </c:pt>
                <c:pt idx="70">
                  <c:v>173</c:v>
                </c:pt>
                <c:pt idx="71">
                  <c:v>179</c:v>
                </c:pt>
                <c:pt idx="72">
                  <c:v>171</c:v>
                </c:pt>
                <c:pt idx="73">
                  <c:v>174</c:v>
                </c:pt>
                <c:pt idx="74">
                  <c:v>164</c:v>
                </c:pt>
                <c:pt idx="75">
                  <c:v>173</c:v>
                </c:pt>
                <c:pt idx="76">
                  <c:v>168</c:v>
                </c:pt>
                <c:pt idx="77">
                  <c:v>166</c:v>
                </c:pt>
                <c:pt idx="78">
                  <c:v>177</c:v>
                </c:pt>
                <c:pt idx="79">
                  <c:v>170</c:v>
                </c:pt>
                <c:pt idx="80">
                  <c:v>167</c:v>
                </c:pt>
                <c:pt idx="81">
                  <c:v>174</c:v>
                </c:pt>
                <c:pt idx="82">
                  <c:v>164</c:v>
                </c:pt>
                <c:pt idx="83">
                  <c:v>164</c:v>
                </c:pt>
                <c:pt idx="84">
                  <c:v>178</c:v>
                </c:pt>
                <c:pt idx="85">
                  <c:v>173</c:v>
                </c:pt>
                <c:pt idx="86">
                  <c:v>179</c:v>
                </c:pt>
                <c:pt idx="87">
                  <c:v>165</c:v>
                </c:pt>
                <c:pt idx="88">
                  <c:v>171</c:v>
                </c:pt>
                <c:pt idx="89">
                  <c:v>171</c:v>
                </c:pt>
                <c:pt idx="90">
                  <c:v>170</c:v>
                </c:pt>
                <c:pt idx="91">
                  <c:v>170</c:v>
                </c:pt>
                <c:pt idx="92">
                  <c:v>165</c:v>
                </c:pt>
                <c:pt idx="93">
                  <c:v>156</c:v>
                </c:pt>
                <c:pt idx="94">
                  <c:v>164</c:v>
                </c:pt>
                <c:pt idx="95">
                  <c:v>158</c:v>
                </c:pt>
                <c:pt idx="96">
                  <c:v>165</c:v>
                </c:pt>
                <c:pt idx="97">
                  <c:v>172</c:v>
                </c:pt>
                <c:pt idx="98">
                  <c:v>178</c:v>
                </c:pt>
                <c:pt idx="99">
                  <c:v>159</c:v>
                </c:pt>
                <c:pt idx="100">
                  <c:v>162</c:v>
                </c:pt>
                <c:pt idx="101">
                  <c:v>166</c:v>
                </c:pt>
                <c:pt idx="102">
                  <c:v>172</c:v>
                </c:pt>
                <c:pt idx="103">
                  <c:v>169</c:v>
                </c:pt>
                <c:pt idx="104">
                  <c:v>176</c:v>
                </c:pt>
                <c:pt idx="105">
                  <c:v>167</c:v>
                </c:pt>
                <c:pt idx="106">
                  <c:v>167</c:v>
                </c:pt>
                <c:pt idx="107">
                  <c:v>168</c:v>
                </c:pt>
                <c:pt idx="108">
                  <c:v>167</c:v>
                </c:pt>
                <c:pt idx="109">
                  <c:v>169</c:v>
                </c:pt>
                <c:pt idx="110">
                  <c:v>167</c:v>
                </c:pt>
                <c:pt idx="111">
                  <c:v>196</c:v>
                </c:pt>
                <c:pt idx="112">
                  <c:v>169</c:v>
                </c:pt>
                <c:pt idx="113">
                  <c:v>163</c:v>
                </c:pt>
                <c:pt idx="114">
                  <c:v>164</c:v>
                </c:pt>
                <c:pt idx="115">
                  <c:v>164</c:v>
                </c:pt>
                <c:pt idx="116">
                  <c:v>164</c:v>
                </c:pt>
                <c:pt idx="117">
                  <c:v>178</c:v>
                </c:pt>
                <c:pt idx="118">
                  <c:v>176</c:v>
                </c:pt>
                <c:pt idx="119">
                  <c:v>167</c:v>
                </c:pt>
                <c:pt idx="120">
                  <c:v>165</c:v>
                </c:pt>
                <c:pt idx="121">
                  <c:v>172</c:v>
                </c:pt>
                <c:pt idx="122">
                  <c:v>168</c:v>
                </c:pt>
                <c:pt idx="123">
                  <c:v>170</c:v>
                </c:pt>
                <c:pt idx="124">
                  <c:v>187</c:v>
                </c:pt>
                <c:pt idx="125">
                  <c:v>165</c:v>
                </c:pt>
                <c:pt idx="126">
                  <c:v>171</c:v>
                </c:pt>
                <c:pt idx="127">
                  <c:v>171</c:v>
                </c:pt>
                <c:pt idx="128">
                  <c:v>169</c:v>
                </c:pt>
                <c:pt idx="129">
                  <c:v>163</c:v>
                </c:pt>
                <c:pt idx="130">
                  <c:v>161</c:v>
                </c:pt>
                <c:pt idx="131">
                  <c:v>175</c:v>
                </c:pt>
                <c:pt idx="132">
                  <c:v>172</c:v>
                </c:pt>
                <c:pt idx="133">
                  <c:v>176</c:v>
                </c:pt>
                <c:pt idx="134">
                  <c:v>180</c:v>
                </c:pt>
                <c:pt idx="135">
                  <c:v>172</c:v>
                </c:pt>
                <c:pt idx="136">
                  <c:v>174</c:v>
                </c:pt>
                <c:pt idx="137">
                  <c:v>164</c:v>
                </c:pt>
                <c:pt idx="138">
                  <c:v>169</c:v>
                </c:pt>
                <c:pt idx="139">
                  <c:v>157</c:v>
                </c:pt>
                <c:pt idx="140">
                  <c:v>178</c:v>
                </c:pt>
                <c:pt idx="141">
                  <c:v>176</c:v>
                </c:pt>
                <c:pt idx="142">
                  <c:v>161</c:v>
                </c:pt>
                <c:pt idx="143">
                  <c:v>176</c:v>
                </c:pt>
                <c:pt idx="144">
                  <c:v>165</c:v>
                </c:pt>
                <c:pt idx="145">
                  <c:v>161</c:v>
                </c:pt>
                <c:pt idx="146">
                  <c:v>182</c:v>
                </c:pt>
                <c:pt idx="147">
                  <c:v>176</c:v>
                </c:pt>
                <c:pt idx="148">
                  <c:v>168</c:v>
                </c:pt>
                <c:pt idx="149">
                  <c:v>164</c:v>
                </c:pt>
                <c:pt idx="150">
                  <c:v>165</c:v>
                </c:pt>
                <c:pt idx="151">
                  <c:v>163</c:v>
                </c:pt>
                <c:pt idx="152">
                  <c:v>171</c:v>
                </c:pt>
                <c:pt idx="153">
                  <c:v>172</c:v>
                </c:pt>
                <c:pt idx="154">
                  <c:v>175</c:v>
                </c:pt>
                <c:pt idx="155">
                  <c:v>172</c:v>
                </c:pt>
                <c:pt idx="156">
                  <c:v>162</c:v>
                </c:pt>
                <c:pt idx="157">
                  <c:v>163</c:v>
                </c:pt>
                <c:pt idx="158">
                  <c:v>173</c:v>
                </c:pt>
                <c:pt idx="159">
                  <c:v>174</c:v>
                </c:pt>
                <c:pt idx="160">
                  <c:v>164</c:v>
                </c:pt>
                <c:pt idx="161">
                  <c:v>176</c:v>
                </c:pt>
                <c:pt idx="162">
                  <c:v>171</c:v>
                </c:pt>
                <c:pt idx="163">
                  <c:v>173</c:v>
                </c:pt>
                <c:pt idx="164">
                  <c:v>169</c:v>
                </c:pt>
                <c:pt idx="165">
                  <c:v>166</c:v>
                </c:pt>
                <c:pt idx="166">
                  <c:v>173</c:v>
                </c:pt>
                <c:pt idx="167">
                  <c:v>172</c:v>
                </c:pt>
                <c:pt idx="168">
                  <c:v>173</c:v>
                </c:pt>
                <c:pt idx="169">
                  <c:v>161</c:v>
                </c:pt>
                <c:pt idx="170">
                  <c:v>169</c:v>
                </c:pt>
                <c:pt idx="171">
                  <c:v>172</c:v>
                </c:pt>
                <c:pt idx="172">
                  <c:v>168</c:v>
                </c:pt>
                <c:pt idx="173">
                  <c:v>171</c:v>
                </c:pt>
                <c:pt idx="174">
                  <c:v>173</c:v>
                </c:pt>
                <c:pt idx="175">
                  <c:v>170</c:v>
                </c:pt>
                <c:pt idx="176">
                  <c:v>163</c:v>
                </c:pt>
                <c:pt idx="177">
                  <c:v>167</c:v>
                </c:pt>
                <c:pt idx="178">
                  <c:v>171</c:v>
                </c:pt>
                <c:pt idx="179">
                  <c:v>169</c:v>
                </c:pt>
                <c:pt idx="180">
                  <c:v>170</c:v>
                </c:pt>
                <c:pt idx="181">
                  <c:v>166</c:v>
                </c:pt>
                <c:pt idx="182">
                  <c:v>172</c:v>
                </c:pt>
                <c:pt idx="183">
                  <c:v>171</c:v>
                </c:pt>
                <c:pt idx="184">
                  <c:v>166</c:v>
                </c:pt>
                <c:pt idx="185">
                  <c:v>177</c:v>
                </c:pt>
                <c:pt idx="186">
                  <c:v>171</c:v>
                </c:pt>
                <c:pt idx="187">
                  <c:v>164</c:v>
                </c:pt>
                <c:pt idx="188">
                  <c:v>169</c:v>
                </c:pt>
                <c:pt idx="189">
                  <c:v>167</c:v>
                </c:pt>
                <c:pt idx="190">
                  <c:v>168</c:v>
                </c:pt>
                <c:pt idx="191">
                  <c:v>169</c:v>
                </c:pt>
                <c:pt idx="192">
                  <c:v>165</c:v>
                </c:pt>
                <c:pt idx="193">
                  <c:v>174</c:v>
                </c:pt>
                <c:pt idx="194">
                  <c:v>171</c:v>
                </c:pt>
                <c:pt idx="195">
                  <c:v>168</c:v>
                </c:pt>
                <c:pt idx="196">
                  <c:v>171</c:v>
                </c:pt>
                <c:pt idx="197">
                  <c:v>171</c:v>
                </c:pt>
                <c:pt idx="198">
                  <c:v>172</c:v>
                </c:pt>
                <c:pt idx="199">
                  <c:v>167</c:v>
                </c:pt>
              </c:numCache>
            </c:numRef>
          </c:xVal>
          <c:yVal>
            <c:numRef>
              <c:f>'8'!$B$2:$B$203</c:f>
              <c:numCache>
                <c:formatCode>General</c:formatCode>
                <c:ptCount val="202"/>
                <c:pt idx="0">
                  <c:v>67</c:v>
                </c:pt>
                <c:pt idx="1">
                  <c:v>68</c:v>
                </c:pt>
                <c:pt idx="2">
                  <c:v>67</c:v>
                </c:pt>
                <c:pt idx="3">
                  <c:v>59</c:v>
                </c:pt>
                <c:pt idx="4">
                  <c:v>70</c:v>
                </c:pt>
                <c:pt idx="5">
                  <c:v>66</c:v>
                </c:pt>
                <c:pt idx="6">
                  <c:v>57</c:v>
                </c:pt>
                <c:pt idx="7">
                  <c:v>63</c:v>
                </c:pt>
                <c:pt idx="8">
                  <c:v>64</c:v>
                </c:pt>
                <c:pt idx="9">
                  <c:v>74</c:v>
                </c:pt>
                <c:pt idx="10">
                  <c:v>60</c:v>
                </c:pt>
                <c:pt idx="11">
                  <c:v>60</c:v>
                </c:pt>
                <c:pt idx="12">
                  <c:v>59</c:v>
                </c:pt>
                <c:pt idx="13">
                  <c:v>65</c:v>
                </c:pt>
                <c:pt idx="14">
                  <c:v>73</c:v>
                </c:pt>
                <c:pt idx="15">
                  <c:v>68</c:v>
                </c:pt>
                <c:pt idx="16">
                  <c:v>72</c:v>
                </c:pt>
                <c:pt idx="17">
                  <c:v>63</c:v>
                </c:pt>
                <c:pt idx="18">
                  <c:v>70</c:v>
                </c:pt>
                <c:pt idx="19">
                  <c:v>48</c:v>
                </c:pt>
                <c:pt idx="20">
                  <c:v>62</c:v>
                </c:pt>
                <c:pt idx="21">
                  <c:v>61</c:v>
                </c:pt>
                <c:pt idx="22">
                  <c:v>71</c:v>
                </c:pt>
                <c:pt idx="23">
                  <c:v>66</c:v>
                </c:pt>
                <c:pt idx="24">
                  <c:v>55</c:v>
                </c:pt>
                <c:pt idx="25">
                  <c:v>55</c:v>
                </c:pt>
                <c:pt idx="26">
                  <c:v>75</c:v>
                </c:pt>
                <c:pt idx="27">
                  <c:v>66</c:v>
                </c:pt>
                <c:pt idx="28">
                  <c:v>60</c:v>
                </c:pt>
                <c:pt idx="29">
                  <c:v>63</c:v>
                </c:pt>
                <c:pt idx="30">
                  <c:v>67</c:v>
                </c:pt>
                <c:pt idx="31">
                  <c:v>59</c:v>
                </c:pt>
                <c:pt idx="32">
                  <c:v>64</c:v>
                </c:pt>
                <c:pt idx="33">
                  <c:v>69</c:v>
                </c:pt>
                <c:pt idx="34">
                  <c:v>73</c:v>
                </c:pt>
                <c:pt idx="35">
                  <c:v>68</c:v>
                </c:pt>
                <c:pt idx="36">
                  <c:v>66</c:v>
                </c:pt>
                <c:pt idx="37">
                  <c:v>76</c:v>
                </c:pt>
                <c:pt idx="38">
                  <c:v>67</c:v>
                </c:pt>
                <c:pt idx="39">
                  <c:v>64</c:v>
                </c:pt>
                <c:pt idx="40">
                  <c:v>61</c:v>
                </c:pt>
                <c:pt idx="41">
                  <c:v>72</c:v>
                </c:pt>
                <c:pt idx="42">
                  <c:v>59</c:v>
                </c:pt>
                <c:pt idx="43">
                  <c:v>51</c:v>
                </c:pt>
                <c:pt idx="44">
                  <c:v>60</c:v>
                </c:pt>
                <c:pt idx="45">
                  <c:v>50</c:v>
                </c:pt>
                <c:pt idx="46">
                  <c:v>64</c:v>
                </c:pt>
                <c:pt idx="47">
                  <c:v>66</c:v>
                </c:pt>
                <c:pt idx="48">
                  <c:v>75</c:v>
                </c:pt>
                <c:pt idx="49">
                  <c:v>67</c:v>
                </c:pt>
                <c:pt idx="50">
                  <c:v>73</c:v>
                </c:pt>
                <c:pt idx="51">
                  <c:v>63</c:v>
                </c:pt>
                <c:pt idx="52">
                  <c:v>75</c:v>
                </c:pt>
                <c:pt idx="53">
                  <c:v>60</c:v>
                </c:pt>
                <c:pt idx="54">
                  <c:v>56</c:v>
                </c:pt>
                <c:pt idx="55">
                  <c:v>59</c:v>
                </c:pt>
                <c:pt idx="56">
                  <c:v>61</c:v>
                </c:pt>
                <c:pt idx="57">
                  <c:v>62</c:v>
                </c:pt>
                <c:pt idx="58">
                  <c:v>65</c:v>
                </c:pt>
                <c:pt idx="59">
                  <c:v>60</c:v>
                </c:pt>
                <c:pt idx="60">
                  <c:v>62</c:v>
                </c:pt>
                <c:pt idx="61">
                  <c:v>70</c:v>
                </c:pt>
                <c:pt idx="62">
                  <c:v>61</c:v>
                </c:pt>
                <c:pt idx="63">
                  <c:v>74</c:v>
                </c:pt>
                <c:pt idx="64">
                  <c:v>60</c:v>
                </c:pt>
                <c:pt idx="65">
                  <c:v>66</c:v>
                </c:pt>
                <c:pt idx="66">
                  <c:v>84</c:v>
                </c:pt>
                <c:pt idx="67">
                  <c:v>58</c:v>
                </c:pt>
                <c:pt idx="68">
                  <c:v>75</c:v>
                </c:pt>
                <c:pt idx="69">
                  <c:v>69</c:v>
                </c:pt>
                <c:pt idx="70">
                  <c:v>64</c:v>
                </c:pt>
                <c:pt idx="71">
                  <c:v>71</c:v>
                </c:pt>
                <c:pt idx="72">
                  <c:v>64</c:v>
                </c:pt>
                <c:pt idx="73">
                  <c:v>74</c:v>
                </c:pt>
                <c:pt idx="74">
                  <c:v>70</c:v>
                </c:pt>
                <c:pt idx="75">
                  <c:v>69</c:v>
                </c:pt>
                <c:pt idx="76">
                  <c:v>64</c:v>
                </c:pt>
                <c:pt idx="77">
                  <c:v>55</c:v>
                </c:pt>
                <c:pt idx="78">
                  <c:v>67</c:v>
                </c:pt>
                <c:pt idx="79">
                  <c:v>61</c:v>
                </c:pt>
                <c:pt idx="80">
                  <c:v>63</c:v>
                </c:pt>
                <c:pt idx="81">
                  <c:v>75</c:v>
                </c:pt>
                <c:pt idx="82">
                  <c:v>59</c:v>
                </c:pt>
                <c:pt idx="83">
                  <c:v>62</c:v>
                </c:pt>
                <c:pt idx="84">
                  <c:v>60</c:v>
                </c:pt>
                <c:pt idx="85">
                  <c:v>66</c:v>
                </c:pt>
                <c:pt idx="86">
                  <c:v>63</c:v>
                </c:pt>
                <c:pt idx="87">
                  <c:v>62</c:v>
                </c:pt>
                <c:pt idx="88">
                  <c:v>66</c:v>
                </c:pt>
                <c:pt idx="89">
                  <c:v>63</c:v>
                </c:pt>
                <c:pt idx="90">
                  <c:v>70</c:v>
                </c:pt>
                <c:pt idx="91">
                  <c:v>67</c:v>
                </c:pt>
                <c:pt idx="92">
                  <c:v>59</c:v>
                </c:pt>
                <c:pt idx="93">
                  <c:v>53</c:v>
                </c:pt>
                <c:pt idx="94">
                  <c:v>60</c:v>
                </c:pt>
                <c:pt idx="95">
                  <c:v>57</c:v>
                </c:pt>
                <c:pt idx="96">
                  <c:v>68</c:v>
                </c:pt>
                <c:pt idx="97">
                  <c:v>67</c:v>
                </c:pt>
                <c:pt idx="98">
                  <c:v>75</c:v>
                </c:pt>
                <c:pt idx="99">
                  <c:v>61</c:v>
                </c:pt>
                <c:pt idx="100">
                  <c:v>66</c:v>
                </c:pt>
                <c:pt idx="101">
                  <c:v>64</c:v>
                </c:pt>
                <c:pt idx="102">
                  <c:v>59</c:v>
                </c:pt>
                <c:pt idx="103">
                  <c:v>68</c:v>
                </c:pt>
                <c:pt idx="104">
                  <c:v>70</c:v>
                </c:pt>
                <c:pt idx="105">
                  <c:v>70</c:v>
                </c:pt>
                <c:pt idx="106">
                  <c:v>62</c:v>
                </c:pt>
                <c:pt idx="107">
                  <c:v>67</c:v>
                </c:pt>
                <c:pt idx="108">
                  <c:v>63</c:v>
                </c:pt>
                <c:pt idx="109">
                  <c:v>62</c:v>
                </c:pt>
                <c:pt idx="110">
                  <c:v>64</c:v>
                </c:pt>
                <c:pt idx="111">
                  <c:v>60</c:v>
                </c:pt>
                <c:pt idx="112">
                  <c:v>63</c:v>
                </c:pt>
                <c:pt idx="113">
                  <c:v>65</c:v>
                </c:pt>
                <c:pt idx="114">
                  <c:v>65</c:v>
                </c:pt>
                <c:pt idx="115">
                  <c:v>62</c:v>
                </c:pt>
                <c:pt idx="116">
                  <c:v>57</c:v>
                </c:pt>
                <c:pt idx="117">
                  <c:v>71</c:v>
                </c:pt>
                <c:pt idx="118">
                  <c:v>65</c:v>
                </c:pt>
                <c:pt idx="119">
                  <c:v>57</c:v>
                </c:pt>
                <c:pt idx="120">
                  <c:v>66</c:v>
                </c:pt>
                <c:pt idx="121">
                  <c:v>64</c:v>
                </c:pt>
                <c:pt idx="122">
                  <c:v>68</c:v>
                </c:pt>
                <c:pt idx="123">
                  <c:v>68</c:v>
                </c:pt>
                <c:pt idx="124">
                  <c:v>63</c:v>
                </c:pt>
                <c:pt idx="125">
                  <c:v>61</c:v>
                </c:pt>
                <c:pt idx="126">
                  <c:v>73</c:v>
                </c:pt>
                <c:pt idx="127">
                  <c:v>66</c:v>
                </c:pt>
                <c:pt idx="128">
                  <c:v>56</c:v>
                </c:pt>
                <c:pt idx="129">
                  <c:v>58</c:v>
                </c:pt>
                <c:pt idx="130">
                  <c:v>60</c:v>
                </c:pt>
                <c:pt idx="131">
                  <c:v>77</c:v>
                </c:pt>
                <c:pt idx="132">
                  <c:v>67</c:v>
                </c:pt>
                <c:pt idx="133">
                  <c:v>65</c:v>
                </c:pt>
                <c:pt idx="134">
                  <c:v>76</c:v>
                </c:pt>
                <c:pt idx="135">
                  <c:v>70</c:v>
                </c:pt>
                <c:pt idx="136">
                  <c:v>73</c:v>
                </c:pt>
                <c:pt idx="137">
                  <c:v>60</c:v>
                </c:pt>
                <c:pt idx="138">
                  <c:v>75</c:v>
                </c:pt>
                <c:pt idx="139">
                  <c:v>60</c:v>
                </c:pt>
                <c:pt idx="140">
                  <c:v>60</c:v>
                </c:pt>
                <c:pt idx="141">
                  <c:v>77</c:v>
                </c:pt>
                <c:pt idx="142">
                  <c:v>66</c:v>
                </c:pt>
                <c:pt idx="143">
                  <c:v>70</c:v>
                </c:pt>
                <c:pt idx="144">
                  <c:v>61</c:v>
                </c:pt>
                <c:pt idx="145">
                  <c:v>55</c:v>
                </c:pt>
                <c:pt idx="146">
                  <c:v>76</c:v>
                </c:pt>
                <c:pt idx="147">
                  <c:v>72</c:v>
                </c:pt>
                <c:pt idx="148">
                  <c:v>63</c:v>
                </c:pt>
                <c:pt idx="149">
                  <c:v>59</c:v>
                </c:pt>
                <c:pt idx="150">
                  <c:v>60</c:v>
                </c:pt>
                <c:pt idx="151">
                  <c:v>63</c:v>
                </c:pt>
                <c:pt idx="152">
                  <c:v>57</c:v>
                </c:pt>
                <c:pt idx="153">
                  <c:v>67</c:v>
                </c:pt>
                <c:pt idx="154">
                  <c:v>67</c:v>
                </c:pt>
                <c:pt idx="155">
                  <c:v>70</c:v>
                </c:pt>
                <c:pt idx="156">
                  <c:v>54</c:v>
                </c:pt>
                <c:pt idx="157">
                  <c:v>60</c:v>
                </c:pt>
                <c:pt idx="158">
                  <c:v>66</c:v>
                </c:pt>
                <c:pt idx="159">
                  <c:v>79</c:v>
                </c:pt>
                <c:pt idx="160">
                  <c:v>61</c:v>
                </c:pt>
                <c:pt idx="161">
                  <c:v>71</c:v>
                </c:pt>
                <c:pt idx="162">
                  <c:v>66</c:v>
                </c:pt>
                <c:pt idx="163">
                  <c:v>69</c:v>
                </c:pt>
                <c:pt idx="164">
                  <c:v>68</c:v>
                </c:pt>
                <c:pt idx="165">
                  <c:v>61</c:v>
                </c:pt>
                <c:pt idx="166">
                  <c:v>69</c:v>
                </c:pt>
                <c:pt idx="167">
                  <c:v>74</c:v>
                </c:pt>
                <c:pt idx="168">
                  <c:v>69</c:v>
                </c:pt>
                <c:pt idx="169">
                  <c:v>55</c:v>
                </c:pt>
                <c:pt idx="170">
                  <c:v>61</c:v>
                </c:pt>
                <c:pt idx="171">
                  <c:v>63</c:v>
                </c:pt>
                <c:pt idx="172">
                  <c:v>70</c:v>
                </c:pt>
                <c:pt idx="173">
                  <c:v>66</c:v>
                </c:pt>
                <c:pt idx="174">
                  <c:v>65</c:v>
                </c:pt>
                <c:pt idx="175">
                  <c:v>61</c:v>
                </c:pt>
                <c:pt idx="176">
                  <c:v>65</c:v>
                </c:pt>
                <c:pt idx="177">
                  <c:v>55</c:v>
                </c:pt>
                <c:pt idx="178">
                  <c:v>70</c:v>
                </c:pt>
                <c:pt idx="179">
                  <c:v>70</c:v>
                </c:pt>
                <c:pt idx="180">
                  <c:v>63</c:v>
                </c:pt>
                <c:pt idx="181">
                  <c:v>63</c:v>
                </c:pt>
                <c:pt idx="182">
                  <c:v>65</c:v>
                </c:pt>
                <c:pt idx="183">
                  <c:v>64</c:v>
                </c:pt>
                <c:pt idx="184">
                  <c:v>78</c:v>
                </c:pt>
                <c:pt idx="185">
                  <c:v>72</c:v>
                </c:pt>
                <c:pt idx="186">
                  <c:v>66</c:v>
                </c:pt>
                <c:pt idx="187">
                  <c:v>62</c:v>
                </c:pt>
                <c:pt idx="188">
                  <c:v>66</c:v>
                </c:pt>
                <c:pt idx="189">
                  <c:v>67</c:v>
                </c:pt>
                <c:pt idx="190">
                  <c:v>67</c:v>
                </c:pt>
                <c:pt idx="191">
                  <c:v>66</c:v>
                </c:pt>
                <c:pt idx="192">
                  <c:v>63</c:v>
                </c:pt>
                <c:pt idx="193">
                  <c:v>74</c:v>
                </c:pt>
                <c:pt idx="194">
                  <c:v>69</c:v>
                </c:pt>
                <c:pt idx="195">
                  <c:v>70</c:v>
                </c:pt>
                <c:pt idx="196">
                  <c:v>65</c:v>
                </c:pt>
                <c:pt idx="197">
                  <c:v>69</c:v>
                </c:pt>
                <c:pt idx="198">
                  <c:v>69</c:v>
                </c:pt>
                <c:pt idx="199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05-6246-840B-8CF46FFFF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894208"/>
        <c:axId val="470827663"/>
      </c:scatterChart>
      <c:valAx>
        <c:axId val="1066894208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0827663"/>
        <c:crosses val="autoZero"/>
        <c:crossBetween val="midCat"/>
      </c:valAx>
      <c:valAx>
        <c:axId val="470827663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689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Регрессия</a:t>
            </a:r>
          </a:p>
        </c:rich>
      </c:tx>
      <c:layout>
        <c:manualLayout>
          <c:xMode val="edge"/>
          <c:yMode val="edge"/>
          <c:x val="0.4261248906386701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2680446194225725E-2"/>
          <c:y val="0.1939402735948329"/>
          <c:w val="0.88387510936132985"/>
          <c:h val="0.7222348416125403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'13'!$C$4:$C$13</c:f>
              <c:numCache>
                <c:formatCode>General</c:formatCode>
                <c:ptCount val="10"/>
                <c:pt idx="0">
                  <c:v>158</c:v>
                </c:pt>
                <c:pt idx="1">
                  <c:v>162</c:v>
                </c:pt>
                <c:pt idx="2">
                  <c:v>166</c:v>
                </c:pt>
                <c:pt idx="3">
                  <c:v>170</c:v>
                </c:pt>
                <c:pt idx="4">
                  <c:v>174</c:v>
                </c:pt>
                <c:pt idx="5">
                  <c:v>178</c:v>
                </c:pt>
                <c:pt idx="6">
                  <c:v>182</c:v>
                </c:pt>
                <c:pt idx="7">
                  <c:v>186</c:v>
                </c:pt>
                <c:pt idx="8">
                  <c:v>190</c:v>
                </c:pt>
                <c:pt idx="9">
                  <c:v>194</c:v>
                </c:pt>
              </c:numCache>
            </c:numRef>
          </c:xVal>
          <c:yVal>
            <c:numRef>
              <c:f>'13'!$Q$4:$Q$13</c:f>
              <c:numCache>
                <c:formatCode>General</c:formatCode>
                <c:ptCount val="10"/>
                <c:pt idx="0">
                  <c:v>56.5</c:v>
                </c:pt>
                <c:pt idx="1">
                  <c:v>60.064516129032256</c:v>
                </c:pt>
                <c:pt idx="2">
                  <c:v>62.355555555555554</c:v>
                </c:pt>
                <c:pt idx="3">
                  <c:v>66.068965517241381</c:v>
                </c:pt>
                <c:pt idx="4">
                  <c:v>68.918918918918919</c:v>
                </c:pt>
                <c:pt idx="5">
                  <c:v>67.230769230769226</c:v>
                </c:pt>
                <c:pt idx="6">
                  <c:v>69</c:v>
                </c:pt>
                <c:pt idx="7">
                  <c:v>72.666666666666671</c:v>
                </c:pt>
                <c:pt idx="8">
                  <c:v>0</c:v>
                </c:pt>
                <c:pt idx="9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3-624C-B6FC-D3F8BDC04A56}"/>
            </c:ext>
          </c:extLst>
        </c:ser>
        <c:ser>
          <c:idx val="1"/>
          <c:order val="1"/>
          <c:tx>
            <c:v>Регрессия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'13'!$J$24:$K$24</c:f>
              <c:numCache>
                <c:formatCode>General</c:formatCode>
                <c:ptCount val="2"/>
                <c:pt idx="0">
                  <c:v>150</c:v>
                </c:pt>
                <c:pt idx="1">
                  <c:v>195</c:v>
                </c:pt>
              </c:numCache>
            </c:numRef>
          </c:xVal>
          <c:yVal>
            <c:numRef>
              <c:f>'13'!$J$25:$K$25</c:f>
              <c:numCache>
                <c:formatCode>General</c:formatCode>
                <c:ptCount val="2"/>
                <c:pt idx="0">
                  <c:v>54.685848502642287</c:v>
                </c:pt>
                <c:pt idx="1">
                  <c:v>77.96738786756417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7A-5447-AAD9-6A7E8D82C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947967"/>
        <c:axId val="334067151"/>
      </c:scatterChart>
      <c:valAx>
        <c:axId val="333947967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067151"/>
        <c:crosses val="autoZero"/>
        <c:crossBetween val="midCat"/>
      </c:valAx>
      <c:valAx>
        <c:axId val="33406715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3947967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22</xdr:row>
      <xdr:rowOff>160262</xdr:rowOff>
    </xdr:from>
    <xdr:to>
      <xdr:col>6</xdr:col>
      <xdr:colOff>381000</xdr:colOff>
      <xdr:row>36</xdr:row>
      <xdr:rowOff>58663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8F797EC-D1A7-7131-E187-6F484DA6A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819150</xdr:colOff>
      <xdr:row>36</xdr:row>
      <xdr:rowOff>0</xdr:rowOff>
    </xdr:from>
    <xdr:to>
      <xdr:col>6</xdr:col>
      <xdr:colOff>361950</xdr:colOff>
      <xdr:row>49</xdr:row>
      <xdr:rowOff>101600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47A1A711-15B7-F88F-2D2A-4C4972D41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819150</xdr:colOff>
      <xdr:row>49</xdr:row>
      <xdr:rowOff>177800</xdr:rowOff>
    </xdr:from>
    <xdr:to>
      <xdr:col>6</xdr:col>
      <xdr:colOff>361950</xdr:colOff>
      <xdr:row>63</xdr:row>
      <xdr:rowOff>76200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6A08BADA-2723-F2D4-F458-B3D2A924A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12700</xdr:rowOff>
    </xdr:from>
    <xdr:to>
      <xdr:col>8</xdr:col>
      <xdr:colOff>444500</xdr:colOff>
      <xdr:row>14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F49671F-2A48-51D9-8F14-02ECF197E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255155</xdr:colOff>
      <xdr:row>22</xdr:row>
      <xdr:rowOff>95442</xdr:rowOff>
    </xdr:from>
    <xdr:to>
      <xdr:col>16</xdr:col>
      <xdr:colOff>117379</xdr:colOff>
      <xdr:row>35</xdr:row>
      <xdr:rowOff>158942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4F52A0E-F5A9-710E-5B74-ABAE01B02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B238-7CE6-5C47-8B2B-337722EAB5D2}">
  <dimension ref="A1:P201"/>
  <sheetViews>
    <sheetView topLeftCell="G1" zoomScale="75" zoomScaleNormal="100" workbookViewId="0">
      <selection activeCell="U30" sqref="U30"/>
    </sheetView>
  </sheetViews>
  <sheetFormatPr baseColWidth="10" defaultRowHeight="16"/>
  <sheetData>
    <row r="1" spans="1:1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N1" s="1" t="s">
        <v>0</v>
      </c>
      <c r="O1" s="1" t="s">
        <v>1</v>
      </c>
      <c r="P1" s="1" t="s">
        <v>2</v>
      </c>
    </row>
    <row r="2" spans="1:16">
      <c r="A2" s="2">
        <v>1</v>
      </c>
      <c r="B2" s="2">
        <v>168</v>
      </c>
      <c r="C2" s="2">
        <v>67</v>
      </c>
      <c r="D2" s="2">
        <v>51</v>
      </c>
      <c r="E2" s="2">
        <v>178</v>
      </c>
      <c r="F2" s="2">
        <v>73</v>
      </c>
      <c r="G2" s="2">
        <v>101</v>
      </c>
      <c r="H2" s="2">
        <v>162</v>
      </c>
      <c r="I2" s="2">
        <v>66</v>
      </c>
      <c r="J2" s="2">
        <v>151</v>
      </c>
      <c r="K2" s="2">
        <v>165</v>
      </c>
      <c r="L2" s="2">
        <v>60</v>
      </c>
      <c r="N2" s="2">
        <v>1</v>
      </c>
      <c r="O2" s="2">
        <v>168</v>
      </c>
      <c r="P2" s="2">
        <v>67</v>
      </c>
    </row>
    <row r="3" spans="1:16">
      <c r="A3" s="2">
        <v>2</v>
      </c>
      <c r="B3" s="2">
        <v>177</v>
      </c>
      <c r="C3" s="2">
        <v>68</v>
      </c>
      <c r="D3" s="2">
        <v>52</v>
      </c>
      <c r="E3" s="2">
        <v>163</v>
      </c>
      <c r="F3" s="2">
        <v>63</v>
      </c>
      <c r="G3" s="2">
        <v>102</v>
      </c>
      <c r="H3" s="2">
        <v>166</v>
      </c>
      <c r="I3" s="2">
        <v>64</v>
      </c>
      <c r="J3" s="2">
        <v>152</v>
      </c>
      <c r="K3" s="2">
        <v>163</v>
      </c>
      <c r="L3" s="2">
        <v>63</v>
      </c>
      <c r="N3" s="2">
        <v>2</v>
      </c>
      <c r="O3" s="2">
        <v>177</v>
      </c>
      <c r="P3" s="2">
        <v>68</v>
      </c>
    </row>
    <row r="4" spans="1:16">
      <c r="A4" s="2">
        <v>3</v>
      </c>
      <c r="B4" s="2">
        <v>175</v>
      </c>
      <c r="C4" s="2">
        <v>67</v>
      </c>
      <c r="D4" s="2">
        <v>53</v>
      </c>
      <c r="E4" s="2">
        <v>170</v>
      </c>
      <c r="F4" s="2">
        <v>75</v>
      </c>
      <c r="G4" s="2">
        <v>103</v>
      </c>
      <c r="H4" s="2">
        <v>172</v>
      </c>
      <c r="I4" s="2">
        <v>59</v>
      </c>
      <c r="J4" s="2">
        <v>153</v>
      </c>
      <c r="K4" s="2">
        <v>171</v>
      </c>
      <c r="L4" s="2">
        <v>57</v>
      </c>
      <c r="N4" s="2">
        <v>3</v>
      </c>
      <c r="O4" s="2">
        <v>175</v>
      </c>
      <c r="P4" s="2">
        <v>67</v>
      </c>
    </row>
    <row r="5" spans="1:16">
      <c r="A5" s="2">
        <v>4</v>
      </c>
      <c r="B5" s="2">
        <v>160</v>
      </c>
      <c r="C5" s="2">
        <v>59</v>
      </c>
      <c r="D5" s="2">
        <v>54</v>
      </c>
      <c r="E5" s="2">
        <v>164</v>
      </c>
      <c r="F5" s="2">
        <v>60</v>
      </c>
      <c r="G5" s="2">
        <v>104</v>
      </c>
      <c r="H5" s="2">
        <v>169</v>
      </c>
      <c r="I5" s="2">
        <v>68</v>
      </c>
      <c r="J5" s="2">
        <v>154</v>
      </c>
      <c r="K5" s="2">
        <v>172</v>
      </c>
      <c r="L5" s="2">
        <v>67</v>
      </c>
      <c r="N5" s="2">
        <v>4</v>
      </c>
      <c r="O5" s="2">
        <v>160</v>
      </c>
      <c r="P5" s="2">
        <v>59</v>
      </c>
    </row>
    <row r="6" spans="1:16">
      <c r="A6" s="2">
        <v>5</v>
      </c>
      <c r="B6" s="2">
        <v>172</v>
      </c>
      <c r="C6" s="2">
        <v>70</v>
      </c>
      <c r="D6" s="2">
        <v>55</v>
      </c>
      <c r="E6" s="2">
        <v>164</v>
      </c>
      <c r="F6" s="2">
        <v>56</v>
      </c>
      <c r="G6" s="2">
        <v>105</v>
      </c>
      <c r="H6" s="2">
        <v>176</v>
      </c>
      <c r="I6" s="2">
        <v>70</v>
      </c>
      <c r="J6" s="2">
        <v>155</v>
      </c>
      <c r="K6" s="2">
        <v>175</v>
      </c>
      <c r="L6" s="2">
        <v>67</v>
      </c>
      <c r="N6" s="2">
        <v>5</v>
      </c>
      <c r="O6" s="2">
        <v>172</v>
      </c>
      <c r="P6" s="2">
        <v>70</v>
      </c>
    </row>
    <row r="7" spans="1:16">
      <c r="A7" s="2">
        <v>6</v>
      </c>
      <c r="B7" s="2">
        <v>171</v>
      </c>
      <c r="C7" s="2">
        <v>66</v>
      </c>
      <c r="D7" s="2">
        <v>56</v>
      </c>
      <c r="E7" s="2">
        <v>168</v>
      </c>
      <c r="F7" s="2">
        <v>59</v>
      </c>
      <c r="G7" s="2">
        <v>106</v>
      </c>
      <c r="H7" s="2">
        <v>167</v>
      </c>
      <c r="I7" s="2">
        <v>70</v>
      </c>
      <c r="J7" s="2">
        <v>156</v>
      </c>
      <c r="K7" s="2">
        <v>172</v>
      </c>
      <c r="L7" s="2">
        <v>70</v>
      </c>
      <c r="N7" s="2">
        <v>6</v>
      </c>
      <c r="O7" s="2">
        <v>171</v>
      </c>
      <c r="P7" s="2">
        <v>66</v>
      </c>
    </row>
    <row r="8" spans="1:16">
      <c r="A8" s="2">
        <v>7</v>
      </c>
      <c r="B8" s="2">
        <v>159</v>
      </c>
      <c r="C8" s="2">
        <v>57</v>
      </c>
      <c r="D8" s="2">
        <v>57</v>
      </c>
      <c r="E8" s="2">
        <v>167</v>
      </c>
      <c r="F8" s="2">
        <v>61</v>
      </c>
      <c r="G8" s="2">
        <v>107</v>
      </c>
      <c r="H8" s="2">
        <v>167</v>
      </c>
      <c r="I8" s="2">
        <v>62</v>
      </c>
      <c r="J8" s="2">
        <v>157</v>
      </c>
      <c r="K8" s="2">
        <v>162</v>
      </c>
      <c r="L8" s="2">
        <v>54</v>
      </c>
      <c r="N8" s="2">
        <v>7</v>
      </c>
      <c r="O8" s="2">
        <v>159</v>
      </c>
      <c r="P8" s="2">
        <v>57</v>
      </c>
    </row>
    <row r="9" spans="1:16">
      <c r="A9" s="2">
        <v>8</v>
      </c>
      <c r="B9" s="2">
        <v>165</v>
      </c>
      <c r="C9" s="2">
        <v>63</v>
      </c>
      <c r="D9" s="2">
        <v>58</v>
      </c>
      <c r="E9" s="2">
        <v>166</v>
      </c>
      <c r="F9" s="2">
        <v>62</v>
      </c>
      <c r="G9" s="2">
        <v>108</v>
      </c>
      <c r="H9" s="2">
        <v>168</v>
      </c>
      <c r="I9" s="2">
        <v>67</v>
      </c>
      <c r="J9" s="2">
        <v>158</v>
      </c>
      <c r="K9" s="2">
        <v>163</v>
      </c>
      <c r="L9" s="2">
        <v>60</v>
      </c>
      <c r="N9" s="2">
        <v>8</v>
      </c>
      <c r="O9" s="2">
        <v>165</v>
      </c>
      <c r="P9" s="2">
        <v>63</v>
      </c>
    </row>
    <row r="10" spans="1:16">
      <c r="A10" s="2">
        <v>9</v>
      </c>
      <c r="B10" s="2">
        <v>173</v>
      </c>
      <c r="C10" s="2">
        <v>64</v>
      </c>
      <c r="D10" s="2">
        <v>59</v>
      </c>
      <c r="E10" s="2">
        <v>162</v>
      </c>
      <c r="F10" s="2">
        <v>65</v>
      </c>
      <c r="G10" s="2">
        <v>109</v>
      </c>
      <c r="H10" s="2">
        <v>167</v>
      </c>
      <c r="I10" s="2">
        <v>63</v>
      </c>
      <c r="J10" s="2">
        <v>159</v>
      </c>
      <c r="K10" s="2">
        <v>173</v>
      </c>
      <c r="L10" s="2">
        <v>66</v>
      </c>
      <c r="N10" s="2">
        <v>9</v>
      </c>
      <c r="O10" s="2">
        <v>173</v>
      </c>
      <c r="P10" s="2">
        <v>64</v>
      </c>
    </row>
    <row r="11" spans="1:16">
      <c r="A11" s="2">
        <v>10</v>
      </c>
      <c r="B11" s="2">
        <v>174</v>
      </c>
      <c r="C11" s="2">
        <v>74</v>
      </c>
      <c r="D11" s="2">
        <v>60</v>
      </c>
      <c r="E11" s="2">
        <v>171</v>
      </c>
      <c r="F11" s="2">
        <v>60</v>
      </c>
      <c r="G11" s="2">
        <v>110</v>
      </c>
      <c r="H11" s="2">
        <v>169</v>
      </c>
      <c r="I11" s="2">
        <v>62</v>
      </c>
      <c r="J11" s="2">
        <v>160</v>
      </c>
      <c r="K11" s="2">
        <v>174</v>
      </c>
      <c r="L11" s="2">
        <v>79</v>
      </c>
      <c r="N11" s="2">
        <v>10</v>
      </c>
      <c r="O11" s="2">
        <v>174</v>
      </c>
      <c r="P11" s="2">
        <v>74</v>
      </c>
    </row>
    <row r="12" spans="1:16">
      <c r="A12" s="2">
        <v>11</v>
      </c>
      <c r="B12" s="2">
        <v>161</v>
      </c>
      <c r="C12" s="2">
        <v>60</v>
      </c>
      <c r="D12" s="2">
        <v>61</v>
      </c>
      <c r="E12" s="2">
        <v>168</v>
      </c>
      <c r="F12" s="2">
        <v>62</v>
      </c>
      <c r="G12" s="2">
        <v>111</v>
      </c>
      <c r="H12" s="2">
        <v>167</v>
      </c>
      <c r="I12" s="2">
        <v>64</v>
      </c>
      <c r="J12" s="2">
        <v>161</v>
      </c>
      <c r="K12" s="2">
        <v>164</v>
      </c>
      <c r="L12" s="2">
        <v>61</v>
      </c>
      <c r="N12" s="2">
        <v>11</v>
      </c>
      <c r="O12" s="2">
        <v>161</v>
      </c>
      <c r="P12" s="2">
        <v>60</v>
      </c>
    </row>
    <row r="13" spans="1:16">
      <c r="A13" s="2">
        <v>12</v>
      </c>
      <c r="B13" s="2">
        <v>165</v>
      </c>
      <c r="C13" s="2">
        <v>60</v>
      </c>
      <c r="D13" s="2">
        <v>62</v>
      </c>
      <c r="E13" s="2">
        <v>173</v>
      </c>
      <c r="F13" s="2">
        <v>70</v>
      </c>
      <c r="G13" s="2">
        <v>112</v>
      </c>
      <c r="H13" s="2">
        <v>196</v>
      </c>
      <c r="I13" s="2">
        <v>60</v>
      </c>
      <c r="J13" s="2">
        <v>162</v>
      </c>
      <c r="K13" s="2">
        <v>176</v>
      </c>
      <c r="L13" s="2">
        <v>71</v>
      </c>
      <c r="N13" s="2">
        <v>12</v>
      </c>
      <c r="O13" s="2">
        <v>165</v>
      </c>
      <c r="P13" s="2">
        <v>60</v>
      </c>
    </row>
    <row r="14" spans="1:16">
      <c r="A14" s="2">
        <v>13</v>
      </c>
      <c r="B14" s="2">
        <v>175</v>
      </c>
      <c r="C14" s="2">
        <v>59</v>
      </c>
      <c r="D14" s="2">
        <v>63</v>
      </c>
      <c r="E14" s="2">
        <v>167</v>
      </c>
      <c r="F14" s="2">
        <v>61</v>
      </c>
      <c r="G14" s="2">
        <v>113</v>
      </c>
      <c r="H14" s="2">
        <v>169</v>
      </c>
      <c r="I14" s="2">
        <v>63</v>
      </c>
      <c r="J14" s="2">
        <v>163</v>
      </c>
      <c r="K14" s="2">
        <v>171</v>
      </c>
      <c r="L14" s="2">
        <v>66</v>
      </c>
      <c r="N14" s="2">
        <v>13</v>
      </c>
      <c r="O14" s="2">
        <v>175</v>
      </c>
      <c r="P14" s="2">
        <v>59</v>
      </c>
    </row>
    <row r="15" spans="1:16">
      <c r="A15" s="2">
        <v>14</v>
      </c>
      <c r="B15" s="2">
        <v>176</v>
      </c>
      <c r="C15" s="2">
        <v>65</v>
      </c>
      <c r="D15" s="2">
        <v>64</v>
      </c>
      <c r="E15" s="2">
        <v>170</v>
      </c>
      <c r="F15" s="2">
        <v>74</v>
      </c>
      <c r="G15" s="2">
        <v>114</v>
      </c>
      <c r="H15" s="2">
        <v>163</v>
      </c>
      <c r="I15" s="2">
        <v>65</v>
      </c>
      <c r="J15" s="2">
        <v>164</v>
      </c>
      <c r="K15" s="2">
        <v>173</v>
      </c>
      <c r="L15" s="2">
        <v>69</v>
      </c>
      <c r="N15" s="2">
        <v>14</v>
      </c>
      <c r="O15" s="2">
        <v>176</v>
      </c>
      <c r="P15" s="2">
        <v>65</v>
      </c>
    </row>
    <row r="16" spans="1:16">
      <c r="A16" s="2">
        <v>15</v>
      </c>
      <c r="B16" s="2">
        <v>170</v>
      </c>
      <c r="C16" s="2">
        <v>73</v>
      </c>
      <c r="D16" s="2">
        <v>65</v>
      </c>
      <c r="E16" s="2">
        <v>171</v>
      </c>
      <c r="F16" s="2">
        <v>60</v>
      </c>
      <c r="G16" s="2">
        <v>115</v>
      </c>
      <c r="H16" s="2">
        <v>164</v>
      </c>
      <c r="I16" s="2">
        <v>65</v>
      </c>
      <c r="J16" s="2">
        <v>165</v>
      </c>
      <c r="K16" s="2">
        <v>169</v>
      </c>
      <c r="L16" s="2">
        <v>68</v>
      </c>
      <c r="N16" s="2">
        <v>15</v>
      </c>
      <c r="O16" s="2">
        <v>170</v>
      </c>
      <c r="P16" s="2">
        <v>73</v>
      </c>
    </row>
    <row r="17" spans="1:16">
      <c r="A17" s="2">
        <v>16</v>
      </c>
      <c r="B17" s="2">
        <v>184</v>
      </c>
      <c r="C17" s="2">
        <v>68</v>
      </c>
      <c r="D17" s="2">
        <v>66</v>
      </c>
      <c r="E17" s="2">
        <v>173</v>
      </c>
      <c r="F17" s="2">
        <v>66</v>
      </c>
      <c r="G17" s="2">
        <v>116</v>
      </c>
      <c r="H17" s="2">
        <v>164</v>
      </c>
      <c r="I17" s="2">
        <v>62</v>
      </c>
      <c r="J17" s="2">
        <v>166</v>
      </c>
      <c r="K17" s="2">
        <v>166</v>
      </c>
      <c r="L17" s="2">
        <v>61</v>
      </c>
      <c r="N17" s="2">
        <v>16</v>
      </c>
      <c r="O17" s="2">
        <v>184</v>
      </c>
      <c r="P17" s="2">
        <v>68</v>
      </c>
    </row>
    <row r="18" spans="1:16">
      <c r="A18" s="2">
        <v>17</v>
      </c>
      <c r="B18" s="2">
        <v>171</v>
      </c>
      <c r="C18" s="2">
        <v>72</v>
      </c>
      <c r="D18" s="2">
        <v>67</v>
      </c>
      <c r="E18" s="2">
        <v>187</v>
      </c>
      <c r="F18" s="2">
        <v>84</v>
      </c>
      <c r="G18" s="2">
        <v>117</v>
      </c>
      <c r="H18" s="2">
        <v>164</v>
      </c>
      <c r="I18" s="2">
        <v>57</v>
      </c>
      <c r="J18" s="2">
        <v>167</v>
      </c>
      <c r="K18" s="2">
        <v>173</v>
      </c>
      <c r="L18" s="2">
        <v>69</v>
      </c>
      <c r="N18" s="2">
        <v>17</v>
      </c>
      <c r="O18" s="2">
        <v>171</v>
      </c>
      <c r="P18" s="2">
        <v>72</v>
      </c>
    </row>
    <row r="19" spans="1:16">
      <c r="A19" s="2">
        <v>18</v>
      </c>
      <c r="B19" s="2">
        <v>172</v>
      </c>
      <c r="C19" s="2">
        <v>63</v>
      </c>
      <c r="D19" s="2">
        <v>68</v>
      </c>
      <c r="E19" s="2">
        <v>166</v>
      </c>
      <c r="F19" s="2">
        <v>58</v>
      </c>
      <c r="G19" s="2">
        <v>118</v>
      </c>
      <c r="H19" s="2">
        <v>178</v>
      </c>
      <c r="I19" s="2">
        <v>71</v>
      </c>
      <c r="J19" s="2">
        <v>168</v>
      </c>
      <c r="K19" s="2">
        <v>172</v>
      </c>
      <c r="L19" s="2">
        <v>74</v>
      </c>
      <c r="N19" s="2">
        <v>18</v>
      </c>
      <c r="O19" s="2">
        <v>172</v>
      </c>
      <c r="P19" s="2">
        <v>63</v>
      </c>
    </row>
    <row r="20" spans="1:16">
      <c r="A20" s="2">
        <v>19</v>
      </c>
      <c r="B20" s="2">
        <v>176</v>
      </c>
      <c r="C20" s="2">
        <v>70</v>
      </c>
      <c r="D20" s="2">
        <v>69</v>
      </c>
      <c r="E20" s="2">
        <v>170</v>
      </c>
      <c r="F20" s="2">
        <v>75</v>
      </c>
      <c r="G20" s="2">
        <v>119</v>
      </c>
      <c r="H20" s="2">
        <v>176</v>
      </c>
      <c r="I20" s="2">
        <v>65</v>
      </c>
      <c r="J20" s="2">
        <v>169</v>
      </c>
      <c r="K20" s="2">
        <v>173</v>
      </c>
      <c r="L20" s="2">
        <v>69</v>
      </c>
      <c r="N20" s="2">
        <v>19</v>
      </c>
      <c r="O20" s="2">
        <v>176</v>
      </c>
      <c r="P20" s="2">
        <v>70</v>
      </c>
    </row>
    <row r="21" spans="1:16">
      <c r="A21" s="2">
        <v>20</v>
      </c>
      <c r="B21" s="2">
        <v>159</v>
      </c>
      <c r="C21" s="2">
        <v>48</v>
      </c>
      <c r="D21" s="2">
        <v>70</v>
      </c>
      <c r="E21" s="2">
        <v>178</v>
      </c>
      <c r="F21" s="2">
        <v>69</v>
      </c>
      <c r="G21" s="2">
        <v>120</v>
      </c>
      <c r="H21" s="2">
        <v>167</v>
      </c>
      <c r="I21" s="2">
        <v>57</v>
      </c>
      <c r="J21" s="2">
        <v>170</v>
      </c>
      <c r="K21" s="2">
        <v>161</v>
      </c>
      <c r="L21" s="2">
        <v>55</v>
      </c>
      <c r="N21" s="2">
        <v>20</v>
      </c>
      <c r="O21" s="2">
        <v>159</v>
      </c>
      <c r="P21" s="2">
        <v>48</v>
      </c>
    </row>
    <row r="22" spans="1:16">
      <c r="A22" s="2">
        <v>21</v>
      </c>
      <c r="B22" s="2">
        <v>178</v>
      </c>
      <c r="C22" s="2">
        <v>62</v>
      </c>
      <c r="D22" s="2">
        <v>71</v>
      </c>
      <c r="E22" s="2">
        <v>173</v>
      </c>
      <c r="F22" s="2">
        <v>64</v>
      </c>
      <c r="G22" s="2">
        <v>121</v>
      </c>
      <c r="H22" s="2">
        <v>165</v>
      </c>
      <c r="I22" s="2">
        <v>66</v>
      </c>
      <c r="J22" s="2">
        <v>171</v>
      </c>
      <c r="K22" s="2">
        <v>169</v>
      </c>
      <c r="L22" s="2">
        <v>61</v>
      </c>
      <c r="N22" s="2">
        <v>21</v>
      </c>
      <c r="O22" s="2">
        <v>178</v>
      </c>
      <c r="P22" s="2">
        <v>62</v>
      </c>
    </row>
    <row r="23" spans="1:16">
      <c r="A23" s="2">
        <v>22</v>
      </c>
      <c r="B23" s="2">
        <v>164</v>
      </c>
      <c r="C23" s="2">
        <v>61</v>
      </c>
      <c r="D23" s="2">
        <v>72</v>
      </c>
      <c r="E23" s="2">
        <v>179</v>
      </c>
      <c r="F23" s="2">
        <v>71</v>
      </c>
      <c r="G23" s="2">
        <v>122</v>
      </c>
      <c r="H23" s="2">
        <v>172</v>
      </c>
      <c r="I23" s="2">
        <v>64</v>
      </c>
      <c r="J23" s="2">
        <v>172</v>
      </c>
      <c r="K23" s="2">
        <v>172</v>
      </c>
      <c r="L23" s="2">
        <v>63</v>
      </c>
      <c r="N23" s="2">
        <v>22</v>
      </c>
      <c r="O23" s="2">
        <v>164</v>
      </c>
      <c r="P23" s="2">
        <v>61</v>
      </c>
    </row>
    <row r="24" spans="1:16">
      <c r="A24" s="2">
        <v>23</v>
      </c>
      <c r="B24" s="2">
        <v>173</v>
      </c>
      <c r="C24" s="2">
        <v>71</v>
      </c>
      <c r="D24" s="2">
        <v>73</v>
      </c>
      <c r="E24" s="2">
        <v>171</v>
      </c>
      <c r="F24" s="2">
        <v>64</v>
      </c>
      <c r="G24" s="2">
        <v>123</v>
      </c>
      <c r="H24" s="2">
        <v>168</v>
      </c>
      <c r="I24" s="2">
        <v>68</v>
      </c>
      <c r="J24" s="2">
        <v>173</v>
      </c>
      <c r="K24" s="2">
        <v>168</v>
      </c>
      <c r="L24" s="2">
        <v>70</v>
      </c>
      <c r="N24" s="2">
        <v>23</v>
      </c>
      <c r="O24" s="2">
        <v>173</v>
      </c>
      <c r="P24" s="2">
        <v>71</v>
      </c>
    </row>
    <row r="25" spans="1:16">
      <c r="A25" s="2">
        <v>24</v>
      </c>
      <c r="B25" s="2">
        <v>175</v>
      </c>
      <c r="C25" s="2">
        <v>66</v>
      </c>
      <c r="D25" s="2">
        <v>74</v>
      </c>
      <c r="E25" s="2">
        <v>174</v>
      </c>
      <c r="F25" s="2">
        <v>74</v>
      </c>
      <c r="G25" s="2">
        <v>124</v>
      </c>
      <c r="H25" s="2">
        <v>170</v>
      </c>
      <c r="I25" s="2">
        <v>68</v>
      </c>
      <c r="J25" s="2">
        <v>174</v>
      </c>
      <c r="K25" s="2">
        <v>171</v>
      </c>
      <c r="L25" s="2">
        <v>66</v>
      </c>
      <c r="N25" s="2">
        <v>24</v>
      </c>
      <c r="O25" s="2">
        <v>175</v>
      </c>
      <c r="P25" s="2">
        <v>66</v>
      </c>
    </row>
    <row r="26" spans="1:16">
      <c r="A26" s="2">
        <v>25</v>
      </c>
      <c r="B26" s="2">
        <v>159</v>
      </c>
      <c r="C26" s="2">
        <v>55</v>
      </c>
      <c r="D26" s="2">
        <v>75</v>
      </c>
      <c r="E26" s="2">
        <v>164</v>
      </c>
      <c r="F26" s="2">
        <v>70</v>
      </c>
      <c r="G26" s="2">
        <v>125</v>
      </c>
      <c r="H26" s="2">
        <v>187</v>
      </c>
      <c r="I26" s="2">
        <v>63</v>
      </c>
      <c r="J26" s="2">
        <v>175</v>
      </c>
      <c r="K26" s="2">
        <v>173</v>
      </c>
      <c r="L26" s="2">
        <v>65</v>
      </c>
      <c r="N26" s="2">
        <v>25</v>
      </c>
      <c r="O26" s="2">
        <v>159</v>
      </c>
      <c r="P26" s="2">
        <v>55</v>
      </c>
    </row>
    <row r="27" spans="1:16">
      <c r="A27" s="2">
        <v>26</v>
      </c>
      <c r="B27" s="2">
        <v>169</v>
      </c>
      <c r="C27" s="2">
        <v>55</v>
      </c>
      <c r="D27" s="2">
        <v>76</v>
      </c>
      <c r="E27" s="2">
        <v>173</v>
      </c>
      <c r="F27" s="2">
        <v>69</v>
      </c>
      <c r="G27" s="2">
        <v>126</v>
      </c>
      <c r="H27" s="2">
        <v>165</v>
      </c>
      <c r="I27" s="2">
        <v>61</v>
      </c>
      <c r="J27" s="2">
        <v>176</v>
      </c>
      <c r="K27" s="2">
        <v>170</v>
      </c>
      <c r="L27" s="2">
        <v>61</v>
      </c>
      <c r="N27" s="2">
        <v>26</v>
      </c>
      <c r="O27" s="2">
        <v>169</v>
      </c>
      <c r="P27" s="2">
        <v>55</v>
      </c>
    </row>
    <row r="28" spans="1:16">
      <c r="A28" s="2">
        <v>27</v>
      </c>
      <c r="B28" s="2">
        <v>173</v>
      </c>
      <c r="C28" s="2">
        <v>75</v>
      </c>
      <c r="D28" s="2">
        <v>77</v>
      </c>
      <c r="E28" s="2">
        <v>168</v>
      </c>
      <c r="F28" s="2">
        <v>64</v>
      </c>
      <c r="G28" s="2">
        <v>127</v>
      </c>
      <c r="H28" s="2">
        <v>171</v>
      </c>
      <c r="I28" s="2">
        <v>73</v>
      </c>
      <c r="J28" s="2">
        <v>177</v>
      </c>
      <c r="K28" s="2">
        <v>163</v>
      </c>
      <c r="L28" s="2">
        <v>65</v>
      </c>
      <c r="N28" s="2">
        <v>27</v>
      </c>
      <c r="O28" s="2">
        <v>173</v>
      </c>
      <c r="P28" s="2">
        <v>75</v>
      </c>
    </row>
    <row r="29" spans="1:16">
      <c r="A29" s="2">
        <v>28</v>
      </c>
      <c r="B29" s="2">
        <v>173</v>
      </c>
      <c r="C29" s="2">
        <v>66</v>
      </c>
      <c r="D29" s="2">
        <v>78</v>
      </c>
      <c r="E29" s="2">
        <v>166</v>
      </c>
      <c r="F29" s="2">
        <v>55</v>
      </c>
      <c r="G29" s="2">
        <v>128</v>
      </c>
      <c r="H29" s="2">
        <v>171</v>
      </c>
      <c r="I29" s="2">
        <v>66</v>
      </c>
      <c r="J29" s="2">
        <v>178</v>
      </c>
      <c r="K29" s="2">
        <v>167</v>
      </c>
      <c r="L29" s="2">
        <v>55</v>
      </c>
      <c r="N29" s="2">
        <v>28</v>
      </c>
      <c r="O29" s="2">
        <v>173</v>
      </c>
      <c r="P29" s="2">
        <v>66</v>
      </c>
    </row>
    <row r="30" spans="1:16">
      <c r="A30" s="2">
        <v>29</v>
      </c>
      <c r="B30" s="2">
        <v>161</v>
      </c>
      <c r="C30" s="2">
        <v>60</v>
      </c>
      <c r="D30" s="2">
        <v>79</v>
      </c>
      <c r="E30" s="2">
        <v>177</v>
      </c>
      <c r="F30" s="2">
        <v>67</v>
      </c>
      <c r="G30" s="2">
        <v>129</v>
      </c>
      <c r="H30" s="2">
        <v>169</v>
      </c>
      <c r="I30" s="2">
        <v>56</v>
      </c>
      <c r="J30" s="2">
        <v>179</v>
      </c>
      <c r="K30" s="2">
        <v>171</v>
      </c>
      <c r="L30" s="2">
        <v>70</v>
      </c>
      <c r="N30" s="2">
        <v>29</v>
      </c>
      <c r="O30" s="2">
        <v>161</v>
      </c>
      <c r="P30" s="2">
        <v>60</v>
      </c>
    </row>
    <row r="31" spans="1:16">
      <c r="A31" s="2">
        <v>30</v>
      </c>
      <c r="B31" s="2">
        <v>168</v>
      </c>
      <c r="C31" s="2">
        <v>63</v>
      </c>
      <c r="D31" s="2">
        <v>80</v>
      </c>
      <c r="E31" s="2">
        <v>170</v>
      </c>
      <c r="F31" s="2">
        <v>61</v>
      </c>
      <c r="G31" s="2">
        <v>130</v>
      </c>
      <c r="H31" s="2">
        <v>163</v>
      </c>
      <c r="I31" s="2">
        <v>58</v>
      </c>
      <c r="J31" s="2">
        <v>180</v>
      </c>
      <c r="K31" s="2">
        <v>169</v>
      </c>
      <c r="L31" s="2">
        <v>70</v>
      </c>
      <c r="N31" s="2">
        <v>30</v>
      </c>
      <c r="O31" s="2">
        <v>168</v>
      </c>
      <c r="P31" s="2">
        <v>63</v>
      </c>
    </row>
    <row r="32" spans="1:16">
      <c r="A32" s="2">
        <v>31</v>
      </c>
      <c r="B32" s="2">
        <v>168</v>
      </c>
      <c r="C32" s="2">
        <v>67</v>
      </c>
      <c r="D32" s="2">
        <v>81</v>
      </c>
      <c r="E32" s="2">
        <v>167</v>
      </c>
      <c r="F32" s="2">
        <v>63</v>
      </c>
      <c r="G32" s="2">
        <v>131</v>
      </c>
      <c r="H32" s="2">
        <v>161</v>
      </c>
      <c r="I32" s="2">
        <v>60</v>
      </c>
      <c r="J32" s="2">
        <v>181</v>
      </c>
      <c r="K32" s="2">
        <v>170</v>
      </c>
      <c r="L32" s="2">
        <v>63</v>
      </c>
      <c r="N32" s="2">
        <v>31</v>
      </c>
      <c r="O32" s="2">
        <v>168</v>
      </c>
      <c r="P32" s="2">
        <v>67</v>
      </c>
    </row>
    <row r="33" spans="1:16">
      <c r="A33" s="2">
        <v>32</v>
      </c>
      <c r="B33" s="2">
        <v>164</v>
      </c>
      <c r="C33" s="2">
        <v>59</v>
      </c>
      <c r="D33" s="2">
        <v>82</v>
      </c>
      <c r="E33" s="2">
        <v>174</v>
      </c>
      <c r="F33" s="2">
        <v>75</v>
      </c>
      <c r="G33" s="2">
        <v>132</v>
      </c>
      <c r="H33" s="2">
        <v>175</v>
      </c>
      <c r="I33" s="2">
        <v>77</v>
      </c>
      <c r="J33" s="2">
        <v>182</v>
      </c>
      <c r="K33" s="2">
        <v>166</v>
      </c>
      <c r="L33" s="2">
        <v>63</v>
      </c>
      <c r="N33" s="2">
        <v>32</v>
      </c>
      <c r="O33" s="2">
        <v>164</v>
      </c>
      <c r="P33" s="2">
        <v>59</v>
      </c>
    </row>
    <row r="34" spans="1:16">
      <c r="A34" s="2">
        <v>33</v>
      </c>
      <c r="B34" s="2">
        <v>168</v>
      </c>
      <c r="C34" s="2">
        <v>64</v>
      </c>
      <c r="D34" s="2">
        <v>83</v>
      </c>
      <c r="E34" s="2">
        <v>164</v>
      </c>
      <c r="F34" s="2">
        <v>59</v>
      </c>
      <c r="G34" s="2">
        <v>133</v>
      </c>
      <c r="H34" s="2">
        <v>172</v>
      </c>
      <c r="I34" s="2">
        <v>67</v>
      </c>
      <c r="J34" s="2">
        <v>183</v>
      </c>
      <c r="K34" s="2">
        <v>172</v>
      </c>
      <c r="L34" s="2">
        <v>65</v>
      </c>
      <c r="N34" s="2">
        <v>33</v>
      </c>
      <c r="O34" s="2">
        <v>168</v>
      </c>
      <c r="P34" s="2">
        <v>64</v>
      </c>
    </row>
    <row r="35" spans="1:16">
      <c r="A35" s="2">
        <v>34</v>
      </c>
      <c r="B35" s="2">
        <v>181</v>
      </c>
      <c r="C35" s="2">
        <v>69</v>
      </c>
      <c r="D35" s="2">
        <v>84</v>
      </c>
      <c r="E35" s="2">
        <v>164</v>
      </c>
      <c r="F35" s="2">
        <v>62</v>
      </c>
      <c r="G35" s="2">
        <v>134</v>
      </c>
      <c r="H35" s="2">
        <v>176</v>
      </c>
      <c r="I35" s="2">
        <v>65</v>
      </c>
      <c r="J35" s="2">
        <v>184</v>
      </c>
      <c r="K35" s="2">
        <v>171</v>
      </c>
      <c r="L35" s="2">
        <v>64</v>
      </c>
      <c r="N35" s="2">
        <v>34</v>
      </c>
      <c r="O35" s="2">
        <v>181</v>
      </c>
      <c r="P35" s="2">
        <v>69</v>
      </c>
    </row>
    <row r="36" spans="1:16">
      <c r="A36" s="2">
        <v>35</v>
      </c>
      <c r="B36" s="2">
        <v>170</v>
      </c>
      <c r="C36" s="2">
        <v>73</v>
      </c>
      <c r="D36" s="2">
        <v>85</v>
      </c>
      <c r="E36" s="2">
        <v>178</v>
      </c>
      <c r="F36" s="2">
        <v>60</v>
      </c>
      <c r="G36" s="2">
        <v>135</v>
      </c>
      <c r="H36" s="2">
        <v>180</v>
      </c>
      <c r="I36" s="2">
        <v>76</v>
      </c>
      <c r="J36" s="2">
        <v>185</v>
      </c>
      <c r="K36" s="2">
        <v>166</v>
      </c>
      <c r="L36" s="2">
        <v>78</v>
      </c>
      <c r="N36" s="2">
        <v>35</v>
      </c>
      <c r="O36" s="2">
        <v>170</v>
      </c>
      <c r="P36" s="2">
        <v>73</v>
      </c>
    </row>
    <row r="37" spans="1:16">
      <c r="A37" s="2">
        <v>36</v>
      </c>
      <c r="B37" s="2">
        <v>184</v>
      </c>
      <c r="C37" s="2">
        <v>68</v>
      </c>
      <c r="D37" s="2">
        <v>86</v>
      </c>
      <c r="E37" s="2">
        <v>173</v>
      </c>
      <c r="F37" s="2">
        <v>66</v>
      </c>
      <c r="G37" s="2">
        <v>136</v>
      </c>
      <c r="H37" s="2">
        <v>172</v>
      </c>
      <c r="I37" s="2">
        <v>70</v>
      </c>
      <c r="J37" s="2">
        <v>186</v>
      </c>
      <c r="K37" s="2">
        <v>177</v>
      </c>
      <c r="L37" s="2">
        <v>72</v>
      </c>
      <c r="N37" s="2">
        <v>36</v>
      </c>
      <c r="O37" s="2">
        <v>184</v>
      </c>
      <c r="P37" s="2">
        <v>68</v>
      </c>
    </row>
    <row r="38" spans="1:16">
      <c r="A38" s="2">
        <v>37</v>
      </c>
      <c r="B38" s="2">
        <v>169</v>
      </c>
      <c r="C38" s="2">
        <v>66</v>
      </c>
      <c r="D38" s="2">
        <v>87</v>
      </c>
      <c r="E38" s="2">
        <v>179</v>
      </c>
      <c r="F38" s="2">
        <v>63</v>
      </c>
      <c r="G38" s="2">
        <v>137</v>
      </c>
      <c r="H38" s="2">
        <v>174</v>
      </c>
      <c r="I38" s="2">
        <v>73</v>
      </c>
      <c r="J38" s="2">
        <v>187</v>
      </c>
      <c r="K38" s="2">
        <v>171</v>
      </c>
      <c r="L38" s="2">
        <v>66</v>
      </c>
      <c r="N38" s="2">
        <v>37</v>
      </c>
      <c r="O38" s="2">
        <v>169</v>
      </c>
      <c r="P38" s="2">
        <v>66</v>
      </c>
    </row>
    <row r="39" spans="1:16">
      <c r="A39" s="2">
        <v>38</v>
      </c>
      <c r="B39" s="2">
        <v>170</v>
      </c>
      <c r="C39" s="2">
        <v>76</v>
      </c>
      <c r="D39" s="2">
        <v>88</v>
      </c>
      <c r="E39" s="2">
        <v>165</v>
      </c>
      <c r="F39" s="2">
        <v>62</v>
      </c>
      <c r="G39" s="2">
        <v>138</v>
      </c>
      <c r="H39" s="2">
        <v>164</v>
      </c>
      <c r="I39" s="2">
        <v>60</v>
      </c>
      <c r="J39" s="2">
        <v>188</v>
      </c>
      <c r="K39" s="2">
        <v>164</v>
      </c>
      <c r="L39" s="2">
        <v>62</v>
      </c>
      <c r="N39" s="2">
        <v>38</v>
      </c>
      <c r="O39" s="2">
        <v>170</v>
      </c>
      <c r="P39" s="2">
        <v>76</v>
      </c>
    </row>
    <row r="40" spans="1:16">
      <c r="A40" s="2">
        <v>39</v>
      </c>
      <c r="B40" s="2">
        <v>176</v>
      </c>
      <c r="C40" s="2">
        <v>67</v>
      </c>
      <c r="D40" s="2">
        <v>89</v>
      </c>
      <c r="E40" s="2">
        <v>171</v>
      </c>
      <c r="F40" s="2">
        <v>66</v>
      </c>
      <c r="G40" s="2">
        <v>139</v>
      </c>
      <c r="H40" s="2">
        <v>169</v>
      </c>
      <c r="I40" s="2">
        <v>75</v>
      </c>
      <c r="J40" s="2">
        <v>189</v>
      </c>
      <c r="K40" s="2">
        <v>169</v>
      </c>
      <c r="L40" s="2">
        <v>66</v>
      </c>
      <c r="N40" s="2">
        <v>39</v>
      </c>
      <c r="O40" s="2">
        <v>176</v>
      </c>
      <c r="P40" s="2">
        <v>67</v>
      </c>
    </row>
    <row r="41" spans="1:16">
      <c r="A41" s="2">
        <v>40</v>
      </c>
      <c r="B41" s="2">
        <v>169</v>
      </c>
      <c r="C41" s="2">
        <v>64</v>
      </c>
      <c r="D41" s="2">
        <v>90</v>
      </c>
      <c r="E41" s="2">
        <v>171</v>
      </c>
      <c r="F41" s="2">
        <v>63</v>
      </c>
      <c r="G41" s="2">
        <v>140</v>
      </c>
      <c r="H41" s="2">
        <v>157</v>
      </c>
      <c r="I41" s="2">
        <v>60</v>
      </c>
      <c r="J41" s="2">
        <v>190</v>
      </c>
      <c r="K41" s="2">
        <v>167</v>
      </c>
      <c r="L41" s="2">
        <v>67</v>
      </c>
      <c r="N41" s="2">
        <v>40</v>
      </c>
      <c r="O41" s="2">
        <v>169</v>
      </c>
      <c r="P41" s="2">
        <v>64</v>
      </c>
    </row>
    <row r="42" spans="1:16">
      <c r="A42" s="2">
        <v>41</v>
      </c>
      <c r="B42" s="2">
        <v>170</v>
      </c>
      <c r="C42" s="2">
        <v>61</v>
      </c>
      <c r="D42" s="2">
        <v>91</v>
      </c>
      <c r="E42" s="2">
        <v>170</v>
      </c>
      <c r="F42" s="2">
        <v>70</v>
      </c>
      <c r="G42" s="2">
        <v>141</v>
      </c>
      <c r="H42" s="2">
        <v>178</v>
      </c>
      <c r="I42" s="2">
        <v>60</v>
      </c>
      <c r="J42" s="2">
        <v>191</v>
      </c>
      <c r="K42" s="2">
        <v>168</v>
      </c>
      <c r="L42" s="2">
        <v>67</v>
      </c>
      <c r="N42" s="2">
        <v>41</v>
      </c>
      <c r="O42" s="2">
        <v>170</v>
      </c>
      <c r="P42" s="2">
        <v>61</v>
      </c>
    </row>
    <row r="43" spans="1:16">
      <c r="A43" s="2">
        <v>42</v>
      </c>
      <c r="B43" s="2">
        <v>171</v>
      </c>
      <c r="C43" s="2">
        <v>72</v>
      </c>
      <c r="D43" s="2">
        <v>92</v>
      </c>
      <c r="E43" s="2">
        <v>170</v>
      </c>
      <c r="F43" s="2">
        <v>67</v>
      </c>
      <c r="G43" s="2">
        <v>142</v>
      </c>
      <c r="H43" s="2">
        <v>176</v>
      </c>
      <c r="I43" s="2">
        <v>77</v>
      </c>
      <c r="J43" s="2">
        <v>192</v>
      </c>
      <c r="K43" s="2">
        <v>169</v>
      </c>
      <c r="L43" s="2">
        <v>66</v>
      </c>
      <c r="N43" s="2">
        <v>42</v>
      </c>
      <c r="O43" s="2">
        <v>171</v>
      </c>
      <c r="P43" s="2">
        <v>72</v>
      </c>
    </row>
    <row r="44" spans="1:16">
      <c r="A44" s="2">
        <v>43</v>
      </c>
      <c r="B44" s="2">
        <v>168</v>
      </c>
      <c r="C44" s="2">
        <v>59</v>
      </c>
      <c r="D44" s="2">
        <v>93</v>
      </c>
      <c r="E44" s="2">
        <v>165</v>
      </c>
      <c r="F44" s="2">
        <v>59</v>
      </c>
      <c r="G44" s="2">
        <v>143</v>
      </c>
      <c r="H44" s="2">
        <v>161</v>
      </c>
      <c r="I44" s="2">
        <v>66</v>
      </c>
      <c r="J44" s="2">
        <v>193</v>
      </c>
      <c r="K44" s="2">
        <v>165</v>
      </c>
      <c r="L44" s="2">
        <v>63</v>
      </c>
      <c r="N44" s="2">
        <v>43</v>
      </c>
      <c r="O44" s="2">
        <v>168</v>
      </c>
      <c r="P44" s="2">
        <v>59</v>
      </c>
    </row>
    <row r="45" spans="1:16">
      <c r="A45" s="2">
        <v>44</v>
      </c>
      <c r="B45" s="2">
        <v>161</v>
      </c>
      <c r="C45" s="2">
        <v>51</v>
      </c>
      <c r="D45" s="2">
        <v>94</v>
      </c>
      <c r="E45" s="2">
        <v>156</v>
      </c>
      <c r="F45" s="2">
        <v>53</v>
      </c>
      <c r="G45" s="2">
        <v>144</v>
      </c>
      <c r="H45" s="2">
        <v>176</v>
      </c>
      <c r="I45" s="2">
        <v>70</v>
      </c>
      <c r="J45" s="2">
        <v>194</v>
      </c>
      <c r="K45" s="2">
        <v>174</v>
      </c>
      <c r="L45" s="2">
        <v>74</v>
      </c>
      <c r="N45" s="2">
        <v>44</v>
      </c>
      <c r="O45" s="2">
        <v>161</v>
      </c>
      <c r="P45" s="2">
        <v>51</v>
      </c>
    </row>
    <row r="46" spans="1:16">
      <c r="A46" s="2">
        <v>45</v>
      </c>
      <c r="B46" s="2">
        <v>165</v>
      </c>
      <c r="C46" s="2">
        <v>60</v>
      </c>
      <c r="D46" s="2">
        <v>95</v>
      </c>
      <c r="E46" s="2">
        <v>164</v>
      </c>
      <c r="F46" s="2">
        <v>60</v>
      </c>
      <c r="G46" s="2">
        <v>145</v>
      </c>
      <c r="H46" s="2">
        <v>165</v>
      </c>
      <c r="I46" s="2">
        <v>61</v>
      </c>
      <c r="J46" s="2">
        <v>195</v>
      </c>
      <c r="K46" s="2">
        <v>171</v>
      </c>
      <c r="L46" s="2">
        <v>69</v>
      </c>
      <c r="N46" s="2">
        <v>45</v>
      </c>
      <c r="O46" s="2">
        <v>165</v>
      </c>
      <c r="P46" s="2">
        <v>60</v>
      </c>
    </row>
    <row r="47" spans="1:16">
      <c r="A47" s="2">
        <v>46</v>
      </c>
      <c r="B47" s="2">
        <v>168</v>
      </c>
      <c r="C47" s="2">
        <v>50</v>
      </c>
      <c r="D47" s="2">
        <v>96</v>
      </c>
      <c r="E47" s="2">
        <v>158</v>
      </c>
      <c r="F47" s="2">
        <v>57</v>
      </c>
      <c r="G47" s="2">
        <v>146</v>
      </c>
      <c r="H47" s="2">
        <v>161</v>
      </c>
      <c r="I47" s="2">
        <v>55</v>
      </c>
      <c r="J47" s="2">
        <v>196</v>
      </c>
      <c r="K47" s="2">
        <v>168</v>
      </c>
      <c r="L47" s="2">
        <v>70</v>
      </c>
      <c r="N47" s="2">
        <v>46</v>
      </c>
      <c r="O47" s="2">
        <v>168</v>
      </c>
      <c r="P47" s="2">
        <v>50</v>
      </c>
    </row>
    <row r="48" spans="1:16">
      <c r="A48" s="2">
        <v>47</v>
      </c>
      <c r="B48" s="2">
        <v>175</v>
      </c>
      <c r="C48" s="2">
        <v>64</v>
      </c>
      <c r="D48" s="2">
        <v>97</v>
      </c>
      <c r="E48" s="2">
        <v>165</v>
      </c>
      <c r="F48" s="2">
        <v>68</v>
      </c>
      <c r="G48" s="2">
        <v>147</v>
      </c>
      <c r="H48" s="2">
        <v>182</v>
      </c>
      <c r="I48" s="2">
        <v>76</v>
      </c>
      <c r="J48" s="2">
        <v>197</v>
      </c>
      <c r="K48" s="2">
        <v>171</v>
      </c>
      <c r="L48" s="2">
        <v>65</v>
      </c>
      <c r="N48" s="2">
        <v>47</v>
      </c>
      <c r="O48" s="2">
        <v>175</v>
      </c>
      <c r="P48" s="2">
        <v>64</v>
      </c>
    </row>
    <row r="49" spans="1:16">
      <c r="A49" s="2">
        <v>48</v>
      </c>
      <c r="B49" s="2">
        <v>174</v>
      </c>
      <c r="C49" s="2">
        <v>66</v>
      </c>
      <c r="D49" s="2">
        <v>98</v>
      </c>
      <c r="E49" s="2">
        <v>172</v>
      </c>
      <c r="F49" s="2">
        <v>67</v>
      </c>
      <c r="G49" s="2">
        <v>148</v>
      </c>
      <c r="H49" s="2">
        <v>176</v>
      </c>
      <c r="I49" s="2">
        <v>72</v>
      </c>
      <c r="J49" s="2">
        <v>198</v>
      </c>
      <c r="K49" s="2">
        <v>171</v>
      </c>
      <c r="L49" s="2">
        <v>69</v>
      </c>
      <c r="N49" s="2">
        <v>48</v>
      </c>
      <c r="O49" s="2">
        <v>174</v>
      </c>
      <c r="P49" s="2">
        <v>66</v>
      </c>
    </row>
    <row r="50" spans="1:16">
      <c r="A50" s="2">
        <v>49</v>
      </c>
      <c r="B50" s="2">
        <v>188</v>
      </c>
      <c r="C50" s="2">
        <v>75</v>
      </c>
      <c r="D50" s="2">
        <v>99</v>
      </c>
      <c r="E50" s="2">
        <v>178</v>
      </c>
      <c r="F50" s="2">
        <v>75</v>
      </c>
      <c r="G50" s="2">
        <v>149</v>
      </c>
      <c r="H50" s="2">
        <v>168</v>
      </c>
      <c r="I50" s="2">
        <v>63</v>
      </c>
      <c r="J50" s="2">
        <v>199</v>
      </c>
      <c r="K50" s="2">
        <v>172</v>
      </c>
      <c r="L50" s="2">
        <v>69</v>
      </c>
      <c r="N50" s="2">
        <v>49</v>
      </c>
      <c r="O50" s="2">
        <v>188</v>
      </c>
      <c r="P50" s="2">
        <v>75</v>
      </c>
    </row>
    <row r="51" spans="1:16">
      <c r="A51" s="2">
        <v>50</v>
      </c>
      <c r="B51" s="2">
        <v>166</v>
      </c>
      <c r="C51" s="2">
        <v>67</v>
      </c>
      <c r="D51" s="2">
        <v>100</v>
      </c>
      <c r="E51" s="2">
        <v>159</v>
      </c>
      <c r="F51" s="2">
        <v>61</v>
      </c>
      <c r="G51" s="2">
        <v>150</v>
      </c>
      <c r="H51" s="2">
        <v>164</v>
      </c>
      <c r="I51" s="2">
        <v>59</v>
      </c>
      <c r="J51" s="2">
        <v>200</v>
      </c>
      <c r="K51" s="2">
        <v>167</v>
      </c>
      <c r="L51" s="2">
        <v>63</v>
      </c>
      <c r="N51" s="2">
        <v>50</v>
      </c>
      <c r="O51" s="2">
        <v>166</v>
      </c>
      <c r="P51" s="2">
        <v>67</v>
      </c>
    </row>
    <row r="52" spans="1:16">
      <c r="N52" s="2">
        <v>51</v>
      </c>
      <c r="O52" s="2">
        <v>178</v>
      </c>
      <c r="P52" s="2">
        <v>73</v>
      </c>
    </row>
    <row r="53" spans="1:16">
      <c r="N53" s="2">
        <v>52</v>
      </c>
      <c r="O53" s="2">
        <v>163</v>
      </c>
      <c r="P53" s="2">
        <v>63</v>
      </c>
    </row>
    <row r="54" spans="1:16">
      <c r="N54" s="2">
        <v>53</v>
      </c>
      <c r="O54" s="2">
        <v>170</v>
      </c>
      <c r="P54" s="2">
        <v>75</v>
      </c>
    </row>
    <row r="55" spans="1:16">
      <c r="N55" s="2">
        <v>54</v>
      </c>
      <c r="O55" s="2">
        <v>164</v>
      </c>
      <c r="P55" s="2">
        <v>60</v>
      </c>
    </row>
    <row r="56" spans="1:16">
      <c r="N56" s="2">
        <v>55</v>
      </c>
      <c r="O56" s="2">
        <v>164</v>
      </c>
      <c r="P56" s="2">
        <v>56</v>
      </c>
    </row>
    <row r="57" spans="1:16">
      <c r="N57" s="2">
        <v>56</v>
      </c>
      <c r="O57" s="2">
        <v>168</v>
      </c>
      <c r="P57" s="2">
        <v>59</v>
      </c>
    </row>
    <row r="58" spans="1:16">
      <c r="N58" s="2">
        <v>57</v>
      </c>
      <c r="O58" s="2">
        <v>167</v>
      </c>
      <c r="P58" s="2">
        <v>61</v>
      </c>
    </row>
    <row r="59" spans="1:16">
      <c r="N59" s="2">
        <v>58</v>
      </c>
      <c r="O59" s="2">
        <v>166</v>
      </c>
      <c r="P59" s="2">
        <v>62</v>
      </c>
    </row>
    <row r="60" spans="1:16">
      <c r="N60" s="2">
        <v>59</v>
      </c>
      <c r="O60" s="2">
        <v>162</v>
      </c>
      <c r="P60" s="2">
        <v>65</v>
      </c>
    </row>
    <row r="61" spans="1:16">
      <c r="N61" s="2">
        <v>60</v>
      </c>
      <c r="O61" s="2">
        <v>171</v>
      </c>
      <c r="P61" s="2">
        <v>60</v>
      </c>
    </row>
    <row r="62" spans="1:16">
      <c r="N62" s="2">
        <v>61</v>
      </c>
      <c r="O62" s="2">
        <v>168</v>
      </c>
      <c r="P62" s="2">
        <v>62</v>
      </c>
    </row>
    <row r="63" spans="1:16">
      <c r="N63" s="2">
        <v>62</v>
      </c>
      <c r="O63" s="2">
        <v>173</v>
      </c>
      <c r="P63" s="2">
        <v>70</v>
      </c>
    </row>
    <row r="64" spans="1:16">
      <c r="N64" s="2">
        <v>63</v>
      </c>
      <c r="O64" s="2">
        <v>167</v>
      </c>
      <c r="P64" s="2">
        <v>61</v>
      </c>
    </row>
    <row r="65" spans="14:16">
      <c r="N65" s="2">
        <v>64</v>
      </c>
      <c r="O65" s="2">
        <v>170</v>
      </c>
      <c r="P65" s="2">
        <v>74</v>
      </c>
    </row>
    <row r="66" spans="14:16">
      <c r="N66" s="2">
        <v>65</v>
      </c>
      <c r="O66" s="2">
        <v>171</v>
      </c>
      <c r="P66" s="2">
        <v>60</v>
      </c>
    </row>
    <row r="67" spans="14:16">
      <c r="N67" s="2">
        <v>66</v>
      </c>
      <c r="O67" s="2">
        <v>173</v>
      </c>
      <c r="P67" s="2">
        <v>66</v>
      </c>
    </row>
    <row r="68" spans="14:16">
      <c r="N68" s="2">
        <v>67</v>
      </c>
      <c r="O68" s="2">
        <v>187</v>
      </c>
      <c r="P68" s="2">
        <v>84</v>
      </c>
    </row>
    <row r="69" spans="14:16">
      <c r="N69" s="2">
        <v>68</v>
      </c>
      <c r="O69" s="2">
        <v>166</v>
      </c>
      <c r="P69" s="2">
        <v>58</v>
      </c>
    </row>
    <row r="70" spans="14:16">
      <c r="N70" s="2">
        <v>69</v>
      </c>
      <c r="O70" s="2">
        <v>170</v>
      </c>
      <c r="P70" s="2">
        <v>75</v>
      </c>
    </row>
    <row r="71" spans="14:16">
      <c r="N71" s="2">
        <v>70</v>
      </c>
      <c r="O71" s="2">
        <v>178</v>
      </c>
      <c r="P71" s="2">
        <v>69</v>
      </c>
    </row>
    <row r="72" spans="14:16">
      <c r="N72" s="2">
        <v>71</v>
      </c>
      <c r="O72" s="2">
        <v>173</v>
      </c>
      <c r="P72" s="2">
        <v>64</v>
      </c>
    </row>
    <row r="73" spans="14:16">
      <c r="N73" s="2">
        <v>72</v>
      </c>
      <c r="O73" s="2">
        <v>179</v>
      </c>
      <c r="P73" s="2">
        <v>71</v>
      </c>
    </row>
    <row r="74" spans="14:16">
      <c r="N74" s="2">
        <v>73</v>
      </c>
      <c r="O74" s="2">
        <v>171</v>
      </c>
      <c r="P74" s="2">
        <v>64</v>
      </c>
    </row>
    <row r="75" spans="14:16">
      <c r="N75" s="2">
        <v>74</v>
      </c>
      <c r="O75" s="2">
        <v>174</v>
      </c>
      <c r="P75" s="2">
        <v>74</v>
      </c>
    </row>
    <row r="76" spans="14:16">
      <c r="N76" s="2">
        <v>75</v>
      </c>
      <c r="O76" s="2">
        <v>164</v>
      </c>
      <c r="P76" s="2">
        <v>70</v>
      </c>
    </row>
    <row r="77" spans="14:16">
      <c r="N77" s="2">
        <v>76</v>
      </c>
      <c r="O77" s="2">
        <v>173</v>
      </c>
      <c r="P77" s="2">
        <v>69</v>
      </c>
    </row>
    <row r="78" spans="14:16">
      <c r="N78" s="2">
        <v>77</v>
      </c>
      <c r="O78" s="2">
        <v>168</v>
      </c>
      <c r="P78" s="2">
        <v>64</v>
      </c>
    </row>
    <row r="79" spans="14:16">
      <c r="N79" s="2">
        <v>78</v>
      </c>
      <c r="O79" s="2">
        <v>166</v>
      </c>
      <c r="P79" s="2">
        <v>55</v>
      </c>
    </row>
    <row r="80" spans="14:16">
      <c r="N80" s="2">
        <v>79</v>
      </c>
      <c r="O80" s="2">
        <v>177</v>
      </c>
      <c r="P80" s="2">
        <v>67</v>
      </c>
    </row>
    <row r="81" spans="14:16">
      <c r="N81" s="2">
        <v>80</v>
      </c>
      <c r="O81" s="2">
        <v>170</v>
      </c>
      <c r="P81" s="2">
        <v>61</v>
      </c>
    </row>
    <row r="82" spans="14:16">
      <c r="N82" s="2">
        <v>81</v>
      </c>
      <c r="O82" s="2">
        <v>167</v>
      </c>
      <c r="P82" s="2">
        <v>63</v>
      </c>
    </row>
    <row r="83" spans="14:16">
      <c r="N83" s="2">
        <v>82</v>
      </c>
      <c r="O83" s="2">
        <v>174</v>
      </c>
      <c r="P83" s="2">
        <v>75</v>
      </c>
    </row>
    <row r="84" spans="14:16">
      <c r="N84" s="2">
        <v>83</v>
      </c>
      <c r="O84" s="2">
        <v>164</v>
      </c>
      <c r="P84" s="2">
        <v>59</v>
      </c>
    </row>
    <row r="85" spans="14:16">
      <c r="N85" s="2">
        <v>84</v>
      </c>
      <c r="O85" s="2">
        <v>164</v>
      </c>
      <c r="P85" s="2">
        <v>62</v>
      </c>
    </row>
    <row r="86" spans="14:16">
      <c r="N86" s="2">
        <v>85</v>
      </c>
      <c r="O86" s="2">
        <v>178</v>
      </c>
      <c r="P86" s="2">
        <v>60</v>
      </c>
    </row>
    <row r="87" spans="14:16">
      <c r="N87" s="2">
        <v>86</v>
      </c>
      <c r="O87" s="2">
        <v>173</v>
      </c>
      <c r="P87" s="2">
        <v>66</v>
      </c>
    </row>
    <row r="88" spans="14:16">
      <c r="N88" s="2">
        <v>87</v>
      </c>
      <c r="O88" s="2">
        <v>179</v>
      </c>
      <c r="P88" s="2">
        <v>63</v>
      </c>
    </row>
    <row r="89" spans="14:16">
      <c r="N89" s="2">
        <v>88</v>
      </c>
      <c r="O89" s="2">
        <v>165</v>
      </c>
      <c r="P89" s="2">
        <v>62</v>
      </c>
    </row>
    <row r="90" spans="14:16">
      <c r="N90" s="2">
        <v>89</v>
      </c>
      <c r="O90" s="2">
        <v>171</v>
      </c>
      <c r="P90" s="2">
        <v>66</v>
      </c>
    </row>
    <row r="91" spans="14:16">
      <c r="N91" s="2">
        <v>90</v>
      </c>
      <c r="O91" s="2">
        <v>171</v>
      </c>
      <c r="P91" s="2">
        <v>63</v>
      </c>
    </row>
    <row r="92" spans="14:16">
      <c r="N92" s="2">
        <v>91</v>
      </c>
      <c r="O92" s="2">
        <v>170</v>
      </c>
      <c r="P92" s="2">
        <v>70</v>
      </c>
    </row>
    <row r="93" spans="14:16">
      <c r="N93" s="2">
        <v>92</v>
      </c>
      <c r="O93" s="2">
        <v>170</v>
      </c>
      <c r="P93" s="2">
        <v>67</v>
      </c>
    </row>
    <row r="94" spans="14:16">
      <c r="N94" s="2">
        <v>93</v>
      </c>
      <c r="O94" s="2">
        <v>165</v>
      </c>
      <c r="P94" s="2">
        <v>59</v>
      </c>
    </row>
    <row r="95" spans="14:16">
      <c r="N95" s="2">
        <v>94</v>
      </c>
      <c r="O95" s="2">
        <v>156</v>
      </c>
      <c r="P95" s="2">
        <v>53</v>
      </c>
    </row>
    <row r="96" spans="14:16">
      <c r="N96" s="2">
        <v>95</v>
      </c>
      <c r="O96" s="2">
        <v>164</v>
      </c>
      <c r="P96" s="2">
        <v>60</v>
      </c>
    </row>
    <row r="97" spans="14:16">
      <c r="N97" s="2">
        <v>96</v>
      </c>
      <c r="O97" s="2">
        <v>158</v>
      </c>
      <c r="P97" s="2">
        <v>57</v>
      </c>
    </row>
    <row r="98" spans="14:16">
      <c r="N98" s="2">
        <v>97</v>
      </c>
      <c r="O98" s="2">
        <v>165</v>
      </c>
      <c r="P98" s="2">
        <v>68</v>
      </c>
    </row>
    <row r="99" spans="14:16">
      <c r="N99" s="2">
        <v>98</v>
      </c>
      <c r="O99" s="2">
        <v>172</v>
      </c>
      <c r="P99" s="2">
        <v>67</v>
      </c>
    </row>
    <row r="100" spans="14:16">
      <c r="N100" s="2">
        <v>99</v>
      </c>
      <c r="O100" s="2">
        <v>178</v>
      </c>
      <c r="P100" s="2">
        <v>75</v>
      </c>
    </row>
    <row r="101" spans="14:16">
      <c r="N101" s="2">
        <v>100</v>
      </c>
      <c r="O101" s="2">
        <v>159</v>
      </c>
      <c r="P101" s="2">
        <v>61</v>
      </c>
    </row>
    <row r="102" spans="14:16">
      <c r="N102" s="2">
        <v>101</v>
      </c>
      <c r="O102" s="2">
        <v>162</v>
      </c>
      <c r="P102" s="2">
        <v>66</v>
      </c>
    </row>
    <row r="103" spans="14:16">
      <c r="N103" s="2">
        <v>102</v>
      </c>
      <c r="O103" s="2">
        <v>166</v>
      </c>
      <c r="P103" s="2">
        <v>64</v>
      </c>
    </row>
    <row r="104" spans="14:16">
      <c r="N104" s="2">
        <v>103</v>
      </c>
      <c r="O104" s="2">
        <v>172</v>
      </c>
      <c r="P104" s="2">
        <v>59</v>
      </c>
    </row>
    <row r="105" spans="14:16">
      <c r="N105" s="2">
        <v>104</v>
      </c>
      <c r="O105" s="2">
        <v>169</v>
      </c>
      <c r="P105" s="2">
        <v>68</v>
      </c>
    </row>
    <row r="106" spans="14:16">
      <c r="N106" s="2">
        <v>105</v>
      </c>
      <c r="O106" s="2">
        <v>176</v>
      </c>
      <c r="P106" s="2">
        <v>70</v>
      </c>
    </row>
    <row r="107" spans="14:16">
      <c r="N107" s="2">
        <v>106</v>
      </c>
      <c r="O107" s="2">
        <v>167</v>
      </c>
      <c r="P107" s="2">
        <v>70</v>
      </c>
    </row>
    <row r="108" spans="14:16">
      <c r="N108" s="2">
        <v>107</v>
      </c>
      <c r="O108" s="2">
        <v>167</v>
      </c>
      <c r="P108" s="2">
        <v>62</v>
      </c>
    </row>
    <row r="109" spans="14:16">
      <c r="N109" s="2">
        <v>108</v>
      </c>
      <c r="O109" s="2">
        <v>168</v>
      </c>
      <c r="P109" s="2">
        <v>67</v>
      </c>
    </row>
    <row r="110" spans="14:16">
      <c r="N110" s="2">
        <v>109</v>
      </c>
      <c r="O110" s="2">
        <v>167</v>
      </c>
      <c r="P110" s="2">
        <v>63</v>
      </c>
    </row>
    <row r="111" spans="14:16">
      <c r="N111" s="2">
        <v>110</v>
      </c>
      <c r="O111" s="2">
        <v>169</v>
      </c>
      <c r="P111" s="2">
        <v>62</v>
      </c>
    </row>
    <row r="112" spans="14:16">
      <c r="N112" s="2">
        <v>111</v>
      </c>
      <c r="O112" s="2">
        <v>167</v>
      </c>
      <c r="P112" s="2">
        <v>64</v>
      </c>
    </row>
    <row r="113" spans="14:16">
      <c r="N113" s="2">
        <v>112</v>
      </c>
      <c r="O113" s="2">
        <v>196</v>
      </c>
      <c r="P113" s="2">
        <v>60</v>
      </c>
    </row>
    <row r="114" spans="14:16">
      <c r="N114" s="2">
        <v>113</v>
      </c>
      <c r="O114" s="2">
        <v>169</v>
      </c>
      <c r="P114" s="2">
        <v>63</v>
      </c>
    </row>
    <row r="115" spans="14:16">
      <c r="N115" s="2">
        <v>114</v>
      </c>
      <c r="O115" s="2">
        <v>163</v>
      </c>
      <c r="P115" s="2">
        <v>65</v>
      </c>
    </row>
    <row r="116" spans="14:16">
      <c r="N116" s="2">
        <v>115</v>
      </c>
      <c r="O116" s="2">
        <v>164</v>
      </c>
      <c r="P116" s="2">
        <v>65</v>
      </c>
    </row>
    <row r="117" spans="14:16">
      <c r="N117" s="2">
        <v>116</v>
      </c>
      <c r="O117" s="2">
        <v>164</v>
      </c>
      <c r="P117" s="2">
        <v>62</v>
      </c>
    </row>
    <row r="118" spans="14:16">
      <c r="N118" s="2">
        <v>117</v>
      </c>
      <c r="O118" s="2">
        <v>164</v>
      </c>
      <c r="P118" s="2">
        <v>57</v>
      </c>
    </row>
    <row r="119" spans="14:16">
      <c r="N119" s="2">
        <v>118</v>
      </c>
      <c r="O119" s="2">
        <v>178</v>
      </c>
      <c r="P119" s="2">
        <v>71</v>
      </c>
    </row>
    <row r="120" spans="14:16">
      <c r="N120" s="2">
        <v>119</v>
      </c>
      <c r="O120" s="2">
        <v>176</v>
      </c>
      <c r="P120" s="2">
        <v>65</v>
      </c>
    </row>
    <row r="121" spans="14:16">
      <c r="N121" s="2">
        <v>120</v>
      </c>
      <c r="O121" s="2">
        <v>167</v>
      </c>
      <c r="P121" s="2">
        <v>57</v>
      </c>
    </row>
    <row r="122" spans="14:16">
      <c r="N122" s="2">
        <v>121</v>
      </c>
      <c r="O122" s="2">
        <v>165</v>
      </c>
      <c r="P122" s="2">
        <v>66</v>
      </c>
    </row>
    <row r="123" spans="14:16">
      <c r="N123" s="2">
        <v>122</v>
      </c>
      <c r="O123" s="2">
        <v>172</v>
      </c>
      <c r="P123" s="2">
        <v>64</v>
      </c>
    </row>
    <row r="124" spans="14:16">
      <c r="N124" s="2">
        <v>123</v>
      </c>
      <c r="O124" s="2">
        <v>168</v>
      </c>
      <c r="P124" s="2">
        <v>68</v>
      </c>
    </row>
    <row r="125" spans="14:16">
      <c r="N125" s="2">
        <v>124</v>
      </c>
      <c r="O125" s="2">
        <v>170</v>
      </c>
      <c r="P125" s="2">
        <v>68</v>
      </c>
    </row>
    <row r="126" spans="14:16">
      <c r="N126" s="2">
        <v>125</v>
      </c>
      <c r="O126" s="2">
        <v>187</v>
      </c>
      <c r="P126" s="2">
        <v>63</v>
      </c>
    </row>
    <row r="127" spans="14:16">
      <c r="N127" s="2">
        <v>126</v>
      </c>
      <c r="O127" s="2">
        <v>165</v>
      </c>
      <c r="P127" s="2">
        <v>61</v>
      </c>
    </row>
    <row r="128" spans="14:16">
      <c r="N128" s="2">
        <v>127</v>
      </c>
      <c r="O128" s="2">
        <v>171</v>
      </c>
      <c r="P128" s="2">
        <v>73</v>
      </c>
    </row>
    <row r="129" spans="14:16">
      <c r="N129" s="2">
        <v>128</v>
      </c>
      <c r="O129" s="2">
        <v>171</v>
      </c>
      <c r="P129" s="2">
        <v>66</v>
      </c>
    </row>
    <row r="130" spans="14:16">
      <c r="N130" s="2">
        <v>129</v>
      </c>
      <c r="O130" s="2">
        <v>169</v>
      </c>
      <c r="P130" s="2">
        <v>56</v>
      </c>
    </row>
    <row r="131" spans="14:16">
      <c r="N131" s="2">
        <v>130</v>
      </c>
      <c r="O131" s="2">
        <v>163</v>
      </c>
      <c r="P131" s="2">
        <v>58</v>
      </c>
    </row>
    <row r="132" spans="14:16">
      <c r="N132" s="2">
        <v>131</v>
      </c>
      <c r="O132" s="2">
        <v>161</v>
      </c>
      <c r="P132" s="2">
        <v>60</v>
      </c>
    </row>
    <row r="133" spans="14:16">
      <c r="N133" s="2">
        <v>132</v>
      </c>
      <c r="O133" s="2">
        <v>175</v>
      </c>
      <c r="P133" s="2">
        <v>77</v>
      </c>
    </row>
    <row r="134" spans="14:16">
      <c r="N134" s="2">
        <v>133</v>
      </c>
      <c r="O134" s="2">
        <v>172</v>
      </c>
      <c r="P134" s="2">
        <v>67</v>
      </c>
    </row>
    <row r="135" spans="14:16">
      <c r="N135" s="2">
        <v>134</v>
      </c>
      <c r="O135" s="2">
        <v>176</v>
      </c>
      <c r="P135" s="2">
        <v>65</v>
      </c>
    </row>
    <row r="136" spans="14:16">
      <c r="N136" s="2">
        <v>135</v>
      </c>
      <c r="O136" s="2">
        <v>180</v>
      </c>
      <c r="P136" s="2">
        <v>76</v>
      </c>
    </row>
    <row r="137" spans="14:16">
      <c r="N137" s="2">
        <v>136</v>
      </c>
      <c r="O137" s="2">
        <v>172</v>
      </c>
      <c r="P137" s="2">
        <v>70</v>
      </c>
    </row>
    <row r="138" spans="14:16">
      <c r="N138" s="2">
        <v>137</v>
      </c>
      <c r="O138" s="2">
        <v>174</v>
      </c>
      <c r="P138" s="2">
        <v>73</v>
      </c>
    </row>
    <row r="139" spans="14:16">
      <c r="N139" s="2">
        <v>138</v>
      </c>
      <c r="O139" s="2">
        <v>164</v>
      </c>
      <c r="P139" s="2">
        <v>60</v>
      </c>
    </row>
    <row r="140" spans="14:16">
      <c r="N140" s="2">
        <v>139</v>
      </c>
      <c r="O140" s="2">
        <v>169</v>
      </c>
      <c r="P140" s="2">
        <v>75</v>
      </c>
    </row>
    <row r="141" spans="14:16">
      <c r="N141" s="2">
        <v>140</v>
      </c>
      <c r="O141" s="2">
        <v>157</v>
      </c>
      <c r="P141" s="2">
        <v>60</v>
      </c>
    </row>
    <row r="142" spans="14:16">
      <c r="N142" s="2">
        <v>141</v>
      </c>
      <c r="O142" s="2">
        <v>178</v>
      </c>
      <c r="P142" s="2">
        <v>60</v>
      </c>
    </row>
    <row r="143" spans="14:16">
      <c r="N143" s="2">
        <v>142</v>
      </c>
      <c r="O143" s="2">
        <v>176</v>
      </c>
      <c r="P143" s="2">
        <v>77</v>
      </c>
    </row>
    <row r="144" spans="14:16">
      <c r="N144" s="2">
        <v>143</v>
      </c>
      <c r="O144" s="2">
        <v>161</v>
      </c>
      <c r="P144" s="2">
        <v>66</v>
      </c>
    </row>
    <row r="145" spans="14:16">
      <c r="N145" s="2">
        <v>144</v>
      </c>
      <c r="O145" s="2">
        <v>176</v>
      </c>
      <c r="P145" s="2">
        <v>70</v>
      </c>
    </row>
    <row r="146" spans="14:16">
      <c r="N146" s="2">
        <v>145</v>
      </c>
      <c r="O146" s="2">
        <v>165</v>
      </c>
      <c r="P146" s="2">
        <v>61</v>
      </c>
    </row>
    <row r="147" spans="14:16">
      <c r="N147" s="2">
        <v>146</v>
      </c>
      <c r="O147" s="2">
        <v>161</v>
      </c>
      <c r="P147" s="2">
        <v>55</v>
      </c>
    </row>
    <row r="148" spans="14:16">
      <c r="N148" s="2">
        <v>147</v>
      </c>
      <c r="O148" s="2">
        <v>182</v>
      </c>
      <c r="P148" s="2">
        <v>76</v>
      </c>
    </row>
    <row r="149" spans="14:16">
      <c r="N149" s="2">
        <v>148</v>
      </c>
      <c r="O149" s="2">
        <v>176</v>
      </c>
      <c r="P149" s="2">
        <v>72</v>
      </c>
    </row>
    <row r="150" spans="14:16">
      <c r="N150" s="2">
        <v>149</v>
      </c>
      <c r="O150" s="2">
        <v>168</v>
      </c>
      <c r="P150" s="2">
        <v>63</v>
      </c>
    </row>
    <row r="151" spans="14:16">
      <c r="N151" s="2">
        <v>150</v>
      </c>
      <c r="O151" s="2">
        <v>164</v>
      </c>
      <c r="P151" s="2">
        <v>59</v>
      </c>
    </row>
    <row r="152" spans="14:16">
      <c r="N152" s="2">
        <v>151</v>
      </c>
      <c r="O152" s="2">
        <v>165</v>
      </c>
      <c r="P152" s="2">
        <v>60</v>
      </c>
    </row>
    <row r="153" spans="14:16">
      <c r="N153" s="2">
        <v>152</v>
      </c>
      <c r="O153" s="2">
        <v>163</v>
      </c>
      <c r="P153" s="2">
        <v>63</v>
      </c>
    </row>
    <row r="154" spans="14:16">
      <c r="N154" s="2">
        <v>153</v>
      </c>
      <c r="O154" s="2">
        <v>171</v>
      </c>
      <c r="P154" s="2">
        <v>57</v>
      </c>
    </row>
    <row r="155" spans="14:16">
      <c r="N155" s="2">
        <v>154</v>
      </c>
      <c r="O155" s="2">
        <v>172</v>
      </c>
      <c r="P155" s="2">
        <v>67</v>
      </c>
    </row>
    <row r="156" spans="14:16">
      <c r="N156" s="2">
        <v>155</v>
      </c>
      <c r="O156" s="2">
        <v>175</v>
      </c>
      <c r="P156" s="2">
        <v>67</v>
      </c>
    </row>
    <row r="157" spans="14:16">
      <c r="N157" s="2">
        <v>156</v>
      </c>
      <c r="O157" s="2">
        <v>172</v>
      </c>
      <c r="P157" s="2">
        <v>70</v>
      </c>
    </row>
    <row r="158" spans="14:16">
      <c r="N158" s="2">
        <v>157</v>
      </c>
      <c r="O158" s="2">
        <v>162</v>
      </c>
      <c r="P158" s="2">
        <v>54</v>
      </c>
    </row>
    <row r="159" spans="14:16">
      <c r="N159" s="2">
        <v>158</v>
      </c>
      <c r="O159" s="2">
        <v>163</v>
      </c>
      <c r="P159" s="2">
        <v>60</v>
      </c>
    </row>
    <row r="160" spans="14:16">
      <c r="N160" s="2">
        <v>159</v>
      </c>
      <c r="O160" s="2">
        <v>173</v>
      </c>
      <c r="P160" s="2">
        <v>66</v>
      </c>
    </row>
    <row r="161" spans="14:16">
      <c r="N161" s="2">
        <v>160</v>
      </c>
      <c r="O161" s="2">
        <v>174</v>
      </c>
      <c r="P161" s="2">
        <v>79</v>
      </c>
    </row>
    <row r="162" spans="14:16">
      <c r="N162" s="2">
        <v>161</v>
      </c>
      <c r="O162" s="2">
        <v>164</v>
      </c>
      <c r="P162" s="2">
        <v>61</v>
      </c>
    </row>
    <row r="163" spans="14:16">
      <c r="N163" s="2">
        <v>162</v>
      </c>
      <c r="O163" s="2">
        <v>176</v>
      </c>
      <c r="P163" s="2">
        <v>71</v>
      </c>
    </row>
    <row r="164" spans="14:16">
      <c r="N164" s="2">
        <v>163</v>
      </c>
      <c r="O164" s="2">
        <v>171</v>
      </c>
      <c r="P164" s="2">
        <v>66</v>
      </c>
    </row>
    <row r="165" spans="14:16">
      <c r="N165" s="2">
        <v>164</v>
      </c>
      <c r="O165" s="2">
        <v>173</v>
      </c>
      <c r="P165" s="2">
        <v>69</v>
      </c>
    </row>
    <row r="166" spans="14:16">
      <c r="N166" s="2">
        <v>165</v>
      </c>
      <c r="O166" s="2">
        <v>169</v>
      </c>
      <c r="P166" s="2">
        <v>68</v>
      </c>
    </row>
    <row r="167" spans="14:16">
      <c r="N167" s="2">
        <v>166</v>
      </c>
      <c r="O167" s="2">
        <v>166</v>
      </c>
      <c r="P167" s="2">
        <v>61</v>
      </c>
    </row>
    <row r="168" spans="14:16">
      <c r="N168" s="2">
        <v>167</v>
      </c>
      <c r="O168" s="2">
        <v>173</v>
      </c>
      <c r="P168" s="2">
        <v>69</v>
      </c>
    </row>
    <row r="169" spans="14:16">
      <c r="N169" s="2">
        <v>168</v>
      </c>
      <c r="O169" s="2">
        <v>172</v>
      </c>
      <c r="P169" s="2">
        <v>74</v>
      </c>
    </row>
    <row r="170" spans="14:16">
      <c r="N170" s="2">
        <v>169</v>
      </c>
      <c r="O170" s="2">
        <v>173</v>
      </c>
      <c r="P170" s="2">
        <v>69</v>
      </c>
    </row>
    <row r="171" spans="14:16">
      <c r="N171" s="2">
        <v>170</v>
      </c>
      <c r="O171" s="2">
        <v>161</v>
      </c>
      <c r="P171" s="2">
        <v>55</v>
      </c>
    </row>
    <row r="172" spans="14:16">
      <c r="N172" s="2">
        <v>171</v>
      </c>
      <c r="O172" s="2">
        <v>169</v>
      </c>
      <c r="P172" s="2">
        <v>61</v>
      </c>
    </row>
    <row r="173" spans="14:16">
      <c r="N173" s="2">
        <v>172</v>
      </c>
      <c r="O173" s="2">
        <v>172</v>
      </c>
      <c r="P173" s="2">
        <v>63</v>
      </c>
    </row>
    <row r="174" spans="14:16">
      <c r="N174" s="2">
        <v>173</v>
      </c>
      <c r="O174" s="2">
        <v>168</v>
      </c>
      <c r="P174" s="2">
        <v>70</v>
      </c>
    </row>
    <row r="175" spans="14:16">
      <c r="N175" s="2">
        <v>174</v>
      </c>
      <c r="O175" s="2">
        <v>171</v>
      </c>
      <c r="P175" s="2">
        <v>66</v>
      </c>
    </row>
    <row r="176" spans="14:16">
      <c r="N176" s="2">
        <v>175</v>
      </c>
      <c r="O176" s="2">
        <v>173</v>
      </c>
      <c r="P176" s="2">
        <v>65</v>
      </c>
    </row>
    <row r="177" spans="14:16">
      <c r="N177" s="2">
        <v>176</v>
      </c>
      <c r="O177" s="2">
        <v>170</v>
      </c>
      <c r="P177" s="2">
        <v>61</v>
      </c>
    </row>
    <row r="178" spans="14:16">
      <c r="N178" s="2">
        <v>177</v>
      </c>
      <c r="O178" s="2">
        <v>163</v>
      </c>
      <c r="P178" s="2">
        <v>65</v>
      </c>
    </row>
    <row r="179" spans="14:16">
      <c r="N179" s="2">
        <v>178</v>
      </c>
      <c r="O179" s="2">
        <v>167</v>
      </c>
      <c r="P179" s="2">
        <v>55</v>
      </c>
    </row>
    <row r="180" spans="14:16">
      <c r="N180" s="2">
        <v>179</v>
      </c>
      <c r="O180" s="2">
        <v>171</v>
      </c>
      <c r="P180" s="2">
        <v>70</v>
      </c>
    </row>
    <row r="181" spans="14:16">
      <c r="N181" s="2">
        <v>180</v>
      </c>
      <c r="O181" s="2">
        <v>169</v>
      </c>
      <c r="P181" s="2">
        <v>70</v>
      </c>
    </row>
    <row r="182" spans="14:16">
      <c r="N182" s="2">
        <v>181</v>
      </c>
      <c r="O182" s="2">
        <v>170</v>
      </c>
      <c r="P182" s="2">
        <v>63</v>
      </c>
    </row>
    <row r="183" spans="14:16">
      <c r="N183" s="2">
        <v>182</v>
      </c>
      <c r="O183" s="2">
        <v>166</v>
      </c>
      <c r="P183" s="2">
        <v>63</v>
      </c>
    </row>
    <row r="184" spans="14:16">
      <c r="N184" s="2">
        <v>183</v>
      </c>
      <c r="O184" s="2">
        <v>172</v>
      </c>
      <c r="P184" s="2">
        <v>65</v>
      </c>
    </row>
    <row r="185" spans="14:16">
      <c r="N185" s="2">
        <v>184</v>
      </c>
      <c r="O185" s="2">
        <v>171</v>
      </c>
      <c r="P185" s="2">
        <v>64</v>
      </c>
    </row>
    <row r="186" spans="14:16">
      <c r="N186" s="2">
        <v>185</v>
      </c>
      <c r="O186" s="2">
        <v>166</v>
      </c>
      <c r="P186" s="2">
        <v>78</v>
      </c>
    </row>
    <row r="187" spans="14:16">
      <c r="N187" s="2">
        <v>186</v>
      </c>
      <c r="O187" s="2">
        <v>177</v>
      </c>
      <c r="P187" s="2">
        <v>72</v>
      </c>
    </row>
    <row r="188" spans="14:16">
      <c r="N188" s="2">
        <v>187</v>
      </c>
      <c r="O188" s="2">
        <v>171</v>
      </c>
      <c r="P188" s="2">
        <v>66</v>
      </c>
    </row>
    <row r="189" spans="14:16">
      <c r="N189" s="2">
        <v>188</v>
      </c>
      <c r="O189" s="2">
        <v>164</v>
      </c>
      <c r="P189" s="2">
        <v>62</v>
      </c>
    </row>
    <row r="190" spans="14:16">
      <c r="N190" s="2">
        <v>189</v>
      </c>
      <c r="O190" s="2">
        <v>169</v>
      </c>
      <c r="P190" s="2">
        <v>66</v>
      </c>
    </row>
    <row r="191" spans="14:16">
      <c r="N191" s="2">
        <v>190</v>
      </c>
      <c r="O191" s="2">
        <v>167</v>
      </c>
      <c r="P191" s="2">
        <v>67</v>
      </c>
    </row>
    <row r="192" spans="14:16">
      <c r="N192" s="2">
        <v>191</v>
      </c>
      <c r="O192" s="2">
        <v>168</v>
      </c>
      <c r="P192" s="2">
        <v>67</v>
      </c>
    </row>
    <row r="193" spans="14:16">
      <c r="N193" s="2">
        <v>192</v>
      </c>
      <c r="O193" s="2">
        <v>169</v>
      </c>
      <c r="P193" s="2">
        <v>66</v>
      </c>
    </row>
    <row r="194" spans="14:16">
      <c r="N194" s="2">
        <v>193</v>
      </c>
      <c r="O194" s="2">
        <v>165</v>
      </c>
      <c r="P194" s="2">
        <v>63</v>
      </c>
    </row>
    <row r="195" spans="14:16">
      <c r="N195" s="2">
        <v>194</v>
      </c>
      <c r="O195" s="2">
        <v>174</v>
      </c>
      <c r="P195" s="2">
        <v>74</v>
      </c>
    </row>
    <row r="196" spans="14:16">
      <c r="N196" s="2">
        <v>195</v>
      </c>
      <c r="O196" s="2">
        <v>171</v>
      </c>
      <c r="P196" s="2">
        <v>69</v>
      </c>
    </row>
    <row r="197" spans="14:16">
      <c r="N197" s="2">
        <v>196</v>
      </c>
      <c r="O197" s="2">
        <v>168</v>
      </c>
      <c r="P197" s="2">
        <v>70</v>
      </c>
    </row>
    <row r="198" spans="14:16">
      <c r="N198" s="2">
        <v>197</v>
      </c>
      <c r="O198" s="2">
        <v>171</v>
      </c>
      <c r="P198" s="2">
        <v>65</v>
      </c>
    </row>
    <row r="199" spans="14:16">
      <c r="N199" s="2">
        <v>198</v>
      </c>
      <c r="O199" s="2">
        <v>171</v>
      </c>
      <c r="P199" s="2">
        <v>69</v>
      </c>
    </row>
    <row r="200" spans="14:16">
      <c r="N200" s="2">
        <v>199</v>
      </c>
      <c r="O200" s="2">
        <v>172</v>
      </c>
      <c r="P200" s="2">
        <v>69</v>
      </c>
    </row>
    <row r="201" spans="14:16">
      <c r="N201" s="2">
        <v>200</v>
      </c>
      <c r="O201" s="2">
        <v>167</v>
      </c>
      <c r="P201" s="2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D28F-0750-9B4A-A22B-B620185352EC}">
  <dimension ref="A1:N201"/>
  <sheetViews>
    <sheetView tabSelected="1" workbookViewId="0">
      <selection activeCell="G12" sqref="G12"/>
    </sheetView>
  </sheetViews>
  <sheetFormatPr baseColWidth="10" defaultRowHeight="16"/>
  <cols>
    <col min="1" max="1" width="10.83203125" customWidth="1"/>
    <col min="7" max="7" width="13.5" customWidth="1"/>
    <col min="12" max="12" width="13.6640625" customWidth="1"/>
  </cols>
  <sheetData>
    <row r="1" spans="1:14">
      <c r="A1" s="105" t="s">
        <v>3</v>
      </c>
      <c r="B1" s="105"/>
      <c r="C1" s="1" t="s">
        <v>1</v>
      </c>
      <c r="D1" s="1" t="s">
        <v>2</v>
      </c>
      <c r="F1" t="s">
        <v>4</v>
      </c>
      <c r="H1" s="1" t="s">
        <v>1</v>
      </c>
      <c r="I1" s="1" t="s">
        <v>2</v>
      </c>
      <c r="K1" t="s">
        <v>5</v>
      </c>
      <c r="M1" s="1" t="s">
        <v>1</v>
      </c>
      <c r="N1" s="1" t="s">
        <v>2</v>
      </c>
    </row>
    <row r="2" spans="1:14">
      <c r="C2" s="2">
        <v>156</v>
      </c>
      <c r="D2" s="2">
        <v>48</v>
      </c>
      <c r="H2" s="2">
        <v>156</v>
      </c>
      <c r="I2" s="2">
        <v>53</v>
      </c>
      <c r="M2" s="2">
        <v>159</v>
      </c>
      <c r="N2" s="2">
        <v>48</v>
      </c>
    </row>
    <row r="3" spans="1:14">
      <c r="C3" s="2">
        <v>157</v>
      </c>
      <c r="D3" s="2">
        <v>50</v>
      </c>
      <c r="H3" s="2">
        <v>157</v>
      </c>
      <c r="I3" s="2">
        <v>60</v>
      </c>
      <c r="M3" s="2">
        <v>168</v>
      </c>
      <c r="N3" s="2">
        <v>50</v>
      </c>
    </row>
    <row r="4" spans="1:14">
      <c r="C4" s="2">
        <v>158</v>
      </c>
      <c r="D4" s="2">
        <v>51</v>
      </c>
      <c r="H4" s="2">
        <v>158</v>
      </c>
      <c r="I4" s="2">
        <v>57</v>
      </c>
      <c r="M4" s="2">
        <v>161</v>
      </c>
      <c r="N4" s="2">
        <v>51</v>
      </c>
    </row>
    <row r="5" spans="1:14">
      <c r="C5" s="2">
        <v>159</v>
      </c>
      <c r="D5" s="2">
        <v>53</v>
      </c>
      <c r="H5" s="2">
        <v>159</v>
      </c>
      <c r="I5" s="2">
        <v>57</v>
      </c>
      <c r="M5" s="2">
        <v>156</v>
      </c>
      <c r="N5" s="2">
        <v>53</v>
      </c>
    </row>
    <row r="6" spans="1:14">
      <c r="C6" s="2">
        <v>159</v>
      </c>
      <c r="D6" s="2">
        <v>54</v>
      </c>
      <c r="H6" s="2">
        <v>159</v>
      </c>
      <c r="I6" s="2">
        <v>48</v>
      </c>
      <c r="M6" s="2">
        <v>162</v>
      </c>
      <c r="N6" s="2">
        <v>54</v>
      </c>
    </row>
    <row r="7" spans="1:14">
      <c r="C7" s="2">
        <v>159</v>
      </c>
      <c r="D7" s="2">
        <v>55</v>
      </c>
      <c r="H7" s="2">
        <v>159</v>
      </c>
      <c r="I7" s="2">
        <v>55</v>
      </c>
      <c r="M7" s="2">
        <v>159</v>
      </c>
      <c r="N7" s="2">
        <v>55</v>
      </c>
    </row>
    <row r="8" spans="1:14">
      <c r="C8" s="2">
        <v>159</v>
      </c>
      <c r="D8" s="2">
        <v>55</v>
      </c>
      <c r="H8" s="2">
        <v>159</v>
      </c>
      <c r="I8" s="2">
        <v>61</v>
      </c>
      <c r="M8" s="2">
        <v>169</v>
      </c>
      <c r="N8" s="2">
        <v>55</v>
      </c>
    </row>
    <row r="9" spans="1:14">
      <c r="C9" s="2">
        <v>160</v>
      </c>
      <c r="D9" s="2">
        <v>55</v>
      </c>
      <c r="H9" s="2">
        <v>160</v>
      </c>
      <c r="I9" s="2">
        <v>59</v>
      </c>
      <c r="M9" s="2">
        <v>166</v>
      </c>
      <c r="N9" s="2">
        <v>55</v>
      </c>
    </row>
    <row r="10" spans="1:14">
      <c r="C10" s="2">
        <v>161</v>
      </c>
      <c r="D10" s="2">
        <v>55</v>
      </c>
      <c r="H10" s="2">
        <v>161</v>
      </c>
      <c r="I10" s="2">
        <v>60</v>
      </c>
      <c r="M10" s="2">
        <v>161</v>
      </c>
      <c r="N10" s="2">
        <v>55</v>
      </c>
    </row>
    <row r="11" spans="1:14">
      <c r="C11" s="2">
        <v>161</v>
      </c>
      <c r="D11" s="2">
        <v>55</v>
      </c>
      <c r="H11" s="2">
        <v>161</v>
      </c>
      <c r="I11" s="2">
        <v>60</v>
      </c>
      <c r="M11" s="2">
        <v>161</v>
      </c>
      <c r="N11" s="2">
        <v>55</v>
      </c>
    </row>
    <row r="12" spans="1:14">
      <c r="C12" s="2">
        <v>161</v>
      </c>
      <c r="D12" s="2">
        <v>55</v>
      </c>
      <c r="H12" s="2">
        <v>161</v>
      </c>
      <c r="I12" s="2">
        <v>51</v>
      </c>
      <c r="M12" s="2">
        <v>167</v>
      </c>
      <c r="N12" s="2">
        <v>55</v>
      </c>
    </row>
    <row r="13" spans="1:14">
      <c r="C13" s="2">
        <v>161</v>
      </c>
      <c r="D13" s="2">
        <v>56</v>
      </c>
      <c r="H13" s="2">
        <v>161</v>
      </c>
      <c r="I13" s="2">
        <v>60</v>
      </c>
      <c r="M13" s="2">
        <v>164</v>
      </c>
      <c r="N13" s="2">
        <v>56</v>
      </c>
    </row>
    <row r="14" spans="1:14">
      <c r="C14" s="2">
        <v>161</v>
      </c>
      <c r="D14" s="2">
        <v>56</v>
      </c>
      <c r="H14" s="2">
        <v>161</v>
      </c>
      <c r="I14" s="2">
        <v>66</v>
      </c>
      <c r="M14" s="2">
        <v>169</v>
      </c>
      <c r="N14" s="2">
        <v>56</v>
      </c>
    </row>
    <row r="15" spans="1:14">
      <c r="C15" s="2">
        <v>161</v>
      </c>
      <c r="D15" s="2">
        <v>57</v>
      </c>
      <c r="H15" s="2">
        <v>161</v>
      </c>
      <c r="I15" s="2">
        <v>55</v>
      </c>
      <c r="M15" s="2">
        <v>159</v>
      </c>
      <c r="N15" s="2">
        <v>57</v>
      </c>
    </row>
    <row r="16" spans="1:14">
      <c r="C16" s="2">
        <v>161</v>
      </c>
      <c r="D16" s="2">
        <v>57</v>
      </c>
      <c r="H16" s="2">
        <v>161</v>
      </c>
      <c r="I16" s="2">
        <v>55</v>
      </c>
      <c r="M16" s="2">
        <v>158</v>
      </c>
      <c r="N16" s="2">
        <v>57</v>
      </c>
    </row>
    <row r="17" spans="3:14">
      <c r="C17" s="2">
        <v>162</v>
      </c>
      <c r="D17" s="2">
        <v>57</v>
      </c>
      <c r="H17" s="2">
        <v>162</v>
      </c>
      <c r="I17" s="2">
        <v>65</v>
      </c>
      <c r="M17" s="2">
        <v>164</v>
      </c>
      <c r="N17" s="2">
        <v>57</v>
      </c>
    </row>
    <row r="18" spans="3:14">
      <c r="C18" s="2">
        <v>162</v>
      </c>
      <c r="D18" s="2">
        <v>57</v>
      </c>
      <c r="H18" s="2">
        <v>162</v>
      </c>
      <c r="I18" s="2">
        <v>66</v>
      </c>
      <c r="M18" s="2">
        <v>167</v>
      </c>
      <c r="N18" s="2">
        <v>57</v>
      </c>
    </row>
    <row r="19" spans="3:14">
      <c r="C19" s="2">
        <v>162</v>
      </c>
      <c r="D19" s="2">
        <v>57</v>
      </c>
      <c r="H19" s="2">
        <v>162</v>
      </c>
      <c r="I19" s="2">
        <v>54</v>
      </c>
      <c r="M19" s="2">
        <v>171</v>
      </c>
      <c r="N19" s="2">
        <v>57</v>
      </c>
    </row>
    <row r="20" spans="3:14">
      <c r="C20" s="2">
        <v>163</v>
      </c>
      <c r="D20" s="2">
        <v>58</v>
      </c>
      <c r="H20" s="2">
        <v>163</v>
      </c>
      <c r="I20" s="2">
        <v>63</v>
      </c>
      <c r="M20" s="2">
        <v>166</v>
      </c>
      <c r="N20" s="2">
        <v>58</v>
      </c>
    </row>
    <row r="21" spans="3:14">
      <c r="C21" s="2">
        <v>163</v>
      </c>
      <c r="D21" s="2">
        <v>58</v>
      </c>
      <c r="H21" s="2">
        <v>163</v>
      </c>
      <c r="I21" s="2">
        <v>65</v>
      </c>
      <c r="M21" s="2">
        <v>163</v>
      </c>
      <c r="N21" s="2">
        <v>58</v>
      </c>
    </row>
    <row r="22" spans="3:14">
      <c r="C22" s="2">
        <v>163</v>
      </c>
      <c r="D22" s="2">
        <v>59</v>
      </c>
      <c r="H22" s="2">
        <v>163</v>
      </c>
      <c r="I22" s="2">
        <v>58</v>
      </c>
      <c r="M22" s="2">
        <v>160</v>
      </c>
      <c r="N22" s="2">
        <v>59</v>
      </c>
    </row>
    <row r="23" spans="3:14">
      <c r="C23" s="2">
        <v>163</v>
      </c>
      <c r="D23" s="2">
        <v>59</v>
      </c>
      <c r="H23" s="2">
        <v>163</v>
      </c>
      <c r="I23" s="2">
        <v>63</v>
      </c>
      <c r="M23" s="2">
        <v>175</v>
      </c>
      <c r="N23" s="2">
        <v>59</v>
      </c>
    </row>
    <row r="24" spans="3:14">
      <c r="C24" s="2">
        <v>163</v>
      </c>
      <c r="D24" s="2">
        <v>59</v>
      </c>
      <c r="H24" s="2">
        <v>163</v>
      </c>
      <c r="I24" s="2">
        <v>60</v>
      </c>
      <c r="M24" s="2">
        <v>164</v>
      </c>
      <c r="N24" s="2">
        <v>59</v>
      </c>
    </row>
    <row r="25" spans="3:14">
      <c r="C25" s="2">
        <v>163</v>
      </c>
      <c r="D25" s="2">
        <v>59</v>
      </c>
      <c r="H25" s="2">
        <v>163</v>
      </c>
      <c r="I25" s="2">
        <v>65</v>
      </c>
      <c r="M25" s="2">
        <v>168</v>
      </c>
      <c r="N25" s="2">
        <v>59</v>
      </c>
    </row>
    <row r="26" spans="3:14">
      <c r="C26" s="2">
        <v>164</v>
      </c>
      <c r="D26" s="2">
        <v>59</v>
      </c>
      <c r="H26" s="2">
        <v>164</v>
      </c>
      <c r="I26" s="2">
        <v>61</v>
      </c>
      <c r="M26" s="2">
        <v>168</v>
      </c>
      <c r="N26" s="2">
        <v>59</v>
      </c>
    </row>
    <row r="27" spans="3:14">
      <c r="C27" s="2">
        <v>164</v>
      </c>
      <c r="D27" s="2">
        <v>59</v>
      </c>
      <c r="H27" s="2">
        <v>164</v>
      </c>
      <c r="I27" s="2">
        <v>59</v>
      </c>
      <c r="M27" s="2">
        <v>164</v>
      </c>
      <c r="N27" s="2">
        <v>59</v>
      </c>
    </row>
    <row r="28" spans="3:14">
      <c r="C28" s="2">
        <v>164</v>
      </c>
      <c r="D28" s="2">
        <v>59</v>
      </c>
      <c r="H28" s="2">
        <v>164</v>
      </c>
      <c r="I28" s="2">
        <v>60</v>
      </c>
      <c r="M28" s="2">
        <v>165</v>
      </c>
      <c r="N28" s="2">
        <v>59</v>
      </c>
    </row>
    <row r="29" spans="3:14">
      <c r="C29" s="2">
        <v>164</v>
      </c>
      <c r="D29" s="2">
        <v>59</v>
      </c>
      <c r="H29" s="2">
        <v>164</v>
      </c>
      <c r="I29" s="2">
        <v>56</v>
      </c>
      <c r="M29" s="2">
        <v>172</v>
      </c>
      <c r="N29" s="2">
        <v>59</v>
      </c>
    </row>
    <row r="30" spans="3:14">
      <c r="C30" s="2">
        <v>164</v>
      </c>
      <c r="D30" s="2">
        <v>59</v>
      </c>
      <c r="H30" s="2">
        <v>164</v>
      </c>
      <c r="I30" s="2">
        <v>70</v>
      </c>
      <c r="M30" s="2">
        <v>164</v>
      </c>
      <c r="N30" s="2">
        <v>59</v>
      </c>
    </row>
    <row r="31" spans="3:14">
      <c r="C31" s="2">
        <v>164</v>
      </c>
      <c r="D31" s="2">
        <v>60</v>
      </c>
      <c r="H31" s="2">
        <v>164</v>
      </c>
      <c r="I31" s="2">
        <v>59</v>
      </c>
      <c r="M31" s="2">
        <v>161</v>
      </c>
      <c r="N31" s="2">
        <v>60</v>
      </c>
    </row>
    <row r="32" spans="3:14">
      <c r="C32" s="2">
        <v>164</v>
      </c>
      <c r="D32" s="2">
        <v>60</v>
      </c>
      <c r="H32" s="2">
        <v>164</v>
      </c>
      <c r="I32" s="2">
        <v>62</v>
      </c>
      <c r="M32" s="2">
        <v>165</v>
      </c>
      <c r="N32" s="2">
        <v>60</v>
      </c>
    </row>
    <row r="33" spans="3:14">
      <c r="C33" s="2">
        <v>164</v>
      </c>
      <c r="D33" s="2">
        <v>60</v>
      </c>
      <c r="H33" s="2">
        <v>164</v>
      </c>
      <c r="I33" s="2">
        <v>60</v>
      </c>
      <c r="M33" s="2">
        <v>161</v>
      </c>
      <c r="N33" s="2">
        <v>60</v>
      </c>
    </row>
    <row r="34" spans="3:14">
      <c r="C34" s="2">
        <v>164</v>
      </c>
      <c r="D34" s="2">
        <v>60</v>
      </c>
      <c r="H34" s="2">
        <v>164</v>
      </c>
      <c r="I34" s="2">
        <v>65</v>
      </c>
      <c r="M34" s="2">
        <v>165</v>
      </c>
      <c r="N34" s="2">
        <v>60</v>
      </c>
    </row>
    <row r="35" spans="3:14">
      <c r="C35" s="2">
        <v>164</v>
      </c>
      <c r="D35" s="2">
        <v>60</v>
      </c>
      <c r="H35" s="2">
        <v>164</v>
      </c>
      <c r="I35" s="2">
        <v>62</v>
      </c>
      <c r="M35" s="2">
        <v>164</v>
      </c>
      <c r="N35" s="2">
        <v>60</v>
      </c>
    </row>
    <row r="36" spans="3:14">
      <c r="C36" s="2">
        <v>164</v>
      </c>
      <c r="D36" s="2">
        <v>60</v>
      </c>
      <c r="H36" s="2">
        <v>164</v>
      </c>
      <c r="I36" s="2">
        <v>57</v>
      </c>
      <c r="M36" s="2">
        <v>171</v>
      </c>
      <c r="N36" s="2">
        <v>60</v>
      </c>
    </row>
    <row r="37" spans="3:14">
      <c r="C37" s="2">
        <v>164</v>
      </c>
      <c r="D37" s="2">
        <v>60</v>
      </c>
      <c r="H37" s="2">
        <v>164</v>
      </c>
      <c r="I37" s="2">
        <v>60</v>
      </c>
      <c r="M37" s="2">
        <v>171</v>
      </c>
      <c r="N37" s="2">
        <v>60</v>
      </c>
    </row>
    <row r="38" spans="3:14">
      <c r="C38" s="2">
        <v>164</v>
      </c>
      <c r="D38" s="2">
        <v>60</v>
      </c>
      <c r="H38" s="2">
        <v>164</v>
      </c>
      <c r="I38" s="2">
        <v>59</v>
      </c>
      <c r="M38" s="2">
        <v>178</v>
      </c>
      <c r="N38" s="2">
        <v>60</v>
      </c>
    </row>
    <row r="39" spans="3:14">
      <c r="C39" s="2">
        <v>164</v>
      </c>
      <c r="D39" s="2">
        <v>60</v>
      </c>
      <c r="H39" s="2">
        <v>164</v>
      </c>
      <c r="I39" s="2">
        <v>61</v>
      </c>
      <c r="M39" s="2">
        <v>164</v>
      </c>
      <c r="N39" s="2">
        <v>60</v>
      </c>
    </row>
    <row r="40" spans="3:14">
      <c r="C40" s="2">
        <v>164</v>
      </c>
      <c r="D40" s="2">
        <v>60</v>
      </c>
      <c r="H40" s="2">
        <v>164</v>
      </c>
      <c r="I40" s="2">
        <v>62</v>
      </c>
      <c r="M40" s="2">
        <v>196</v>
      </c>
      <c r="N40" s="2">
        <v>60</v>
      </c>
    </row>
    <row r="41" spans="3:14">
      <c r="C41" s="2">
        <v>165</v>
      </c>
      <c r="D41" s="2">
        <v>60</v>
      </c>
      <c r="H41" s="2">
        <v>165</v>
      </c>
      <c r="I41" s="2">
        <v>63</v>
      </c>
      <c r="M41" s="2">
        <v>161</v>
      </c>
      <c r="N41" s="2">
        <v>60</v>
      </c>
    </row>
    <row r="42" spans="3:14">
      <c r="C42" s="2">
        <v>165</v>
      </c>
      <c r="D42" s="2">
        <v>60</v>
      </c>
      <c r="H42" s="2">
        <v>165</v>
      </c>
      <c r="I42" s="2">
        <v>60</v>
      </c>
      <c r="M42" s="2">
        <v>164</v>
      </c>
      <c r="N42" s="2">
        <v>60</v>
      </c>
    </row>
    <row r="43" spans="3:14">
      <c r="C43" s="2">
        <v>165</v>
      </c>
      <c r="D43" s="2">
        <v>60</v>
      </c>
      <c r="H43" s="2">
        <v>165</v>
      </c>
      <c r="I43" s="2">
        <v>60</v>
      </c>
      <c r="M43" s="2">
        <v>157</v>
      </c>
      <c r="N43" s="2">
        <v>60</v>
      </c>
    </row>
    <row r="44" spans="3:14">
      <c r="C44" s="2">
        <v>165</v>
      </c>
      <c r="D44" s="2">
        <v>60</v>
      </c>
      <c r="H44" s="2">
        <v>165</v>
      </c>
      <c r="I44" s="2">
        <v>62</v>
      </c>
      <c r="M44" s="2">
        <v>178</v>
      </c>
      <c r="N44" s="2">
        <v>60</v>
      </c>
    </row>
    <row r="45" spans="3:14">
      <c r="C45" s="2">
        <v>165</v>
      </c>
      <c r="D45" s="2">
        <v>60</v>
      </c>
      <c r="H45" s="2">
        <v>165</v>
      </c>
      <c r="I45" s="2">
        <v>59</v>
      </c>
      <c r="M45" s="2">
        <v>165</v>
      </c>
      <c r="N45" s="2">
        <v>60</v>
      </c>
    </row>
    <row r="46" spans="3:14">
      <c r="C46" s="2">
        <v>165</v>
      </c>
      <c r="D46" s="2">
        <v>60</v>
      </c>
      <c r="H46" s="2">
        <v>165</v>
      </c>
      <c r="I46" s="2">
        <v>68</v>
      </c>
      <c r="M46" s="2">
        <v>163</v>
      </c>
      <c r="N46" s="2">
        <v>60</v>
      </c>
    </row>
    <row r="47" spans="3:14">
      <c r="C47" s="2">
        <v>165</v>
      </c>
      <c r="D47" s="2">
        <v>61</v>
      </c>
      <c r="H47" s="2">
        <v>165</v>
      </c>
      <c r="I47" s="2">
        <v>66</v>
      </c>
      <c r="M47" s="2">
        <v>164</v>
      </c>
      <c r="N47" s="2">
        <v>61</v>
      </c>
    </row>
    <row r="48" spans="3:14">
      <c r="C48" s="2">
        <v>165</v>
      </c>
      <c r="D48" s="2">
        <v>61</v>
      </c>
      <c r="H48" s="2">
        <v>165</v>
      </c>
      <c r="I48" s="2">
        <v>61</v>
      </c>
      <c r="M48" s="2">
        <v>170</v>
      </c>
      <c r="N48" s="2">
        <v>61</v>
      </c>
    </row>
    <row r="49" spans="3:14">
      <c r="C49" s="2">
        <v>165</v>
      </c>
      <c r="D49" s="2">
        <v>61</v>
      </c>
      <c r="H49" s="2">
        <v>165</v>
      </c>
      <c r="I49" s="2">
        <v>61</v>
      </c>
      <c r="M49" s="2">
        <v>167</v>
      </c>
      <c r="N49" s="2">
        <v>61</v>
      </c>
    </row>
    <row r="50" spans="3:14">
      <c r="C50" s="2">
        <v>165</v>
      </c>
      <c r="D50" s="2">
        <v>61</v>
      </c>
      <c r="H50" s="2">
        <v>165</v>
      </c>
      <c r="I50" s="2">
        <v>60</v>
      </c>
      <c r="M50" s="2">
        <v>167</v>
      </c>
      <c r="N50" s="2">
        <v>61</v>
      </c>
    </row>
    <row r="51" spans="3:14">
      <c r="C51" s="2">
        <v>165</v>
      </c>
      <c r="D51" s="2">
        <v>61</v>
      </c>
      <c r="H51" s="2">
        <v>165</v>
      </c>
      <c r="I51" s="2">
        <v>63</v>
      </c>
      <c r="M51" s="2">
        <v>170</v>
      </c>
      <c r="N51" s="2">
        <v>61</v>
      </c>
    </row>
    <row r="52" spans="3:14">
      <c r="C52" s="2">
        <v>166</v>
      </c>
      <c r="D52" s="2">
        <v>61</v>
      </c>
      <c r="H52" s="2">
        <v>166</v>
      </c>
      <c r="I52" s="2">
        <v>67</v>
      </c>
      <c r="M52" s="2">
        <v>159</v>
      </c>
      <c r="N52" s="2">
        <v>61</v>
      </c>
    </row>
    <row r="53" spans="3:14">
      <c r="C53" s="2">
        <v>166</v>
      </c>
      <c r="D53" s="2">
        <v>61</v>
      </c>
      <c r="H53" s="2">
        <v>166</v>
      </c>
      <c r="I53" s="2">
        <v>62</v>
      </c>
      <c r="M53" s="2">
        <v>165</v>
      </c>
      <c r="N53" s="2">
        <v>61</v>
      </c>
    </row>
    <row r="54" spans="3:14">
      <c r="C54" s="2">
        <v>166</v>
      </c>
      <c r="D54" s="2">
        <v>61</v>
      </c>
      <c r="H54" s="2">
        <v>166</v>
      </c>
      <c r="I54" s="2">
        <v>58</v>
      </c>
      <c r="M54" s="2">
        <v>165</v>
      </c>
      <c r="N54" s="2">
        <v>61</v>
      </c>
    </row>
    <row r="55" spans="3:14">
      <c r="C55" s="2">
        <v>166</v>
      </c>
      <c r="D55" s="2">
        <v>61</v>
      </c>
      <c r="H55" s="2">
        <v>166</v>
      </c>
      <c r="I55" s="2">
        <v>55</v>
      </c>
      <c r="M55" s="2">
        <v>164</v>
      </c>
      <c r="N55" s="2">
        <v>61</v>
      </c>
    </row>
    <row r="56" spans="3:14">
      <c r="C56" s="2">
        <v>166</v>
      </c>
      <c r="D56" s="2">
        <v>61</v>
      </c>
      <c r="H56" s="2">
        <v>166</v>
      </c>
      <c r="I56" s="2">
        <v>64</v>
      </c>
      <c r="M56" s="2">
        <v>166</v>
      </c>
      <c r="N56" s="2">
        <v>61</v>
      </c>
    </row>
    <row r="57" spans="3:14">
      <c r="C57" s="2">
        <v>166</v>
      </c>
      <c r="D57" s="2">
        <v>61</v>
      </c>
      <c r="H57" s="2">
        <v>166</v>
      </c>
      <c r="I57" s="2">
        <v>61</v>
      </c>
      <c r="M57" s="2">
        <v>169</v>
      </c>
      <c r="N57" s="2">
        <v>61</v>
      </c>
    </row>
    <row r="58" spans="3:14">
      <c r="C58" s="2">
        <v>166</v>
      </c>
      <c r="D58" s="2">
        <v>61</v>
      </c>
      <c r="H58" s="2">
        <v>166</v>
      </c>
      <c r="I58" s="2">
        <v>63</v>
      </c>
      <c r="M58" s="2">
        <v>170</v>
      </c>
      <c r="N58" s="2">
        <v>61</v>
      </c>
    </row>
    <row r="59" spans="3:14">
      <c r="C59" s="2">
        <v>166</v>
      </c>
      <c r="D59" s="2">
        <v>62</v>
      </c>
      <c r="H59" s="2">
        <v>166</v>
      </c>
      <c r="I59" s="2">
        <v>78</v>
      </c>
      <c r="M59" s="2">
        <v>178</v>
      </c>
      <c r="N59" s="2">
        <v>62</v>
      </c>
    </row>
    <row r="60" spans="3:14">
      <c r="C60" s="2">
        <v>167</v>
      </c>
      <c r="D60" s="2">
        <v>62</v>
      </c>
      <c r="H60" s="2">
        <v>167</v>
      </c>
      <c r="I60" s="2">
        <v>61</v>
      </c>
      <c r="M60" s="2">
        <v>166</v>
      </c>
      <c r="N60" s="2">
        <v>62</v>
      </c>
    </row>
    <row r="61" spans="3:14">
      <c r="C61" s="2">
        <v>167</v>
      </c>
      <c r="D61" s="2">
        <v>62</v>
      </c>
      <c r="H61" s="2">
        <v>167</v>
      </c>
      <c r="I61" s="2">
        <v>61</v>
      </c>
      <c r="M61" s="2">
        <v>168</v>
      </c>
      <c r="N61" s="2">
        <v>62</v>
      </c>
    </row>
    <row r="62" spans="3:14">
      <c r="C62" s="2">
        <v>167</v>
      </c>
      <c r="D62" s="2">
        <v>62</v>
      </c>
      <c r="H62" s="2">
        <v>167</v>
      </c>
      <c r="I62" s="2">
        <v>63</v>
      </c>
      <c r="M62" s="2">
        <v>164</v>
      </c>
      <c r="N62" s="2">
        <v>62</v>
      </c>
    </row>
    <row r="63" spans="3:14">
      <c r="C63" s="2">
        <v>167</v>
      </c>
      <c r="D63" s="2">
        <v>62</v>
      </c>
      <c r="H63" s="2">
        <v>167</v>
      </c>
      <c r="I63" s="2">
        <v>70</v>
      </c>
      <c r="M63" s="2">
        <v>165</v>
      </c>
      <c r="N63" s="2">
        <v>62</v>
      </c>
    </row>
    <row r="64" spans="3:14">
      <c r="C64" s="2">
        <v>167</v>
      </c>
      <c r="D64" s="2">
        <v>62</v>
      </c>
      <c r="H64" s="2">
        <v>167</v>
      </c>
      <c r="I64" s="2">
        <v>62</v>
      </c>
      <c r="M64" s="2">
        <v>167</v>
      </c>
      <c r="N64" s="2">
        <v>62</v>
      </c>
    </row>
    <row r="65" spans="3:14">
      <c r="C65" s="2">
        <v>167</v>
      </c>
      <c r="D65" s="2">
        <v>62</v>
      </c>
      <c r="H65" s="2">
        <v>167</v>
      </c>
      <c r="I65" s="2">
        <v>63</v>
      </c>
      <c r="M65" s="2">
        <v>169</v>
      </c>
      <c r="N65" s="2">
        <v>62</v>
      </c>
    </row>
    <row r="66" spans="3:14">
      <c r="C66" s="2">
        <v>167</v>
      </c>
      <c r="D66" s="2">
        <v>62</v>
      </c>
      <c r="H66" s="2">
        <v>167</v>
      </c>
      <c r="I66" s="2">
        <v>64</v>
      </c>
      <c r="M66" s="2">
        <v>164</v>
      </c>
      <c r="N66" s="2">
        <v>62</v>
      </c>
    </row>
    <row r="67" spans="3:14">
      <c r="C67" s="2">
        <v>167</v>
      </c>
      <c r="D67" s="2">
        <v>62</v>
      </c>
      <c r="H67" s="2">
        <v>167</v>
      </c>
      <c r="I67" s="2">
        <v>57</v>
      </c>
      <c r="M67" s="2">
        <v>164</v>
      </c>
      <c r="N67" s="2">
        <v>62</v>
      </c>
    </row>
    <row r="68" spans="3:14">
      <c r="C68" s="2">
        <v>167</v>
      </c>
      <c r="D68" s="2">
        <v>63</v>
      </c>
      <c r="H68" s="2">
        <v>167</v>
      </c>
      <c r="I68" s="2">
        <v>55</v>
      </c>
      <c r="M68" s="2">
        <v>165</v>
      </c>
      <c r="N68" s="2">
        <v>63</v>
      </c>
    </row>
    <row r="69" spans="3:14">
      <c r="C69" s="2">
        <v>167</v>
      </c>
      <c r="D69" s="2">
        <v>63</v>
      </c>
      <c r="H69" s="2">
        <v>167</v>
      </c>
      <c r="I69" s="2">
        <v>67</v>
      </c>
      <c r="M69" s="2">
        <v>172</v>
      </c>
      <c r="N69" s="2">
        <v>63</v>
      </c>
    </row>
    <row r="70" spans="3:14">
      <c r="C70" s="2">
        <v>167</v>
      </c>
      <c r="D70" s="2">
        <v>63</v>
      </c>
      <c r="H70" s="2">
        <v>167</v>
      </c>
      <c r="I70" s="2">
        <v>63</v>
      </c>
      <c r="M70" s="2">
        <v>168</v>
      </c>
      <c r="N70" s="2">
        <v>63</v>
      </c>
    </row>
    <row r="71" spans="3:14">
      <c r="C71" s="2">
        <v>168</v>
      </c>
      <c r="D71" s="2">
        <v>63</v>
      </c>
      <c r="H71" s="2">
        <v>168</v>
      </c>
      <c r="I71" s="2">
        <v>67</v>
      </c>
      <c r="M71" s="2">
        <v>163</v>
      </c>
      <c r="N71" s="2">
        <v>63</v>
      </c>
    </row>
    <row r="72" spans="3:14">
      <c r="C72" s="2">
        <v>168</v>
      </c>
      <c r="D72" s="2">
        <v>63</v>
      </c>
      <c r="H72" s="2">
        <v>168</v>
      </c>
      <c r="I72" s="2">
        <v>63</v>
      </c>
      <c r="M72" s="2">
        <v>167</v>
      </c>
      <c r="N72" s="2">
        <v>63</v>
      </c>
    </row>
    <row r="73" spans="3:14">
      <c r="C73" s="2">
        <v>168</v>
      </c>
      <c r="D73" s="2">
        <v>63</v>
      </c>
      <c r="H73" s="2">
        <v>168</v>
      </c>
      <c r="I73" s="2">
        <v>67</v>
      </c>
      <c r="M73" s="2">
        <v>179</v>
      </c>
      <c r="N73" s="2">
        <v>63</v>
      </c>
    </row>
    <row r="74" spans="3:14">
      <c r="C74" s="2">
        <v>168</v>
      </c>
      <c r="D74" s="2">
        <v>63</v>
      </c>
      <c r="H74" s="2">
        <v>168</v>
      </c>
      <c r="I74" s="2">
        <v>64</v>
      </c>
      <c r="M74" s="2">
        <v>171</v>
      </c>
      <c r="N74" s="2">
        <v>63</v>
      </c>
    </row>
    <row r="75" spans="3:14">
      <c r="C75" s="2">
        <v>168</v>
      </c>
      <c r="D75" s="2">
        <v>63</v>
      </c>
      <c r="H75" s="2">
        <v>168</v>
      </c>
      <c r="I75" s="2">
        <v>59</v>
      </c>
      <c r="M75" s="2">
        <v>167</v>
      </c>
      <c r="N75" s="2">
        <v>63</v>
      </c>
    </row>
    <row r="76" spans="3:14">
      <c r="C76" s="2">
        <v>168</v>
      </c>
      <c r="D76" s="2">
        <v>63</v>
      </c>
      <c r="H76" s="2">
        <v>168</v>
      </c>
      <c r="I76" s="2">
        <v>50</v>
      </c>
      <c r="M76" s="2">
        <v>169</v>
      </c>
      <c r="N76" s="2">
        <v>63</v>
      </c>
    </row>
    <row r="77" spans="3:14">
      <c r="C77" s="2">
        <v>168</v>
      </c>
      <c r="D77" s="2">
        <v>63</v>
      </c>
      <c r="H77" s="2">
        <v>168</v>
      </c>
      <c r="I77" s="2">
        <v>59</v>
      </c>
      <c r="M77" s="2">
        <v>187</v>
      </c>
      <c r="N77" s="2">
        <v>63</v>
      </c>
    </row>
    <row r="78" spans="3:14">
      <c r="C78" s="2">
        <v>168</v>
      </c>
      <c r="D78" s="2">
        <v>63</v>
      </c>
      <c r="H78" s="2">
        <v>168</v>
      </c>
      <c r="I78" s="2">
        <v>62</v>
      </c>
      <c r="M78" s="2">
        <v>168</v>
      </c>
      <c r="N78" s="2">
        <v>63</v>
      </c>
    </row>
    <row r="79" spans="3:14">
      <c r="C79" s="2">
        <v>168</v>
      </c>
      <c r="D79" s="2">
        <v>63</v>
      </c>
      <c r="H79" s="2">
        <v>168</v>
      </c>
      <c r="I79" s="2">
        <v>64</v>
      </c>
      <c r="M79" s="2">
        <v>163</v>
      </c>
      <c r="N79" s="2">
        <v>63</v>
      </c>
    </row>
    <row r="80" spans="3:14">
      <c r="C80" s="2">
        <v>168</v>
      </c>
      <c r="D80" s="2">
        <v>63</v>
      </c>
      <c r="H80" s="2">
        <v>168</v>
      </c>
      <c r="I80" s="2">
        <v>67</v>
      </c>
      <c r="M80" s="2">
        <v>172</v>
      </c>
      <c r="N80" s="2">
        <v>63</v>
      </c>
    </row>
    <row r="81" spans="3:14">
      <c r="C81" s="2">
        <v>168</v>
      </c>
      <c r="D81" s="2">
        <v>63</v>
      </c>
      <c r="H81" s="2">
        <v>168</v>
      </c>
      <c r="I81" s="2">
        <v>68</v>
      </c>
      <c r="M81" s="2">
        <v>170</v>
      </c>
      <c r="N81" s="2">
        <v>63</v>
      </c>
    </row>
    <row r="82" spans="3:14">
      <c r="C82" s="2">
        <v>168</v>
      </c>
      <c r="D82" s="2">
        <v>63</v>
      </c>
      <c r="H82" s="2">
        <v>168</v>
      </c>
      <c r="I82" s="2">
        <v>63</v>
      </c>
      <c r="M82" s="2">
        <v>166</v>
      </c>
      <c r="N82" s="2">
        <v>63</v>
      </c>
    </row>
    <row r="83" spans="3:14">
      <c r="C83" s="2">
        <v>168</v>
      </c>
      <c r="D83" s="2">
        <v>63</v>
      </c>
      <c r="H83" s="2">
        <v>168</v>
      </c>
      <c r="I83" s="2">
        <v>70</v>
      </c>
      <c r="M83" s="2">
        <v>165</v>
      </c>
      <c r="N83" s="2">
        <v>63</v>
      </c>
    </row>
    <row r="84" spans="3:14">
      <c r="C84" s="2">
        <v>168</v>
      </c>
      <c r="D84" s="2">
        <v>63</v>
      </c>
      <c r="H84" s="2">
        <v>168</v>
      </c>
      <c r="I84" s="2">
        <v>67</v>
      </c>
      <c r="M84" s="2">
        <v>167</v>
      </c>
      <c r="N84" s="2">
        <v>63</v>
      </c>
    </row>
    <row r="85" spans="3:14">
      <c r="C85" s="2">
        <v>168</v>
      </c>
      <c r="D85" s="2">
        <v>64</v>
      </c>
      <c r="H85" s="2">
        <v>168</v>
      </c>
      <c r="I85" s="2">
        <v>70</v>
      </c>
      <c r="M85" s="2">
        <v>173</v>
      </c>
      <c r="N85" s="2">
        <v>64</v>
      </c>
    </row>
    <row r="86" spans="3:14">
      <c r="C86" s="2">
        <v>169</v>
      </c>
      <c r="D86" s="2">
        <v>64</v>
      </c>
      <c r="H86" s="2">
        <v>169</v>
      </c>
      <c r="I86" s="2">
        <v>55</v>
      </c>
      <c r="M86" s="2">
        <v>168</v>
      </c>
      <c r="N86" s="2">
        <v>64</v>
      </c>
    </row>
    <row r="87" spans="3:14">
      <c r="C87" s="2">
        <v>169</v>
      </c>
      <c r="D87" s="2">
        <v>64</v>
      </c>
      <c r="H87" s="2">
        <v>169</v>
      </c>
      <c r="I87" s="2">
        <v>66</v>
      </c>
      <c r="M87" s="2">
        <v>169</v>
      </c>
      <c r="N87" s="2">
        <v>64</v>
      </c>
    </row>
    <row r="88" spans="3:14">
      <c r="C88" s="2">
        <v>169</v>
      </c>
      <c r="D88" s="2">
        <v>64</v>
      </c>
      <c r="H88" s="2">
        <v>169</v>
      </c>
      <c r="I88" s="2">
        <v>64</v>
      </c>
      <c r="M88" s="2">
        <v>175</v>
      </c>
      <c r="N88" s="2">
        <v>64</v>
      </c>
    </row>
    <row r="89" spans="3:14">
      <c r="C89" s="2">
        <v>169</v>
      </c>
      <c r="D89" s="2">
        <v>64</v>
      </c>
      <c r="H89" s="2">
        <v>169</v>
      </c>
      <c r="I89" s="2">
        <v>68</v>
      </c>
      <c r="M89" s="2">
        <v>173</v>
      </c>
      <c r="N89" s="2">
        <v>64</v>
      </c>
    </row>
    <row r="90" spans="3:14">
      <c r="C90" s="2">
        <v>169</v>
      </c>
      <c r="D90" s="2">
        <v>64</v>
      </c>
      <c r="H90" s="2">
        <v>169</v>
      </c>
      <c r="I90" s="2">
        <v>62</v>
      </c>
      <c r="M90" s="2">
        <v>171</v>
      </c>
      <c r="N90" s="2">
        <v>64</v>
      </c>
    </row>
    <row r="91" spans="3:14">
      <c r="C91" s="2">
        <v>169</v>
      </c>
      <c r="D91" s="2">
        <v>64</v>
      </c>
      <c r="H91" s="2">
        <v>169</v>
      </c>
      <c r="I91" s="2">
        <v>63</v>
      </c>
      <c r="M91" s="2">
        <v>168</v>
      </c>
      <c r="N91" s="2">
        <v>64</v>
      </c>
    </row>
    <row r="92" spans="3:14">
      <c r="C92" s="2">
        <v>169</v>
      </c>
      <c r="D92" s="2">
        <v>64</v>
      </c>
      <c r="H92" s="2">
        <v>169</v>
      </c>
      <c r="I92" s="2">
        <v>56</v>
      </c>
      <c r="M92" s="2">
        <v>166</v>
      </c>
      <c r="N92" s="2">
        <v>64</v>
      </c>
    </row>
    <row r="93" spans="3:14">
      <c r="C93" s="2">
        <v>169</v>
      </c>
      <c r="D93" s="2">
        <v>64</v>
      </c>
      <c r="H93" s="2">
        <v>169</v>
      </c>
      <c r="I93" s="2">
        <v>75</v>
      </c>
      <c r="M93" s="2">
        <v>167</v>
      </c>
      <c r="N93" s="2">
        <v>64</v>
      </c>
    </row>
    <row r="94" spans="3:14">
      <c r="C94" s="2">
        <v>169</v>
      </c>
      <c r="D94" s="2">
        <v>64</v>
      </c>
      <c r="H94" s="2">
        <v>169</v>
      </c>
      <c r="I94" s="2">
        <v>68</v>
      </c>
      <c r="M94" s="2">
        <v>172</v>
      </c>
      <c r="N94" s="2">
        <v>64</v>
      </c>
    </row>
    <row r="95" spans="3:14">
      <c r="C95" s="2">
        <v>169</v>
      </c>
      <c r="D95" s="2">
        <v>64</v>
      </c>
      <c r="H95" s="2">
        <v>169</v>
      </c>
      <c r="I95" s="2">
        <v>61</v>
      </c>
      <c r="M95" s="2">
        <v>171</v>
      </c>
      <c r="N95" s="2">
        <v>64</v>
      </c>
    </row>
    <row r="96" spans="3:14">
      <c r="C96" s="2">
        <v>169</v>
      </c>
      <c r="D96" s="2">
        <v>65</v>
      </c>
      <c r="H96" s="2">
        <v>169</v>
      </c>
      <c r="I96" s="2">
        <v>70</v>
      </c>
      <c r="M96" s="2">
        <v>176</v>
      </c>
      <c r="N96" s="2">
        <v>65</v>
      </c>
    </row>
    <row r="97" spans="3:14">
      <c r="C97" s="2">
        <v>169</v>
      </c>
      <c r="D97" s="2">
        <v>65</v>
      </c>
      <c r="H97" s="2">
        <v>169</v>
      </c>
      <c r="I97" s="2">
        <v>66</v>
      </c>
      <c r="M97" s="2">
        <v>162</v>
      </c>
      <c r="N97" s="2">
        <v>65</v>
      </c>
    </row>
    <row r="98" spans="3:14">
      <c r="C98" s="2">
        <v>169</v>
      </c>
      <c r="D98" s="2">
        <v>65</v>
      </c>
      <c r="H98" s="2">
        <v>169</v>
      </c>
      <c r="I98" s="2">
        <v>66</v>
      </c>
      <c r="M98" s="2">
        <v>163</v>
      </c>
      <c r="N98" s="2">
        <v>65</v>
      </c>
    </row>
    <row r="99" spans="3:14">
      <c r="C99" s="2">
        <v>170</v>
      </c>
      <c r="D99" s="2">
        <v>65</v>
      </c>
      <c r="H99" s="2">
        <v>170</v>
      </c>
      <c r="I99" s="2">
        <v>73</v>
      </c>
      <c r="M99" s="2">
        <v>164</v>
      </c>
      <c r="N99" s="2">
        <v>65</v>
      </c>
    </row>
    <row r="100" spans="3:14">
      <c r="C100" s="2">
        <v>170</v>
      </c>
      <c r="D100" s="2">
        <v>65</v>
      </c>
      <c r="H100" s="2">
        <v>170</v>
      </c>
      <c r="I100" s="2">
        <v>73</v>
      </c>
      <c r="M100" s="2">
        <v>176</v>
      </c>
      <c r="N100" s="2">
        <v>65</v>
      </c>
    </row>
    <row r="101" spans="3:14">
      <c r="C101" s="2">
        <v>170</v>
      </c>
      <c r="D101" s="2">
        <v>65</v>
      </c>
      <c r="H101" s="2">
        <v>170</v>
      </c>
      <c r="I101" s="2">
        <v>76</v>
      </c>
      <c r="M101" s="2">
        <v>176</v>
      </c>
      <c r="N101" s="2">
        <v>65</v>
      </c>
    </row>
    <row r="102" spans="3:14">
      <c r="C102" s="2">
        <v>170</v>
      </c>
      <c r="D102" s="2">
        <v>65</v>
      </c>
      <c r="H102" s="2">
        <v>170</v>
      </c>
      <c r="I102" s="2">
        <v>61</v>
      </c>
      <c r="M102" s="2">
        <v>173</v>
      </c>
      <c r="N102" s="2">
        <v>65</v>
      </c>
    </row>
    <row r="103" spans="3:14">
      <c r="C103" s="2">
        <v>170</v>
      </c>
      <c r="D103" s="2">
        <v>65</v>
      </c>
      <c r="H103" s="2">
        <v>170</v>
      </c>
      <c r="I103" s="2">
        <v>75</v>
      </c>
      <c r="M103" s="2">
        <v>163</v>
      </c>
      <c r="N103" s="2">
        <v>65</v>
      </c>
    </row>
    <row r="104" spans="3:14">
      <c r="C104" s="2">
        <v>170</v>
      </c>
      <c r="D104" s="2">
        <v>65</v>
      </c>
      <c r="H104" s="2">
        <v>170</v>
      </c>
      <c r="I104" s="2">
        <v>74</v>
      </c>
      <c r="M104" s="2">
        <v>172</v>
      </c>
      <c r="N104" s="2">
        <v>65</v>
      </c>
    </row>
    <row r="105" spans="3:14">
      <c r="C105" s="2">
        <v>170</v>
      </c>
      <c r="D105" s="2">
        <v>65</v>
      </c>
      <c r="H105" s="2">
        <v>170</v>
      </c>
      <c r="I105" s="2">
        <v>75</v>
      </c>
      <c r="M105" s="2">
        <v>171</v>
      </c>
      <c r="N105" s="2">
        <v>65</v>
      </c>
    </row>
    <row r="106" spans="3:14">
      <c r="C106" s="2">
        <v>170</v>
      </c>
      <c r="D106" s="2">
        <v>66</v>
      </c>
      <c r="H106" s="2">
        <v>170</v>
      </c>
      <c r="I106" s="2">
        <v>61</v>
      </c>
      <c r="M106" s="2">
        <v>171</v>
      </c>
      <c r="N106" s="2">
        <v>66</v>
      </c>
    </row>
    <row r="107" spans="3:14">
      <c r="C107" s="2">
        <v>170</v>
      </c>
      <c r="D107" s="2">
        <v>66</v>
      </c>
      <c r="H107" s="2">
        <v>170</v>
      </c>
      <c r="I107" s="2">
        <v>70</v>
      </c>
      <c r="M107" s="2">
        <v>175</v>
      </c>
      <c r="N107" s="2">
        <v>66</v>
      </c>
    </row>
    <row r="108" spans="3:14">
      <c r="C108" s="2">
        <v>170</v>
      </c>
      <c r="D108" s="2">
        <v>66</v>
      </c>
      <c r="H108" s="2">
        <v>170</v>
      </c>
      <c r="I108" s="2">
        <v>67</v>
      </c>
      <c r="M108" s="2">
        <v>173</v>
      </c>
      <c r="N108" s="2">
        <v>66</v>
      </c>
    </row>
    <row r="109" spans="3:14">
      <c r="C109" s="2">
        <v>170</v>
      </c>
      <c r="D109" s="2">
        <v>66</v>
      </c>
      <c r="H109" s="2">
        <v>170</v>
      </c>
      <c r="I109" s="2">
        <v>68</v>
      </c>
      <c r="M109" s="2">
        <v>169</v>
      </c>
      <c r="N109" s="2">
        <v>66</v>
      </c>
    </row>
    <row r="110" spans="3:14">
      <c r="C110" s="2">
        <v>170</v>
      </c>
      <c r="D110" s="2">
        <v>66</v>
      </c>
      <c r="H110" s="2">
        <v>170</v>
      </c>
      <c r="I110" s="2">
        <v>61</v>
      </c>
      <c r="M110" s="2">
        <v>174</v>
      </c>
      <c r="N110" s="2">
        <v>66</v>
      </c>
    </row>
    <row r="111" spans="3:14">
      <c r="C111" s="2">
        <v>170</v>
      </c>
      <c r="D111" s="2">
        <v>66</v>
      </c>
      <c r="H111" s="2">
        <v>170</v>
      </c>
      <c r="I111" s="2">
        <v>63</v>
      </c>
      <c r="M111" s="2">
        <v>173</v>
      </c>
      <c r="N111" s="2">
        <v>66</v>
      </c>
    </row>
    <row r="112" spans="3:14">
      <c r="C112" s="2">
        <v>171</v>
      </c>
      <c r="D112" s="2">
        <v>66</v>
      </c>
      <c r="H112" s="2">
        <v>171</v>
      </c>
      <c r="I112" s="2">
        <v>66</v>
      </c>
      <c r="M112" s="2">
        <v>173</v>
      </c>
      <c r="N112" s="2">
        <v>66</v>
      </c>
    </row>
    <row r="113" spans="3:14">
      <c r="C113" s="2">
        <v>171</v>
      </c>
      <c r="D113" s="2">
        <v>66</v>
      </c>
      <c r="H113" s="2">
        <v>171</v>
      </c>
      <c r="I113" s="2">
        <v>72</v>
      </c>
      <c r="M113" s="2">
        <v>171</v>
      </c>
      <c r="N113" s="2">
        <v>66</v>
      </c>
    </row>
    <row r="114" spans="3:14">
      <c r="C114" s="2">
        <v>171</v>
      </c>
      <c r="D114" s="2">
        <v>66</v>
      </c>
      <c r="H114" s="2">
        <v>171</v>
      </c>
      <c r="I114" s="2">
        <v>72</v>
      </c>
      <c r="M114" s="2">
        <v>162</v>
      </c>
      <c r="N114" s="2">
        <v>66</v>
      </c>
    </row>
    <row r="115" spans="3:14">
      <c r="C115" s="2">
        <v>171</v>
      </c>
      <c r="D115" s="2">
        <v>66</v>
      </c>
      <c r="H115" s="2">
        <v>171</v>
      </c>
      <c r="I115" s="2">
        <v>60</v>
      </c>
      <c r="M115" s="2">
        <v>165</v>
      </c>
      <c r="N115" s="2">
        <v>66</v>
      </c>
    </row>
    <row r="116" spans="3:14">
      <c r="C116" s="2">
        <v>171</v>
      </c>
      <c r="D116" s="2">
        <v>66</v>
      </c>
      <c r="H116" s="2">
        <v>171</v>
      </c>
      <c r="I116" s="2">
        <v>60</v>
      </c>
      <c r="M116" s="2">
        <v>171</v>
      </c>
      <c r="N116" s="2">
        <v>66</v>
      </c>
    </row>
    <row r="117" spans="3:14">
      <c r="C117" s="2">
        <v>171</v>
      </c>
      <c r="D117" s="2">
        <v>66</v>
      </c>
      <c r="H117" s="2">
        <v>171</v>
      </c>
      <c r="I117" s="2">
        <v>64</v>
      </c>
      <c r="M117" s="2">
        <v>161</v>
      </c>
      <c r="N117" s="2">
        <v>66</v>
      </c>
    </row>
    <row r="118" spans="3:14">
      <c r="C118" s="2">
        <v>171</v>
      </c>
      <c r="D118" s="2">
        <v>66</v>
      </c>
      <c r="H118" s="2">
        <v>171</v>
      </c>
      <c r="I118" s="2">
        <v>66</v>
      </c>
      <c r="M118" s="2">
        <v>173</v>
      </c>
      <c r="N118" s="2">
        <v>66</v>
      </c>
    </row>
    <row r="119" spans="3:14">
      <c r="C119" s="2">
        <v>171</v>
      </c>
      <c r="D119" s="2">
        <v>66</v>
      </c>
      <c r="H119" s="2">
        <v>171</v>
      </c>
      <c r="I119" s="2">
        <v>63</v>
      </c>
      <c r="M119" s="2">
        <v>171</v>
      </c>
      <c r="N119" s="2">
        <v>66</v>
      </c>
    </row>
    <row r="120" spans="3:14">
      <c r="C120" s="2">
        <v>171</v>
      </c>
      <c r="D120" s="2">
        <v>66</v>
      </c>
      <c r="H120" s="2">
        <v>171</v>
      </c>
      <c r="I120" s="2">
        <v>73</v>
      </c>
      <c r="M120" s="2">
        <v>171</v>
      </c>
      <c r="N120" s="2">
        <v>66</v>
      </c>
    </row>
    <row r="121" spans="3:14">
      <c r="C121" s="2">
        <v>171</v>
      </c>
      <c r="D121" s="2">
        <v>66</v>
      </c>
      <c r="H121" s="2">
        <v>171</v>
      </c>
      <c r="I121" s="2">
        <v>66</v>
      </c>
      <c r="M121" s="2">
        <v>171</v>
      </c>
      <c r="N121" s="2">
        <v>66</v>
      </c>
    </row>
    <row r="122" spans="3:14">
      <c r="C122" s="2">
        <v>171</v>
      </c>
      <c r="D122" s="2">
        <v>66</v>
      </c>
      <c r="H122" s="2">
        <v>171</v>
      </c>
      <c r="I122" s="2">
        <v>57</v>
      </c>
      <c r="M122" s="2">
        <v>169</v>
      </c>
      <c r="N122" s="2">
        <v>66</v>
      </c>
    </row>
    <row r="123" spans="3:14">
      <c r="C123" s="2">
        <v>171</v>
      </c>
      <c r="D123" s="2">
        <v>66</v>
      </c>
      <c r="H123" s="2">
        <v>171</v>
      </c>
      <c r="I123" s="2">
        <v>66</v>
      </c>
      <c r="M123" s="2">
        <v>169</v>
      </c>
      <c r="N123" s="2">
        <v>66</v>
      </c>
    </row>
    <row r="124" spans="3:14">
      <c r="C124" s="2">
        <v>171</v>
      </c>
      <c r="D124" s="2">
        <v>67</v>
      </c>
      <c r="H124" s="2">
        <v>171</v>
      </c>
      <c r="I124" s="2">
        <v>66</v>
      </c>
      <c r="M124" s="2">
        <v>168</v>
      </c>
      <c r="N124" s="2">
        <v>67</v>
      </c>
    </row>
    <row r="125" spans="3:14">
      <c r="C125" s="2">
        <v>171</v>
      </c>
      <c r="D125" s="2">
        <v>67</v>
      </c>
      <c r="H125" s="2">
        <v>171</v>
      </c>
      <c r="I125" s="2">
        <v>70</v>
      </c>
      <c r="M125" s="2">
        <v>175</v>
      </c>
      <c r="N125" s="2">
        <v>67</v>
      </c>
    </row>
    <row r="126" spans="3:14">
      <c r="C126" s="2">
        <v>171</v>
      </c>
      <c r="D126" s="2">
        <v>67</v>
      </c>
      <c r="H126" s="2">
        <v>171</v>
      </c>
      <c r="I126" s="2">
        <v>64</v>
      </c>
      <c r="M126" s="2">
        <v>168</v>
      </c>
      <c r="N126" s="2">
        <v>67</v>
      </c>
    </row>
    <row r="127" spans="3:14">
      <c r="C127" s="2">
        <v>171</v>
      </c>
      <c r="D127" s="2">
        <v>67</v>
      </c>
      <c r="H127" s="2">
        <v>171</v>
      </c>
      <c r="I127" s="2">
        <v>66</v>
      </c>
      <c r="M127" s="2">
        <v>176</v>
      </c>
      <c r="N127" s="2">
        <v>67</v>
      </c>
    </row>
    <row r="128" spans="3:14">
      <c r="C128" s="2">
        <v>171</v>
      </c>
      <c r="D128" s="2">
        <v>67</v>
      </c>
      <c r="H128" s="2">
        <v>171</v>
      </c>
      <c r="I128" s="2">
        <v>69</v>
      </c>
      <c r="M128" s="2">
        <v>166</v>
      </c>
      <c r="N128" s="2">
        <v>67</v>
      </c>
    </row>
    <row r="129" spans="3:14">
      <c r="C129" s="2">
        <v>171</v>
      </c>
      <c r="D129" s="2">
        <v>67</v>
      </c>
      <c r="H129" s="2">
        <v>171</v>
      </c>
      <c r="I129" s="2">
        <v>65</v>
      </c>
      <c r="M129" s="2">
        <v>177</v>
      </c>
      <c r="N129" s="2">
        <v>67</v>
      </c>
    </row>
    <row r="130" spans="3:14">
      <c r="C130" s="2">
        <v>171</v>
      </c>
      <c r="D130" s="2">
        <v>67</v>
      </c>
      <c r="H130" s="2">
        <v>171</v>
      </c>
      <c r="I130" s="2">
        <v>69</v>
      </c>
      <c r="M130" s="2">
        <v>170</v>
      </c>
      <c r="N130" s="2">
        <v>67</v>
      </c>
    </row>
    <row r="131" spans="3:14">
      <c r="C131" s="2">
        <v>172</v>
      </c>
      <c r="D131" s="2">
        <v>67</v>
      </c>
      <c r="H131" s="2">
        <v>172</v>
      </c>
      <c r="I131" s="2">
        <v>70</v>
      </c>
      <c r="M131" s="2">
        <v>172</v>
      </c>
      <c r="N131" s="2">
        <v>67</v>
      </c>
    </row>
    <row r="132" spans="3:14">
      <c r="C132" s="2">
        <v>172</v>
      </c>
      <c r="D132" s="2">
        <v>67</v>
      </c>
      <c r="H132" s="2">
        <v>172</v>
      </c>
      <c r="I132" s="2">
        <v>63</v>
      </c>
      <c r="M132" s="2">
        <v>168</v>
      </c>
      <c r="N132" s="2">
        <v>67</v>
      </c>
    </row>
    <row r="133" spans="3:14">
      <c r="C133" s="2">
        <v>172</v>
      </c>
      <c r="D133" s="2">
        <v>67</v>
      </c>
      <c r="H133" s="2">
        <v>172</v>
      </c>
      <c r="I133" s="2">
        <v>67</v>
      </c>
      <c r="M133" s="2">
        <v>172</v>
      </c>
      <c r="N133" s="2">
        <v>67</v>
      </c>
    </row>
    <row r="134" spans="3:14">
      <c r="C134" s="2">
        <v>172</v>
      </c>
      <c r="D134" s="2">
        <v>67</v>
      </c>
      <c r="H134" s="2">
        <v>172</v>
      </c>
      <c r="I134" s="2">
        <v>59</v>
      </c>
      <c r="M134" s="2">
        <v>172</v>
      </c>
      <c r="N134" s="2">
        <v>67</v>
      </c>
    </row>
    <row r="135" spans="3:14">
      <c r="C135" s="2">
        <v>172</v>
      </c>
      <c r="D135" s="2">
        <v>67</v>
      </c>
      <c r="H135" s="2">
        <v>172</v>
      </c>
      <c r="I135" s="2">
        <v>64</v>
      </c>
      <c r="M135" s="2">
        <v>175</v>
      </c>
      <c r="N135" s="2">
        <v>67</v>
      </c>
    </row>
    <row r="136" spans="3:14">
      <c r="C136" s="2">
        <v>172</v>
      </c>
      <c r="D136" s="2">
        <v>67</v>
      </c>
      <c r="H136" s="2">
        <v>172</v>
      </c>
      <c r="I136" s="2">
        <v>67</v>
      </c>
      <c r="M136" s="2">
        <v>167</v>
      </c>
      <c r="N136" s="2">
        <v>67</v>
      </c>
    </row>
    <row r="137" spans="3:14">
      <c r="C137" s="2">
        <v>172</v>
      </c>
      <c r="D137" s="2">
        <v>67</v>
      </c>
      <c r="H137" s="2">
        <v>172</v>
      </c>
      <c r="I137" s="2">
        <v>70</v>
      </c>
      <c r="M137" s="2">
        <v>168</v>
      </c>
      <c r="N137" s="2">
        <v>67</v>
      </c>
    </row>
    <row r="138" spans="3:14">
      <c r="C138" s="2">
        <v>172</v>
      </c>
      <c r="D138" s="2">
        <v>68</v>
      </c>
      <c r="H138" s="2">
        <v>172</v>
      </c>
      <c r="I138" s="2">
        <v>67</v>
      </c>
      <c r="M138" s="2">
        <v>177</v>
      </c>
      <c r="N138" s="2">
        <v>68</v>
      </c>
    </row>
    <row r="139" spans="3:14">
      <c r="C139" s="2">
        <v>172</v>
      </c>
      <c r="D139" s="2">
        <v>68</v>
      </c>
      <c r="H139" s="2">
        <v>172</v>
      </c>
      <c r="I139" s="2">
        <v>70</v>
      </c>
      <c r="M139" s="2">
        <v>184</v>
      </c>
      <c r="N139" s="2">
        <v>68</v>
      </c>
    </row>
    <row r="140" spans="3:14">
      <c r="C140" s="2">
        <v>172</v>
      </c>
      <c r="D140" s="2">
        <v>68</v>
      </c>
      <c r="H140" s="2">
        <v>172</v>
      </c>
      <c r="I140" s="2">
        <v>74</v>
      </c>
      <c r="M140" s="2">
        <v>184</v>
      </c>
      <c r="N140" s="2">
        <v>68</v>
      </c>
    </row>
    <row r="141" spans="3:14">
      <c r="C141" s="2">
        <v>172</v>
      </c>
      <c r="D141" s="2">
        <v>68</v>
      </c>
      <c r="H141" s="2">
        <v>172</v>
      </c>
      <c r="I141" s="2">
        <v>63</v>
      </c>
      <c r="M141" s="2">
        <v>165</v>
      </c>
      <c r="N141" s="2">
        <v>68</v>
      </c>
    </row>
    <row r="142" spans="3:14">
      <c r="C142" s="2">
        <v>172</v>
      </c>
      <c r="D142" s="2">
        <v>68</v>
      </c>
      <c r="H142" s="2">
        <v>172</v>
      </c>
      <c r="I142" s="2">
        <v>65</v>
      </c>
      <c r="M142" s="2">
        <v>169</v>
      </c>
      <c r="N142" s="2">
        <v>68</v>
      </c>
    </row>
    <row r="143" spans="3:14">
      <c r="C143" s="2">
        <v>172</v>
      </c>
      <c r="D143" s="2">
        <v>68</v>
      </c>
      <c r="H143" s="2">
        <v>172</v>
      </c>
      <c r="I143" s="2">
        <v>69</v>
      </c>
      <c r="M143" s="2">
        <v>168</v>
      </c>
      <c r="N143" s="2">
        <v>68</v>
      </c>
    </row>
    <row r="144" spans="3:14">
      <c r="C144" s="2">
        <v>173</v>
      </c>
      <c r="D144" s="2">
        <v>68</v>
      </c>
      <c r="H144" s="2">
        <v>173</v>
      </c>
      <c r="I144" s="2">
        <v>64</v>
      </c>
      <c r="M144" s="2">
        <v>170</v>
      </c>
      <c r="N144" s="2">
        <v>68</v>
      </c>
    </row>
    <row r="145" spans="3:14">
      <c r="C145" s="2">
        <v>173</v>
      </c>
      <c r="D145" s="2">
        <v>68</v>
      </c>
      <c r="H145" s="2">
        <v>173</v>
      </c>
      <c r="I145" s="2">
        <v>71</v>
      </c>
      <c r="M145" s="2">
        <v>169</v>
      </c>
      <c r="N145" s="2">
        <v>68</v>
      </c>
    </row>
    <row r="146" spans="3:14">
      <c r="C146" s="2">
        <v>173</v>
      </c>
      <c r="D146" s="2">
        <v>69</v>
      </c>
      <c r="H146" s="2">
        <v>173</v>
      </c>
      <c r="I146" s="2">
        <v>75</v>
      </c>
      <c r="M146" s="2">
        <v>181</v>
      </c>
      <c r="N146" s="2">
        <v>69</v>
      </c>
    </row>
    <row r="147" spans="3:14">
      <c r="C147" s="2">
        <v>173</v>
      </c>
      <c r="D147" s="2">
        <v>69</v>
      </c>
      <c r="H147" s="2">
        <v>173</v>
      </c>
      <c r="I147" s="2">
        <v>66</v>
      </c>
      <c r="M147" s="2">
        <v>178</v>
      </c>
      <c r="N147" s="2">
        <v>69</v>
      </c>
    </row>
    <row r="148" spans="3:14">
      <c r="C148" s="2">
        <v>173</v>
      </c>
      <c r="D148" s="2">
        <v>69</v>
      </c>
      <c r="H148" s="2">
        <v>173</v>
      </c>
      <c r="I148" s="2">
        <v>70</v>
      </c>
      <c r="M148" s="2">
        <v>173</v>
      </c>
      <c r="N148" s="2">
        <v>69</v>
      </c>
    </row>
    <row r="149" spans="3:14">
      <c r="C149" s="2">
        <v>173</v>
      </c>
      <c r="D149" s="2">
        <v>69</v>
      </c>
      <c r="H149" s="2">
        <v>173</v>
      </c>
      <c r="I149" s="2">
        <v>66</v>
      </c>
      <c r="M149" s="2">
        <v>173</v>
      </c>
      <c r="N149" s="2">
        <v>69</v>
      </c>
    </row>
    <row r="150" spans="3:14">
      <c r="C150" s="2">
        <v>173</v>
      </c>
      <c r="D150" s="2">
        <v>69</v>
      </c>
      <c r="H150" s="2">
        <v>173</v>
      </c>
      <c r="I150" s="2">
        <v>64</v>
      </c>
      <c r="M150" s="2">
        <v>173</v>
      </c>
      <c r="N150" s="2">
        <v>69</v>
      </c>
    </row>
    <row r="151" spans="3:14">
      <c r="C151" s="2">
        <v>173</v>
      </c>
      <c r="D151" s="2">
        <v>69</v>
      </c>
      <c r="H151" s="2">
        <v>173</v>
      </c>
      <c r="I151" s="2">
        <v>69</v>
      </c>
      <c r="M151" s="2">
        <v>173</v>
      </c>
      <c r="N151" s="2">
        <v>69</v>
      </c>
    </row>
    <row r="152" spans="3:14">
      <c r="C152" s="2">
        <v>173</v>
      </c>
      <c r="D152" s="2">
        <v>69</v>
      </c>
      <c r="H152" s="2">
        <v>173</v>
      </c>
      <c r="I152" s="2">
        <v>66</v>
      </c>
      <c r="M152" s="2">
        <v>171</v>
      </c>
      <c r="N152" s="2">
        <v>69</v>
      </c>
    </row>
    <row r="153" spans="3:14">
      <c r="C153" s="2">
        <v>173</v>
      </c>
      <c r="D153" s="2">
        <v>69</v>
      </c>
      <c r="H153" s="2">
        <v>173</v>
      </c>
      <c r="I153" s="2">
        <v>66</v>
      </c>
      <c r="M153" s="2">
        <v>171</v>
      </c>
      <c r="N153" s="2">
        <v>69</v>
      </c>
    </row>
    <row r="154" spans="3:14">
      <c r="C154" s="2">
        <v>173</v>
      </c>
      <c r="D154" s="2">
        <v>69</v>
      </c>
      <c r="H154" s="2">
        <v>173</v>
      </c>
      <c r="I154" s="2">
        <v>69</v>
      </c>
      <c r="M154" s="2">
        <v>172</v>
      </c>
      <c r="N154" s="2">
        <v>69</v>
      </c>
    </row>
    <row r="155" spans="3:14">
      <c r="C155" s="2">
        <v>173</v>
      </c>
      <c r="D155" s="2">
        <v>70</v>
      </c>
      <c r="H155" s="2">
        <v>173</v>
      </c>
      <c r="I155" s="2">
        <v>69</v>
      </c>
      <c r="M155" s="2">
        <v>172</v>
      </c>
      <c r="N155" s="2">
        <v>70</v>
      </c>
    </row>
    <row r="156" spans="3:14">
      <c r="C156" s="2">
        <v>173</v>
      </c>
      <c r="D156" s="2">
        <v>70</v>
      </c>
      <c r="H156" s="2">
        <v>173</v>
      </c>
      <c r="I156" s="2">
        <v>69</v>
      </c>
      <c r="M156" s="2">
        <v>176</v>
      </c>
      <c r="N156" s="2">
        <v>70</v>
      </c>
    </row>
    <row r="157" spans="3:14">
      <c r="C157" s="2">
        <v>173</v>
      </c>
      <c r="D157" s="2">
        <v>70</v>
      </c>
      <c r="H157" s="2">
        <v>173</v>
      </c>
      <c r="I157" s="2">
        <v>65</v>
      </c>
      <c r="M157" s="2">
        <v>173</v>
      </c>
      <c r="N157" s="2">
        <v>70</v>
      </c>
    </row>
    <row r="158" spans="3:14">
      <c r="C158" s="2">
        <v>174</v>
      </c>
      <c r="D158" s="2">
        <v>70</v>
      </c>
      <c r="H158" s="2">
        <v>174</v>
      </c>
      <c r="I158" s="2">
        <v>74</v>
      </c>
      <c r="M158" s="2">
        <v>164</v>
      </c>
      <c r="N158" s="2">
        <v>70</v>
      </c>
    </row>
    <row r="159" spans="3:14">
      <c r="C159" s="2">
        <v>174</v>
      </c>
      <c r="D159" s="2">
        <v>70</v>
      </c>
      <c r="H159" s="2">
        <v>174</v>
      </c>
      <c r="I159" s="2">
        <v>66</v>
      </c>
      <c r="M159" s="2">
        <v>170</v>
      </c>
      <c r="N159" s="2">
        <v>70</v>
      </c>
    </row>
    <row r="160" spans="3:14">
      <c r="C160" s="2">
        <v>174</v>
      </c>
      <c r="D160" s="2">
        <v>70</v>
      </c>
      <c r="H160" s="2">
        <v>174</v>
      </c>
      <c r="I160" s="2">
        <v>74</v>
      </c>
      <c r="M160" s="2">
        <v>176</v>
      </c>
      <c r="N160" s="2">
        <v>70</v>
      </c>
    </row>
    <row r="161" spans="3:14">
      <c r="C161" s="2">
        <v>174</v>
      </c>
      <c r="D161" s="2">
        <v>70</v>
      </c>
      <c r="H161" s="2">
        <v>174</v>
      </c>
      <c r="I161" s="2">
        <v>75</v>
      </c>
      <c r="M161" s="2">
        <v>167</v>
      </c>
      <c r="N161" s="2">
        <v>70</v>
      </c>
    </row>
    <row r="162" spans="3:14">
      <c r="C162" s="2">
        <v>174</v>
      </c>
      <c r="D162" s="2">
        <v>70</v>
      </c>
      <c r="H162" s="2">
        <v>174</v>
      </c>
      <c r="I162" s="2">
        <v>73</v>
      </c>
      <c r="M162" s="2">
        <v>172</v>
      </c>
      <c r="N162" s="2">
        <v>70</v>
      </c>
    </row>
    <row r="163" spans="3:14">
      <c r="C163" s="2">
        <v>174</v>
      </c>
      <c r="D163" s="2">
        <v>70</v>
      </c>
      <c r="H163" s="2">
        <v>174</v>
      </c>
      <c r="I163" s="2">
        <v>79</v>
      </c>
      <c r="M163" s="2">
        <v>176</v>
      </c>
      <c r="N163" s="2">
        <v>70</v>
      </c>
    </row>
    <row r="164" spans="3:14">
      <c r="C164" s="2">
        <v>174</v>
      </c>
      <c r="D164" s="2">
        <v>70</v>
      </c>
      <c r="H164" s="2">
        <v>174</v>
      </c>
      <c r="I164" s="2">
        <v>74</v>
      </c>
      <c r="M164" s="2">
        <v>172</v>
      </c>
      <c r="N164" s="2">
        <v>70</v>
      </c>
    </row>
    <row r="165" spans="3:14">
      <c r="C165" s="2">
        <v>175</v>
      </c>
      <c r="D165" s="2">
        <v>70</v>
      </c>
      <c r="H165" s="2">
        <v>175</v>
      </c>
      <c r="I165" s="2">
        <v>67</v>
      </c>
      <c r="M165" s="2">
        <v>168</v>
      </c>
      <c r="N165" s="2">
        <v>70</v>
      </c>
    </row>
    <row r="166" spans="3:14">
      <c r="C166" s="2">
        <v>175</v>
      </c>
      <c r="D166" s="2">
        <v>70</v>
      </c>
      <c r="H166" s="2">
        <v>175</v>
      </c>
      <c r="I166" s="2">
        <v>59</v>
      </c>
      <c r="M166" s="2">
        <v>171</v>
      </c>
      <c r="N166" s="2">
        <v>70</v>
      </c>
    </row>
    <row r="167" spans="3:14">
      <c r="C167" s="2">
        <v>175</v>
      </c>
      <c r="D167" s="2">
        <v>70</v>
      </c>
      <c r="H167" s="2">
        <v>175</v>
      </c>
      <c r="I167" s="2">
        <v>66</v>
      </c>
      <c r="M167" s="2">
        <v>169</v>
      </c>
      <c r="N167" s="2">
        <v>70</v>
      </c>
    </row>
    <row r="168" spans="3:14">
      <c r="C168" s="2">
        <v>175</v>
      </c>
      <c r="D168" s="2">
        <v>70</v>
      </c>
      <c r="H168" s="2">
        <v>175</v>
      </c>
      <c r="I168" s="2">
        <v>64</v>
      </c>
      <c r="M168" s="2">
        <v>168</v>
      </c>
      <c r="N168" s="2">
        <v>70</v>
      </c>
    </row>
    <row r="169" spans="3:14">
      <c r="C169" s="2">
        <v>175</v>
      </c>
      <c r="D169" s="2">
        <v>71</v>
      </c>
      <c r="H169" s="2">
        <v>175</v>
      </c>
      <c r="I169" s="2">
        <v>77</v>
      </c>
      <c r="M169" s="2">
        <v>173</v>
      </c>
      <c r="N169" s="2">
        <v>71</v>
      </c>
    </row>
    <row r="170" spans="3:14">
      <c r="C170" s="2">
        <v>175</v>
      </c>
      <c r="D170" s="2">
        <v>71</v>
      </c>
      <c r="H170" s="2">
        <v>175</v>
      </c>
      <c r="I170" s="2">
        <v>67</v>
      </c>
      <c r="M170" s="2">
        <v>179</v>
      </c>
      <c r="N170" s="2">
        <v>71</v>
      </c>
    </row>
    <row r="171" spans="3:14">
      <c r="C171" s="2">
        <v>176</v>
      </c>
      <c r="D171" s="2">
        <v>71</v>
      </c>
      <c r="H171" s="2">
        <v>176</v>
      </c>
      <c r="I171" s="2">
        <v>65</v>
      </c>
      <c r="M171" s="2">
        <v>178</v>
      </c>
      <c r="N171" s="2">
        <v>71</v>
      </c>
    </row>
    <row r="172" spans="3:14">
      <c r="C172" s="2">
        <v>176</v>
      </c>
      <c r="D172" s="2">
        <v>71</v>
      </c>
      <c r="H172" s="2">
        <v>176</v>
      </c>
      <c r="I172" s="2">
        <v>70</v>
      </c>
      <c r="M172" s="2">
        <v>176</v>
      </c>
      <c r="N172" s="2">
        <v>71</v>
      </c>
    </row>
    <row r="173" spans="3:14">
      <c r="C173" s="2">
        <v>176</v>
      </c>
      <c r="D173" s="2">
        <v>72</v>
      </c>
      <c r="H173" s="2">
        <v>176</v>
      </c>
      <c r="I173" s="2">
        <v>67</v>
      </c>
      <c r="M173" s="2">
        <v>171</v>
      </c>
      <c r="N173" s="2">
        <v>72</v>
      </c>
    </row>
    <row r="174" spans="3:14">
      <c r="C174" s="2">
        <v>176</v>
      </c>
      <c r="D174" s="2">
        <v>72</v>
      </c>
      <c r="H174" s="2">
        <v>176</v>
      </c>
      <c r="I174" s="2">
        <v>70</v>
      </c>
      <c r="M174" s="2">
        <v>171</v>
      </c>
      <c r="N174" s="2">
        <v>72</v>
      </c>
    </row>
    <row r="175" spans="3:14">
      <c r="C175" s="2">
        <v>176</v>
      </c>
      <c r="D175" s="2">
        <v>72</v>
      </c>
      <c r="H175" s="2">
        <v>176</v>
      </c>
      <c r="I175" s="2">
        <v>65</v>
      </c>
      <c r="M175" s="2">
        <v>176</v>
      </c>
      <c r="N175" s="2">
        <v>72</v>
      </c>
    </row>
    <row r="176" spans="3:14">
      <c r="C176" s="2">
        <v>176</v>
      </c>
      <c r="D176" s="2">
        <v>72</v>
      </c>
      <c r="H176" s="2">
        <v>176</v>
      </c>
      <c r="I176" s="2">
        <v>65</v>
      </c>
      <c r="M176" s="2">
        <v>177</v>
      </c>
      <c r="N176" s="2">
        <v>72</v>
      </c>
    </row>
    <row r="177" spans="3:14">
      <c r="C177" s="2">
        <v>176</v>
      </c>
      <c r="D177" s="2">
        <v>73</v>
      </c>
      <c r="H177" s="2">
        <v>176</v>
      </c>
      <c r="I177" s="2">
        <v>77</v>
      </c>
      <c r="M177" s="2">
        <v>170</v>
      </c>
      <c r="N177" s="2">
        <v>73</v>
      </c>
    </row>
    <row r="178" spans="3:14">
      <c r="C178" s="2">
        <v>176</v>
      </c>
      <c r="D178" s="2">
        <v>73</v>
      </c>
      <c r="H178" s="2">
        <v>176</v>
      </c>
      <c r="I178" s="2">
        <v>70</v>
      </c>
      <c r="M178" s="2">
        <v>170</v>
      </c>
      <c r="N178" s="2">
        <v>73</v>
      </c>
    </row>
    <row r="179" spans="3:14">
      <c r="C179" s="2">
        <v>176</v>
      </c>
      <c r="D179" s="2">
        <v>73</v>
      </c>
      <c r="H179" s="2">
        <v>176</v>
      </c>
      <c r="I179" s="2">
        <v>72</v>
      </c>
      <c r="M179" s="2">
        <v>178</v>
      </c>
      <c r="N179" s="2">
        <v>73</v>
      </c>
    </row>
    <row r="180" spans="3:14">
      <c r="C180" s="2">
        <v>176</v>
      </c>
      <c r="D180" s="2">
        <v>73</v>
      </c>
      <c r="H180" s="2">
        <v>176</v>
      </c>
      <c r="I180" s="2">
        <v>71</v>
      </c>
      <c r="M180" s="2">
        <v>171</v>
      </c>
      <c r="N180" s="2">
        <v>73</v>
      </c>
    </row>
    <row r="181" spans="3:14">
      <c r="C181" s="2">
        <v>177</v>
      </c>
      <c r="D181" s="2">
        <v>73</v>
      </c>
      <c r="H181" s="2">
        <v>177</v>
      </c>
      <c r="I181" s="2">
        <v>68</v>
      </c>
      <c r="M181" s="2">
        <v>174</v>
      </c>
      <c r="N181" s="2">
        <v>73</v>
      </c>
    </row>
    <row r="182" spans="3:14">
      <c r="C182" s="2">
        <v>177</v>
      </c>
      <c r="D182" s="2">
        <v>74</v>
      </c>
      <c r="H182" s="2">
        <v>177</v>
      </c>
      <c r="I182" s="2">
        <v>67</v>
      </c>
      <c r="M182" s="2">
        <v>174</v>
      </c>
      <c r="N182" s="2">
        <v>74</v>
      </c>
    </row>
    <row r="183" spans="3:14">
      <c r="C183" s="2">
        <v>177</v>
      </c>
      <c r="D183" s="2">
        <v>74</v>
      </c>
      <c r="H183" s="2">
        <v>177</v>
      </c>
      <c r="I183" s="2">
        <v>72</v>
      </c>
      <c r="M183" s="2">
        <v>170</v>
      </c>
      <c r="N183" s="2">
        <v>74</v>
      </c>
    </row>
    <row r="184" spans="3:14">
      <c r="C184" s="2">
        <v>178</v>
      </c>
      <c r="D184" s="2">
        <v>74</v>
      </c>
      <c r="H184" s="2">
        <v>178</v>
      </c>
      <c r="I184" s="2">
        <v>62</v>
      </c>
      <c r="M184" s="2">
        <v>174</v>
      </c>
      <c r="N184" s="2">
        <v>74</v>
      </c>
    </row>
    <row r="185" spans="3:14">
      <c r="C185" s="2">
        <v>178</v>
      </c>
      <c r="D185" s="2">
        <v>74</v>
      </c>
      <c r="H185" s="2">
        <v>178</v>
      </c>
      <c r="I185" s="2">
        <v>73</v>
      </c>
      <c r="M185" s="2">
        <v>172</v>
      </c>
      <c r="N185" s="2">
        <v>74</v>
      </c>
    </row>
    <row r="186" spans="3:14">
      <c r="C186" s="2">
        <v>178</v>
      </c>
      <c r="D186" s="2">
        <v>74</v>
      </c>
      <c r="H186" s="2">
        <v>178</v>
      </c>
      <c r="I186" s="2">
        <v>69</v>
      </c>
      <c r="M186" s="2">
        <v>174</v>
      </c>
      <c r="N186" s="2">
        <v>74</v>
      </c>
    </row>
    <row r="187" spans="3:14">
      <c r="C187" s="2">
        <v>178</v>
      </c>
      <c r="D187" s="2">
        <v>75</v>
      </c>
      <c r="H187" s="2">
        <v>178</v>
      </c>
      <c r="I187" s="2">
        <v>60</v>
      </c>
      <c r="M187" s="2">
        <v>173</v>
      </c>
      <c r="N187" s="2">
        <v>75</v>
      </c>
    </row>
    <row r="188" spans="3:14">
      <c r="C188" s="2">
        <v>178</v>
      </c>
      <c r="D188" s="2">
        <v>75</v>
      </c>
      <c r="H188" s="2">
        <v>178</v>
      </c>
      <c r="I188" s="2">
        <v>75</v>
      </c>
      <c r="M188" s="2">
        <v>188</v>
      </c>
      <c r="N188" s="2">
        <v>75</v>
      </c>
    </row>
    <row r="189" spans="3:14">
      <c r="C189" s="2">
        <v>178</v>
      </c>
      <c r="D189" s="2">
        <v>75</v>
      </c>
      <c r="H189" s="2">
        <v>178</v>
      </c>
      <c r="I189" s="2">
        <v>71</v>
      </c>
      <c r="M189" s="2">
        <v>170</v>
      </c>
      <c r="N189" s="2">
        <v>75</v>
      </c>
    </row>
    <row r="190" spans="3:14">
      <c r="C190" s="2">
        <v>178</v>
      </c>
      <c r="D190" s="2">
        <v>75</v>
      </c>
      <c r="H190" s="2">
        <v>178</v>
      </c>
      <c r="I190" s="2">
        <v>60</v>
      </c>
      <c r="M190" s="2">
        <v>170</v>
      </c>
      <c r="N190" s="2">
        <v>75</v>
      </c>
    </row>
    <row r="191" spans="3:14">
      <c r="C191" s="2">
        <v>179</v>
      </c>
      <c r="D191" s="2">
        <v>75</v>
      </c>
      <c r="H191" s="2">
        <v>179</v>
      </c>
      <c r="I191" s="2">
        <v>71</v>
      </c>
      <c r="M191" s="2">
        <v>174</v>
      </c>
      <c r="N191" s="2">
        <v>75</v>
      </c>
    </row>
    <row r="192" spans="3:14">
      <c r="C192" s="2">
        <v>179</v>
      </c>
      <c r="D192" s="2">
        <v>75</v>
      </c>
      <c r="H192" s="2">
        <v>179</v>
      </c>
      <c r="I192" s="2">
        <v>63</v>
      </c>
      <c r="M192" s="2">
        <v>178</v>
      </c>
      <c r="N192" s="2">
        <v>75</v>
      </c>
    </row>
    <row r="193" spans="3:14">
      <c r="C193" s="2">
        <v>180</v>
      </c>
      <c r="D193" s="2">
        <v>75</v>
      </c>
      <c r="H193" s="2">
        <v>180</v>
      </c>
      <c r="I193" s="2">
        <v>76</v>
      </c>
      <c r="M193" s="2">
        <v>169</v>
      </c>
      <c r="N193" s="2">
        <v>75</v>
      </c>
    </row>
    <row r="194" spans="3:14">
      <c r="C194" s="2">
        <v>181</v>
      </c>
      <c r="D194" s="2">
        <v>76</v>
      </c>
      <c r="H194" s="2">
        <v>181</v>
      </c>
      <c r="I194" s="2">
        <v>69</v>
      </c>
      <c r="M194" s="2">
        <v>170</v>
      </c>
      <c r="N194" s="2">
        <v>76</v>
      </c>
    </row>
    <row r="195" spans="3:14">
      <c r="C195" s="2">
        <v>182</v>
      </c>
      <c r="D195" s="2">
        <v>76</v>
      </c>
      <c r="H195" s="2">
        <v>182</v>
      </c>
      <c r="I195" s="2">
        <v>76</v>
      </c>
      <c r="M195" s="2">
        <v>180</v>
      </c>
      <c r="N195" s="2">
        <v>76</v>
      </c>
    </row>
    <row r="196" spans="3:14">
      <c r="C196" s="2">
        <v>184</v>
      </c>
      <c r="D196" s="2">
        <v>76</v>
      </c>
      <c r="H196" s="2">
        <v>184</v>
      </c>
      <c r="I196" s="2">
        <v>68</v>
      </c>
      <c r="M196" s="2">
        <v>182</v>
      </c>
      <c r="N196" s="2">
        <v>76</v>
      </c>
    </row>
    <row r="197" spans="3:14">
      <c r="C197" s="2">
        <v>184</v>
      </c>
      <c r="D197" s="2">
        <v>77</v>
      </c>
      <c r="H197" s="2">
        <v>184</v>
      </c>
      <c r="I197" s="2">
        <v>68</v>
      </c>
      <c r="M197" s="2">
        <v>175</v>
      </c>
      <c r="N197" s="2">
        <v>77</v>
      </c>
    </row>
    <row r="198" spans="3:14">
      <c r="C198" s="2">
        <v>187</v>
      </c>
      <c r="D198" s="2">
        <v>77</v>
      </c>
      <c r="H198" s="2">
        <v>187</v>
      </c>
      <c r="I198" s="2">
        <v>84</v>
      </c>
      <c r="M198" s="2">
        <v>176</v>
      </c>
      <c r="N198" s="2">
        <v>77</v>
      </c>
    </row>
    <row r="199" spans="3:14">
      <c r="C199" s="2">
        <v>187</v>
      </c>
      <c r="D199" s="2">
        <v>78</v>
      </c>
      <c r="H199" s="2">
        <v>187</v>
      </c>
      <c r="I199" s="2">
        <v>63</v>
      </c>
      <c r="M199" s="2">
        <v>166</v>
      </c>
      <c r="N199" s="2">
        <v>78</v>
      </c>
    </row>
    <row r="200" spans="3:14">
      <c r="C200" s="2">
        <v>188</v>
      </c>
      <c r="D200" s="2">
        <v>79</v>
      </c>
      <c r="H200" s="2">
        <v>188</v>
      </c>
      <c r="I200" s="2">
        <v>75</v>
      </c>
      <c r="M200" s="2">
        <v>174</v>
      </c>
      <c r="N200" s="2">
        <v>79</v>
      </c>
    </row>
    <row r="201" spans="3:14">
      <c r="C201" s="2">
        <v>196</v>
      </c>
      <c r="D201" s="2">
        <v>84</v>
      </c>
      <c r="H201" s="2">
        <v>196</v>
      </c>
      <c r="I201" s="2">
        <v>60</v>
      </c>
      <c r="M201" s="2">
        <v>187</v>
      </c>
      <c r="N201" s="2">
        <v>84</v>
      </c>
    </row>
  </sheetData>
  <autoFilter ref="M1:N202" xr:uid="{68C5D28F-0750-9B4A-A22B-B620185352EC}">
    <sortState xmlns:xlrd2="http://schemas.microsoft.com/office/spreadsheetml/2017/richdata2" ref="M2:N202">
      <sortCondition ref="N1:N202"/>
    </sortState>
  </autoFilter>
  <sortState xmlns:xlrd2="http://schemas.microsoft.com/office/spreadsheetml/2017/richdata2" ref="D2:D202">
    <sortCondition ref="D1:D202"/>
  </sortState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26A4-E6BA-D942-9992-72D63F488C81}">
  <dimension ref="A1:N201"/>
  <sheetViews>
    <sheetView workbookViewId="0">
      <selection activeCell="I1" sqref="I1:I1048576"/>
    </sheetView>
  </sheetViews>
  <sheetFormatPr baseColWidth="10" defaultRowHeight="16"/>
  <cols>
    <col min="4" max="4" width="14.83203125" customWidth="1"/>
    <col min="5" max="5" width="15" customWidth="1"/>
    <col min="13" max="13" width="16.33203125" customWidth="1"/>
  </cols>
  <sheetData>
    <row r="1" spans="1:14">
      <c r="A1" s="1" t="s">
        <v>1</v>
      </c>
      <c r="C1" s="3" t="s">
        <v>6</v>
      </c>
      <c r="D1" s="3"/>
      <c r="E1" s="3"/>
      <c r="I1" s="1" t="s">
        <v>2</v>
      </c>
      <c r="K1" s="3" t="s">
        <v>6</v>
      </c>
      <c r="L1" s="3"/>
      <c r="M1" s="3"/>
    </row>
    <row r="2" spans="1:14">
      <c r="A2" s="2">
        <v>156</v>
      </c>
      <c r="C2" s="3" t="s">
        <v>7</v>
      </c>
      <c r="D2" s="3"/>
      <c r="E2" s="3"/>
      <c r="F2" s="6">
        <v>200</v>
      </c>
      <c r="I2" s="2">
        <v>48</v>
      </c>
      <c r="K2" s="3" t="s">
        <v>7</v>
      </c>
      <c r="L2" s="3"/>
      <c r="M2" s="3"/>
      <c r="N2" s="6">
        <v>200</v>
      </c>
    </row>
    <row r="3" spans="1:14">
      <c r="A3" s="2">
        <v>157</v>
      </c>
      <c r="C3" s="3" t="s">
        <v>8</v>
      </c>
      <c r="D3" s="3"/>
      <c r="E3" s="3"/>
      <c r="F3" s="6">
        <f>MAX(A2:A201)</f>
        <v>196</v>
      </c>
      <c r="I3" s="2">
        <v>50</v>
      </c>
      <c r="K3" s="3" t="s">
        <v>8</v>
      </c>
      <c r="L3" s="3"/>
      <c r="M3" s="3"/>
      <c r="N3" s="6">
        <f>MAX(I2:I201)</f>
        <v>84</v>
      </c>
    </row>
    <row r="4" spans="1:14">
      <c r="A4" s="2">
        <v>158</v>
      </c>
      <c r="C4" s="3" t="s">
        <v>9</v>
      </c>
      <c r="D4" s="3"/>
      <c r="E4" s="3"/>
      <c r="F4" s="6">
        <f>MIN(A2:A201)</f>
        <v>156</v>
      </c>
      <c r="I4" s="2">
        <v>51</v>
      </c>
      <c r="K4" s="3" t="s">
        <v>9</v>
      </c>
      <c r="L4" s="3"/>
      <c r="M4" s="3"/>
      <c r="N4" s="6">
        <f>MIN(I2:I201)</f>
        <v>48</v>
      </c>
    </row>
    <row r="5" spans="1:14">
      <c r="A5" s="2">
        <v>159</v>
      </c>
      <c r="C5" s="3" t="s">
        <v>10</v>
      </c>
      <c r="D5" s="3"/>
      <c r="E5" s="3"/>
      <c r="F5" s="6">
        <f>F3-F4</f>
        <v>40</v>
      </c>
      <c r="I5" s="2">
        <v>53</v>
      </c>
      <c r="K5" s="3" t="s">
        <v>10</v>
      </c>
      <c r="L5" s="3"/>
      <c r="M5" s="3"/>
      <c r="N5" s="6">
        <f>N3-N4</f>
        <v>36</v>
      </c>
    </row>
    <row r="6" spans="1:14">
      <c r="A6" s="2">
        <v>159</v>
      </c>
      <c r="C6" s="3" t="s">
        <v>11</v>
      </c>
      <c r="D6" s="3"/>
      <c r="E6" s="3"/>
      <c r="F6" s="6">
        <v>10</v>
      </c>
      <c r="I6" s="2">
        <v>54</v>
      </c>
      <c r="K6" s="3" t="s">
        <v>11</v>
      </c>
      <c r="L6" s="3"/>
      <c r="M6" s="3"/>
      <c r="N6" s="6">
        <v>10</v>
      </c>
    </row>
    <row r="7" spans="1:14">
      <c r="A7" s="2">
        <v>159</v>
      </c>
      <c r="C7" s="3" t="s">
        <v>12</v>
      </c>
      <c r="D7" s="3"/>
      <c r="E7" s="3"/>
      <c r="F7" s="6">
        <f>ROUNDUP(F5/F6,2)</f>
        <v>4</v>
      </c>
      <c r="I7" s="2">
        <v>55</v>
      </c>
      <c r="K7" s="3" t="s">
        <v>12</v>
      </c>
      <c r="L7" s="3"/>
      <c r="M7" s="3"/>
      <c r="N7" s="6">
        <f>ROUNDUP(N5/N6,2)</f>
        <v>3.6</v>
      </c>
    </row>
    <row r="8" spans="1:14">
      <c r="A8" s="2">
        <v>159</v>
      </c>
      <c r="I8" s="2">
        <v>55</v>
      </c>
    </row>
    <row r="9" spans="1:14">
      <c r="A9" s="2">
        <v>160</v>
      </c>
      <c r="I9" s="2">
        <v>55</v>
      </c>
    </row>
    <row r="10" spans="1:14">
      <c r="A10" s="2">
        <v>161</v>
      </c>
      <c r="C10" s="3" t="s">
        <v>13</v>
      </c>
      <c r="D10" s="3" t="s">
        <v>14</v>
      </c>
      <c r="E10" s="3" t="s">
        <v>15</v>
      </c>
      <c r="I10" s="2">
        <v>55</v>
      </c>
      <c r="K10" s="3" t="s">
        <v>13</v>
      </c>
      <c r="L10" s="3" t="s">
        <v>14</v>
      </c>
      <c r="M10" s="3" t="s">
        <v>15</v>
      </c>
    </row>
    <row r="11" spans="1:14">
      <c r="A11" s="2">
        <v>161</v>
      </c>
      <c r="C11" s="4">
        <v>1</v>
      </c>
      <c r="D11" s="6">
        <f>F4</f>
        <v>156</v>
      </c>
      <c r="E11" s="6">
        <f>D11+$F$7</f>
        <v>160</v>
      </c>
      <c r="I11" s="2">
        <v>55</v>
      </c>
      <c r="K11" s="4">
        <v>1</v>
      </c>
      <c r="L11" s="6">
        <f>N4</f>
        <v>48</v>
      </c>
      <c r="M11" s="6">
        <f>L11+$F$7</f>
        <v>52</v>
      </c>
    </row>
    <row r="12" spans="1:14">
      <c r="A12" s="2">
        <v>161</v>
      </c>
      <c r="C12" s="4">
        <f>C11+1</f>
        <v>2</v>
      </c>
      <c r="D12" s="6">
        <f>E11</f>
        <v>160</v>
      </c>
      <c r="E12" s="6">
        <f t="shared" ref="E12:E20" si="0">D12+$F$7</f>
        <v>164</v>
      </c>
      <c r="I12" s="2">
        <v>55</v>
      </c>
      <c r="K12" s="4">
        <f>K11+1</f>
        <v>2</v>
      </c>
      <c r="L12" s="6">
        <f>M11</f>
        <v>52</v>
      </c>
      <c r="M12" s="6">
        <f t="shared" ref="M12:M20" si="1">L12+$F$7</f>
        <v>56</v>
      </c>
    </row>
    <row r="13" spans="1:14">
      <c r="A13" s="2">
        <v>161</v>
      </c>
      <c r="C13" s="4">
        <f t="shared" ref="C13:C20" si="2">C12+1</f>
        <v>3</v>
      </c>
      <c r="D13" s="6">
        <f t="shared" ref="D13:D19" si="3">E12</f>
        <v>164</v>
      </c>
      <c r="E13" s="6">
        <f t="shared" si="0"/>
        <v>168</v>
      </c>
      <c r="I13" s="2">
        <v>56</v>
      </c>
      <c r="K13" s="4">
        <f t="shared" ref="K13:K20" si="4">K12+1</f>
        <v>3</v>
      </c>
      <c r="L13" s="6">
        <f t="shared" ref="L13:L19" si="5">M12</f>
        <v>56</v>
      </c>
      <c r="M13" s="6">
        <f t="shared" si="1"/>
        <v>60</v>
      </c>
    </row>
    <row r="14" spans="1:14">
      <c r="A14" s="2">
        <v>161</v>
      </c>
      <c r="C14" s="4">
        <f t="shared" si="2"/>
        <v>4</v>
      </c>
      <c r="D14" s="6">
        <f t="shared" si="3"/>
        <v>168</v>
      </c>
      <c r="E14" s="6">
        <f t="shared" si="0"/>
        <v>172</v>
      </c>
      <c r="I14" s="2">
        <v>56</v>
      </c>
      <c r="K14" s="4">
        <f t="shared" si="4"/>
        <v>4</v>
      </c>
      <c r="L14" s="6">
        <f t="shared" si="5"/>
        <v>60</v>
      </c>
      <c r="M14" s="6">
        <f t="shared" si="1"/>
        <v>64</v>
      </c>
    </row>
    <row r="15" spans="1:14">
      <c r="A15" s="2">
        <v>161</v>
      </c>
      <c r="C15" s="4">
        <f t="shared" si="2"/>
        <v>5</v>
      </c>
      <c r="D15" s="6">
        <f t="shared" si="3"/>
        <v>172</v>
      </c>
      <c r="E15" s="6">
        <f t="shared" si="0"/>
        <v>176</v>
      </c>
      <c r="I15" s="2">
        <v>57</v>
      </c>
      <c r="K15" s="4">
        <f t="shared" si="4"/>
        <v>5</v>
      </c>
      <c r="L15" s="6">
        <f t="shared" si="5"/>
        <v>64</v>
      </c>
      <c r="M15" s="6">
        <f t="shared" si="1"/>
        <v>68</v>
      </c>
    </row>
    <row r="16" spans="1:14">
      <c r="A16" s="2">
        <v>161</v>
      </c>
      <c r="C16" s="4">
        <f t="shared" si="2"/>
        <v>6</v>
      </c>
      <c r="D16" s="6">
        <f t="shared" si="3"/>
        <v>176</v>
      </c>
      <c r="E16" s="6">
        <f t="shared" si="0"/>
        <v>180</v>
      </c>
      <c r="I16" s="2">
        <v>57</v>
      </c>
      <c r="K16" s="4">
        <f t="shared" si="4"/>
        <v>6</v>
      </c>
      <c r="L16" s="6">
        <f t="shared" si="5"/>
        <v>68</v>
      </c>
      <c r="M16" s="6">
        <f t="shared" si="1"/>
        <v>72</v>
      </c>
    </row>
    <row r="17" spans="1:13">
      <c r="A17" s="2">
        <v>162</v>
      </c>
      <c r="C17" s="4">
        <f t="shared" si="2"/>
        <v>7</v>
      </c>
      <c r="D17" s="6">
        <f t="shared" si="3"/>
        <v>180</v>
      </c>
      <c r="E17" s="6">
        <f t="shared" si="0"/>
        <v>184</v>
      </c>
      <c r="I17" s="2">
        <v>57</v>
      </c>
      <c r="K17" s="4">
        <f t="shared" si="4"/>
        <v>7</v>
      </c>
      <c r="L17" s="6">
        <f t="shared" si="5"/>
        <v>72</v>
      </c>
      <c r="M17" s="6">
        <f t="shared" si="1"/>
        <v>76</v>
      </c>
    </row>
    <row r="18" spans="1:13">
      <c r="A18" s="2">
        <v>162</v>
      </c>
      <c r="C18" s="4">
        <f t="shared" si="2"/>
        <v>8</v>
      </c>
      <c r="D18" s="6">
        <f t="shared" si="3"/>
        <v>184</v>
      </c>
      <c r="E18" s="6">
        <f t="shared" si="0"/>
        <v>188</v>
      </c>
      <c r="I18" s="2">
        <v>57</v>
      </c>
      <c r="K18" s="4">
        <f t="shared" si="4"/>
        <v>8</v>
      </c>
      <c r="L18" s="6">
        <f t="shared" si="5"/>
        <v>76</v>
      </c>
      <c r="M18" s="6">
        <f t="shared" si="1"/>
        <v>80</v>
      </c>
    </row>
    <row r="19" spans="1:13">
      <c r="A19" s="2">
        <v>162</v>
      </c>
      <c r="C19" s="4">
        <f t="shared" si="2"/>
        <v>9</v>
      </c>
      <c r="D19" s="6">
        <f t="shared" si="3"/>
        <v>188</v>
      </c>
      <c r="E19" s="6">
        <f t="shared" si="0"/>
        <v>192</v>
      </c>
      <c r="I19" s="2">
        <v>57</v>
      </c>
      <c r="K19" s="4">
        <f t="shared" si="4"/>
        <v>9</v>
      </c>
      <c r="L19" s="6">
        <f t="shared" si="5"/>
        <v>80</v>
      </c>
      <c r="M19" s="6">
        <f t="shared" si="1"/>
        <v>84</v>
      </c>
    </row>
    <row r="20" spans="1:13">
      <c r="A20" s="2">
        <v>163</v>
      </c>
      <c r="C20" s="4">
        <f t="shared" si="2"/>
        <v>10</v>
      </c>
      <c r="D20" s="6">
        <f>E19</f>
        <v>192</v>
      </c>
      <c r="E20" s="6">
        <f t="shared" si="0"/>
        <v>196</v>
      </c>
      <c r="I20" s="2">
        <v>58</v>
      </c>
      <c r="K20" s="4">
        <f t="shared" si="4"/>
        <v>10</v>
      </c>
      <c r="L20" s="6">
        <f>M19</f>
        <v>84</v>
      </c>
      <c r="M20" s="6">
        <f t="shared" si="1"/>
        <v>88</v>
      </c>
    </row>
    <row r="21" spans="1:13">
      <c r="A21" s="2">
        <v>163</v>
      </c>
      <c r="I21" s="2">
        <v>58</v>
      </c>
    </row>
    <row r="22" spans="1:13">
      <c r="A22" s="2">
        <v>163</v>
      </c>
      <c r="I22" s="2">
        <v>59</v>
      </c>
    </row>
    <row r="23" spans="1:13">
      <c r="A23" s="2">
        <v>163</v>
      </c>
      <c r="I23" s="2">
        <v>59</v>
      </c>
    </row>
    <row r="24" spans="1:13">
      <c r="A24" s="2">
        <v>163</v>
      </c>
      <c r="I24" s="2">
        <v>59</v>
      </c>
    </row>
    <row r="25" spans="1:13">
      <c r="A25" s="2">
        <v>163</v>
      </c>
      <c r="I25" s="2">
        <v>59</v>
      </c>
    </row>
    <row r="26" spans="1:13">
      <c r="A26" s="2">
        <v>164</v>
      </c>
      <c r="I26" s="2">
        <v>59</v>
      </c>
    </row>
    <row r="27" spans="1:13">
      <c r="A27" s="2">
        <v>164</v>
      </c>
      <c r="I27" s="2">
        <v>59</v>
      </c>
    </row>
    <row r="28" spans="1:13">
      <c r="A28" s="2">
        <v>164</v>
      </c>
      <c r="I28" s="2">
        <v>59</v>
      </c>
    </row>
    <row r="29" spans="1:13">
      <c r="A29" s="2">
        <v>164</v>
      </c>
      <c r="I29" s="2">
        <v>59</v>
      </c>
    </row>
    <row r="30" spans="1:13">
      <c r="A30" s="2">
        <v>164</v>
      </c>
      <c r="I30" s="2">
        <v>59</v>
      </c>
    </row>
    <row r="31" spans="1:13">
      <c r="A31" s="2">
        <v>164</v>
      </c>
      <c r="I31" s="2">
        <v>60</v>
      </c>
    </row>
    <row r="32" spans="1:13">
      <c r="A32" s="2">
        <v>164</v>
      </c>
      <c r="I32" s="2">
        <v>60</v>
      </c>
    </row>
    <row r="33" spans="1:9">
      <c r="A33" s="2">
        <v>164</v>
      </c>
      <c r="I33" s="2">
        <v>60</v>
      </c>
    </row>
    <row r="34" spans="1:9">
      <c r="A34" s="2">
        <v>164</v>
      </c>
      <c r="I34" s="2">
        <v>60</v>
      </c>
    </row>
    <row r="35" spans="1:9">
      <c r="A35" s="2">
        <v>164</v>
      </c>
      <c r="I35" s="2">
        <v>60</v>
      </c>
    </row>
    <row r="36" spans="1:9">
      <c r="A36" s="2">
        <v>164</v>
      </c>
      <c r="I36" s="2">
        <v>60</v>
      </c>
    </row>
    <row r="37" spans="1:9">
      <c r="A37" s="2">
        <v>164</v>
      </c>
      <c r="I37" s="2">
        <v>60</v>
      </c>
    </row>
    <row r="38" spans="1:9">
      <c r="A38" s="2">
        <v>164</v>
      </c>
      <c r="I38" s="2">
        <v>60</v>
      </c>
    </row>
    <row r="39" spans="1:9">
      <c r="A39" s="2">
        <v>164</v>
      </c>
      <c r="I39" s="2">
        <v>60</v>
      </c>
    </row>
    <row r="40" spans="1:9">
      <c r="A40" s="2">
        <v>164</v>
      </c>
      <c r="I40" s="2">
        <v>60</v>
      </c>
    </row>
    <row r="41" spans="1:9">
      <c r="A41" s="2">
        <v>165</v>
      </c>
      <c r="I41" s="2">
        <v>60</v>
      </c>
    </row>
    <row r="42" spans="1:9">
      <c r="A42" s="2">
        <v>165</v>
      </c>
      <c r="I42" s="2">
        <v>60</v>
      </c>
    </row>
    <row r="43" spans="1:9">
      <c r="A43" s="2">
        <v>165</v>
      </c>
      <c r="I43" s="2">
        <v>60</v>
      </c>
    </row>
    <row r="44" spans="1:9">
      <c r="A44" s="2">
        <v>165</v>
      </c>
      <c r="I44" s="2">
        <v>60</v>
      </c>
    </row>
    <row r="45" spans="1:9">
      <c r="A45" s="2">
        <v>165</v>
      </c>
      <c r="I45" s="2">
        <v>60</v>
      </c>
    </row>
    <row r="46" spans="1:9">
      <c r="A46" s="2">
        <v>165</v>
      </c>
      <c r="I46" s="2">
        <v>60</v>
      </c>
    </row>
    <row r="47" spans="1:9">
      <c r="A47" s="2">
        <v>165</v>
      </c>
      <c r="I47" s="2">
        <v>61</v>
      </c>
    </row>
    <row r="48" spans="1:9">
      <c r="A48" s="2">
        <v>165</v>
      </c>
      <c r="I48" s="2">
        <v>61</v>
      </c>
    </row>
    <row r="49" spans="1:9">
      <c r="A49" s="2">
        <v>165</v>
      </c>
      <c r="I49" s="2">
        <v>61</v>
      </c>
    </row>
    <row r="50" spans="1:9">
      <c r="A50" s="2">
        <v>165</v>
      </c>
      <c r="I50" s="2">
        <v>61</v>
      </c>
    </row>
    <row r="51" spans="1:9">
      <c r="A51" s="2">
        <v>165</v>
      </c>
      <c r="I51" s="2">
        <v>61</v>
      </c>
    </row>
    <row r="52" spans="1:9">
      <c r="A52" s="2">
        <v>166</v>
      </c>
      <c r="I52" s="2">
        <v>61</v>
      </c>
    </row>
    <row r="53" spans="1:9">
      <c r="A53" s="2">
        <v>166</v>
      </c>
      <c r="I53" s="2">
        <v>61</v>
      </c>
    </row>
    <row r="54" spans="1:9">
      <c r="A54" s="2">
        <v>166</v>
      </c>
      <c r="I54" s="2">
        <v>61</v>
      </c>
    </row>
    <row r="55" spans="1:9">
      <c r="A55" s="2">
        <v>166</v>
      </c>
      <c r="I55" s="2">
        <v>61</v>
      </c>
    </row>
    <row r="56" spans="1:9">
      <c r="A56" s="2">
        <v>166</v>
      </c>
      <c r="I56" s="2">
        <v>61</v>
      </c>
    </row>
    <row r="57" spans="1:9">
      <c r="A57" s="2">
        <v>166</v>
      </c>
      <c r="I57" s="2">
        <v>61</v>
      </c>
    </row>
    <row r="58" spans="1:9">
      <c r="A58" s="2">
        <v>166</v>
      </c>
      <c r="I58" s="2">
        <v>61</v>
      </c>
    </row>
    <row r="59" spans="1:9">
      <c r="A59" s="2">
        <v>166</v>
      </c>
      <c r="I59" s="2">
        <v>62</v>
      </c>
    </row>
    <row r="60" spans="1:9">
      <c r="A60" s="2">
        <v>167</v>
      </c>
      <c r="I60" s="2">
        <v>62</v>
      </c>
    </row>
    <row r="61" spans="1:9">
      <c r="A61" s="2">
        <v>167</v>
      </c>
      <c r="I61" s="2">
        <v>62</v>
      </c>
    </row>
    <row r="62" spans="1:9">
      <c r="A62" s="2">
        <v>167</v>
      </c>
      <c r="I62" s="2">
        <v>62</v>
      </c>
    </row>
    <row r="63" spans="1:9">
      <c r="A63" s="2">
        <v>167</v>
      </c>
      <c r="I63" s="2">
        <v>62</v>
      </c>
    </row>
    <row r="64" spans="1:9">
      <c r="A64" s="2">
        <v>167</v>
      </c>
      <c r="I64" s="2">
        <v>62</v>
      </c>
    </row>
    <row r="65" spans="1:9">
      <c r="A65" s="2">
        <v>167</v>
      </c>
      <c r="I65" s="2">
        <v>62</v>
      </c>
    </row>
    <row r="66" spans="1:9">
      <c r="A66" s="2">
        <v>167</v>
      </c>
      <c r="I66" s="2">
        <v>62</v>
      </c>
    </row>
    <row r="67" spans="1:9">
      <c r="A67" s="2">
        <v>167</v>
      </c>
      <c r="I67" s="2">
        <v>62</v>
      </c>
    </row>
    <row r="68" spans="1:9">
      <c r="A68" s="2">
        <v>167</v>
      </c>
      <c r="I68" s="2">
        <v>63</v>
      </c>
    </row>
    <row r="69" spans="1:9">
      <c r="A69" s="2">
        <v>167</v>
      </c>
      <c r="I69" s="2">
        <v>63</v>
      </c>
    </row>
    <row r="70" spans="1:9">
      <c r="A70" s="2">
        <v>167</v>
      </c>
      <c r="I70" s="2">
        <v>63</v>
      </c>
    </row>
    <row r="71" spans="1:9">
      <c r="A71" s="2">
        <v>168</v>
      </c>
      <c r="I71" s="2">
        <v>63</v>
      </c>
    </row>
    <row r="72" spans="1:9">
      <c r="A72" s="2">
        <v>168</v>
      </c>
      <c r="I72" s="2">
        <v>63</v>
      </c>
    </row>
    <row r="73" spans="1:9">
      <c r="A73" s="2">
        <v>168</v>
      </c>
      <c r="I73" s="2">
        <v>63</v>
      </c>
    </row>
    <row r="74" spans="1:9">
      <c r="A74" s="2">
        <v>168</v>
      </c>
      <c r="I74" s="2">
        <v>63</v>
      </c>
    </row>
    <row r="75" spans="1:9">
      <c r="A75" s="2">
        <v>168</v>
      </c>
      <c r="I75" s="2">
        <v>63</v>
      </c>
    </row>
    <row r="76" spans="1:9">
      <c r="A76" s="2">
        <v>168</v>
      </c>
      <c r="I76" s="2">
        <v>63</v>
      </c>
    </row>
    <row r="77" spans="1:9">
      <c r="A77" s="2">
        <v>168</v>
      </c>
      <c r="I77" s="2">
        <v>63</v>
      </c>
    </row>
    <row r="78" spans="1:9">
      <c r="A78" s="2">
        <v>168</v>
      </c>
      <c r="I78" s="2">
        <v>63</v>
      </c>
    </row>
    <row r="79" spans="1:9">
      <c r="A79" s="2">
        <v>168</v>
      </c>
      <c r="I79" s="2">
        <v>63</v>
      </c>
    </row>
    <row r="80" spans="1:9">
      <c r="A80" s="2">
        <v>168</v>
      </c>
      <c r="I80" s="2">
        <v>63</v>
      </c>
    </row>
    <row r="81" spans="1:9">
      <c r="A81" s="2">
        <v>168</v>
      </c>
      <c r="I81" s="2">
        <v>63</v>
      </c>
    </row>
    <row r="82" spans="1:9">
      <c r="A82" s="2">
        <v>168</v>
      </c>
      <c r="I82" s="2">
        <v>63</v>
      </c>
    </row>
    <row r="83" spans="1:9">
      <c r="A83" s="2">
        <v>168</v>
      </c>
      <c r="I83" s="2">
        <v>63</v>
      </c>
    </row>
    <row r="84" spans="1:9">
      <c r="A84" s="2">
        <v>168</v>
      </c>
      <c r="I84" s="2">
        <v>63</v>
      </c>
    </row>
    <row r="85" spans="1:9">
      <c r="A85" s="2">
        <v>168</v>
      </c>
      <c r="I85" s="2">
        <v>64</v>
      </c>
    </row>
    <row r="86" spans="1:9">
      <c r="A86" s="2">
        <v>169</v>
      </c>
      <c r="I86" s="2">
        <v>64</v>
      </c>
    </row>
    <row r="87" spans="1:9">
      <c r="A87" s="2">
        <v>169</v>
      </c>
      <c r="I87" s="2">
        <v>64</v>
      </c>
    </row>
    <row r="88" spans="1:9">
      <c r="A88" s="2">
        <v>169</v>
      </c>
      <c r="I88" s="2">
        <v>64</v>
      </c>
    </row>
    <row r="89" spans="1:9">
      <c r="A89" s="2">
        <v>169</v>
      </c>
      <c r="I89" s="2">
        <v>64</v>
      </c>
    </row>
    <row r="90" spans="1:9">
      <c r="A90" s="2">
        <v>169</v>
      </c>
      <c r="I90" s="2">
        <v>64</v>
      </c>
    </row>
    <row r="91" spans="1:9">
      <c r="A91" s="2">
        <v>169</v>
      </c>
      <c r="I91" s="2">
        <v>64</v>
      </c>
    </row>
    <row r="92" spans="1:9">
      <c r="A92" s="2">
        <v>169</v>
      </c>
      <c r="I92" s="2">
        <v>64</v>
      </c>
    </row>
    <row r="93" spans="1:9">
      <c r="A93" s="2">
        <v>169</v>
      </c>
      <c r="I93" s="2">
        <v>64</v>
      </c>
    </row>
    <row r="94" spans="1:9">
      <c r="A94" s="2">
        <v>169</v>
      </c>
      <c r="I94" s="2">
        <v>64</v>
      </c>
    </row>
    <row r="95" spans="1:9">
      <c r="A95" s="2">
        <v>169</v>
      </c>
      <c r="I95" s="2">
        <v>64</v>
      </c>
    </row>
    <row r="96" spans="1:9">
      <c r="A96" s="2">
        <v>169</v>
      </c>
      <c r="I96" s="2">
        <v>65</v>
      </c>
    </row>
    <row r="97" spans="1:9">
      <c r="A97" s="2">
        <v>169</v>
      </c>
      <c r="I97" s="2">
        <v>65</v>
      </c>
    </row>
    <row r="98" spans="1:9">
      <c r="A98" s="2">
        <v>169</v>
      </c>
      <c r="I98" s="2">
        <v>65</v>
      </c>
    </row>
    <row r="99" spans="1:9">
      <c r="A99" s="2">
        <v>170</v>
      </c>
      <c r="I99" s="2">
        <v>65</v>
      </c>
    </row>
    <row r="100" spans="1:9">
      <c r="A100" s="2">
        <v>170</v>
      </c>
      <c r="I100" s="2">
        <v>65</v>
      </c>
    </row>
    <row r="101" spans="1:9">
      <c r="A101" s="2">
        <v>170</v>
      </c>
      <c r="I101" s="2">
        <v>65</v>
      </c>
    </row>
    <row r="102" spans="1:9">
      <c r="A102" s="2">
        <v>170</v>
      </c>
      <c r="I102" s="2">
        <v>65</v>
      </c>
    </row>
    <row r="103" spans="1:9">
      <c r="A103" s="2">
        <v>170</v>
      </c>
      <c r="I103" s="2">
        <v>65</v>
      </c>
    </row>
    <row r="104" spans="1:9">
      <c r="A104" s="2">
        <v>170</v>
      </c>
      <c r="I104" s="2">
        <v>65</v>
      </c>
    </row>
    <row r="105" spans="1:9">
      <c r="A105" s="2">
        <v>170</v>
      </c>
      <c r="I105" s="2">
        <v>65</v>
      </c>
    </row>
    <row r="106" spans="1:9">
      <c r="A106" s="2">
        <v>170</v>
      </c>
      <c r="I106" s="2">
        <v>66</v>
      </c>
    </row>
    <row r="107" spans="1:9">
      <c r="A107" s="2">
        <v>170</v>
      </c>
      <c r="I107" s="2">
        <v>66</v>
      </c>
    </row>
    <row r="108" spans="1:9">
      <c r="A108" s="2">
        <v>170</v>
      </c>
      <c r="I108" s="2">
        <v>66</v>
      </c>
    </row>
    <row r="109" spans="1:9">
      <c r="A109" s="2">
        <v>170</v>
      </c>
      <c r="I109" s="2">
        <v>66</v>
      </c>
    </row>
    <row r="110" spans="1:9">
      <c r="A110" s="2">
        <v>170</v>
      </c>
      <c r="I110" s="2">
        <v>66</v>
      </c>
    </row>
    <row r="111" spans="1:9">
      <c r="A111" s="2">
        <v>170</v>
      </c>
      <c r="I111" s="2">
        <v>66</v>
      </c>
    </row>
    <row r="112" spans="1:9">
      <c r="A112" s="2">
        <v>171</v>
      </c>
      <c r="I112" s="2">
        <v>66</v>
      </c>
    </row>
    <row r="113" spans="1:9">
      <c r="A113" s="2">
        <v>171</v>
      </c>
      <c r="I113" s="2">
        <v>66</v>
      </c>
    </row>
    <row r="114" spans="1:9">
      <c r="A114" s="2">
        <v>171</v>
      </c>
      <c r="I114" s="2">
        <v>66</v>
      </c>
    </row>
    <row r="115" spans="1:9">
      <c r="A115" s="2">
        <v>171</v>
      </c>
      <c r="I115" s="2">
        <v>66</v>
      </c>
    </row>
    <row r="116" spans="1:9">
      <c r="A116" s="2">
        <v>171</v>
      </c>
      <c r="I116" s="2">
        <v>66</v>
      </c>
    </row>
    <row r="117" spans="1:9">
      <c r="A117" s="2">
        <v>171</v>
      </c>
      <c r="I117" s="2">
        <v>66</v>
      </c>
    </row>
    <row r="118" spans="1:9">
      <c r="A118" s="2">
        <v>171</v>
      </c>
      <c r="I118" s="2">
        <v>66</v>
      </c>
    </row>
    <row r="119" spans="1:9">
      <c r="A119" s="2">
        <v>171</v>
      </c>
      <c r="I119" s="2">
        <v>66</v>
      </c>
    </row>
    <row r="120" spans="1:9">
      <c r="A120" s="2">
        <v>171</v>
      </c>
      <c r="I120" s="2">
        <v>66</v>
      </c>
    </row>
    <row r="121" spans="1:9">
      <c r="A121" s="2">
        <v>171</v>
      </c>
      <c r="I121" s="2">
        <v>66</v>
      </c>
    </row>
    <row r="122" spans="1:9">
      <c r="A122" s="2">
        <v>171</v>
      </c>
      <c r="I122" s="2">
        <v>66</v>
      </c>
    </row>
    <row r="123" spans="1:9">
      <c r="A123" s="2">
        <v>171</v>
      </c>
      <c r="I123" s="2">
        <v>66</v>
      </c>
    </row>
    <row r="124" spans="1:9">
      <c r="A124" s="2">
        <v>171</v>
      </c>
      <c r="I124" s="2">
        <v>67</v>
      </c>
    </row>
    <row r="125" spans="1:9">
      <c r="A125" s="2">
        <v>171</v>
      </c>
      <c r="I125" s="2">
        <v>67</v>
      </c>
    </row>
    <row r="126" spans="1:9">
      <c r="A126" s="2">
        <v>171</v>
      </c>
      <c r="I126" s="2">
        <v>67</v>
      </c>
    </row>
    <row r="127" spans="1:9">
      <c r="A127" s="2">
        <v>171</v>
      </c>
      <c r="I127" s="2">
        <v>67</v>
      </c>
    </row>
    <row r="128" spans="1:9">
      <c r="A128" s="2">
        <v>171</v>
      </c>
      <c r="I128" s="2">
        <v>67</v>
      </c>
    </row>
    <row r="129" spans="1:9">
      <c r="A129" s="2">
        <v>171</v>
      </c>
      <c r="I129" s="2">
        <v>67</v>
      </c>
    </row>
    <row r="130" spans="1:9">
      <c r="A130" s="2">
        <v>171</v>
      </c>
      <c r="I130" s="2">
        <v>67</v>
      </c>
    </row>
    <row r="131" spans="1:9">
      <c r="A131" s="2">
        <v>172</v>
      </c>
      <c r="I131" s="2">
        <v>67</v>
      </c>
    </row>
    <row r="132" spans="1:9">
      <c r="A132" s="2">
        <v>172</v>
      </c>
      <c r="I132" s="2">
        <v>67</v>
      </c>
    </row>
    <row r="133" spans="1:9">
      <c r="A133" s="2">
        <v>172</v>
      </c>
      <c r="I133" s="2">
        <v>67</v>
      </c>
    </row>
    <row r="134" spans="1:9">
      <c r="A134" s="2">
        <v>172</v>
      </c>
      <c r="I134" s="2">
        <v>67</v>
      </c>
    </row>
    <row r="135" spans="1:9">
      <c r="A135" s="2">
        <v>172</v>
      </c>
      <c r="I135" s="2">
        <v>67</v>
      </c>
    </row>
    <row r="136" spans="1:9">
      <c r="A136" s="2">
        <v>172</v>
      </c>
      <c r="I136" s="2">
        <v>67</v>
      </c>
    </row>
    <row r="137" spans="1:9">
      <c r="A137" s="2">
        <v>172</v>
      </c>
      <c r="I137" s="2">
        <v>67</v>
      </c>
    </row>
    <row r="138" spans="1:9">
      <c r="A138" s="2">
        <v>172</v>
      </c>
      <c r="I138" s="2">
        <v>68</v>
      </c>
    </row>
    <row r="139" spans="1:9">
      <c r="A139" s="2">
        <v>172</v>
      </c>
      <c r="I139" s="2">
        <v>68</v>
      </c>
    </row>
    <row r="140" spans="1:9">
      <c r="A140" s="2">
        <v>172</v>
      </c>
      <c r="I140" s="2">
        <v>68</v>
      </c>
    </row>
    <row r="141" spans="1:9">
      <c r="A141" s="2">
        <v>172</v>
      </c>
      <c r="I141" s="2">
        <v>68</v>
      </c>
    </row>
    <row r="142" spans="1:9">
      <c r="A142" s="2">
        <v>172</v>
      </c>
      <c r="I142" s="2">
        <v>68</v>
      </c>
    </row>
    <row r="143" spans="1:9">
      <c r="A143" s="2">
        <v>172</v>
      </c>
      <c r="I143" s="2">
        <v>68</v>
      </c>
    </row>
    <row r="144" spans="1:9">
      <c r="A144" s="2">
        <v>173</v>
      </c>
      <c r="I144" s="2">
        <v>68</v>
      </c>
    </row>
    <row r="145" spans="1:9">
      <c r="A145" s="2">
        <v>173</v>
      </c>
      <c r="I145" s="2">
        <v>68</v>
      </c>
    </row>
    <row r="146" spans="1:9">
      <c r="A146" s="2">
        <v>173</v>
      </c>
      <c r="I146" s="2">
        <v>69</v>
      </c>
    </row>
    <row r="147" spans="1:9">
      <c r="A147" s="2">
        <v>173</v>
      </c>
      <c r="I147" s="2">
        <v>69</v>
      </c>
    </row>
    <row r="148" spans="1:9">
      <c r="A148" s="2">
        <v>173</v>
      </c>
      <c r="I148" s="2">
        <v>69</v>
      </c>
    </row>
    <row r="149" spans="1:9">
      <c r="A149" s="2">
        <v>173</v>
      </c>
      <c r="I149" s="2">
        <v>69</v>
      </c>
    </row>
    <row r="150" spans="1:9">
      <c r="A150" s="2">
        <v>173</v>
      </c>
      <c r="I150" s="2">
        <v>69</v>
      </c>
    </row>
    <row r="151" spans="1:9">
      <c r="A151" s="2">
        <v>173</v>
      </c>
      <c r="I151" s="2">
        <v>69</v>
      </c>
    </row>
    <row r="152" spans="1:9">
      <c r="A152" s="2">
        <v>173</v>
      </c>
      <c r="I152" s="2">
        <v>69</v>
      </c>
    </row>
    <row r="153" spans="1:9">
      <c r="A153" s="2">
        <v>173</v>
      </c>
      <c r="I153" s="2">
        <v>69</v>
      </c>
    </row>
    <row r="154" spans="1:9">
      <c r="A154" s="2">
        <v>173</v>
      </c>
      <c r="I154" s="2">
        <v>69</v>
      </c>
    </row>
    <row r="155" spans="1:9">
      <c r="A155" s="2">
        <v>173</v>
      </c>
      <c r="I155" s="2">
        <v>70</v>
      </c>
    </row>
    <row r="156" spans="1:9">
      <c r="A156" s="2">
        <v>173</v>
      </c>
      <c r="I156" s="2">
        <v>70</v>
      </c>
    </row>
    <row r="157" spans="1:9">
      <c r="A157" s="2">
        <v>173</v>
      </c>
      <c r="I157" s="2">
        <v>70</v>
      </c>
    </row>
    <row r="158" spans="1:9">
      <c r="A158" s="2">
        <v>174</v>
      </c>
      <c r="I158" s="2">
        <v>70</v>
      </c>
    </row>
    <row r="159" spans="1:9">
      <c r="A159" s="2">
        <v>174</v>
      </c>
      <c r="I159" s="2">
        <v>70</v>
      </c>
    </row>
    <row r="160" spans="1:9">
      <c r="A160" s="2">
        <v>174</v>
      </c>
      <c r="I160" s="2">
        <v>70</v>
      </c>
    </row>
    <row r="161" spans="1:9">
      <c r="A161" s="2">
        <v>174</v>
      </c>
      <c r="I161" s="2">
        <v>70</v>
      </c>
    </row>
    <row r="162" spans="1:9">
      <c r="A162" s="2">
        <v>174</v>
      </c>
      <c r="I162" s="2">
        <v>70</v>
      </c>
    </row>
    <row r="163" spans="1:9">
      <c r="A163" s="2">
        <v>174</v>
      </c>
      <c r="I163" s="2">
        <v>70</v>
      </c>
    </row>
    <row r="164" spans="1:9">
      <c r="A164" s="2">
        <v>174</v>
      </c>
      <c r="I164" s="2">
        <v>70</v>
      </c>
    </row>
    <row r="165" spans="1:9">
      <c r="A165" s="2">
        <v>175</v>
      </c>
      <c r="I165" s="2">
        <v>70</v>
      </c>
    </row>
    <row r="166" spans="1:9">
      <c r="A166" s="2">
        <v>175</v>
      </c>
      <c r="I166" s="2">
        <v>70</v>
      </c>
    </row>
    <row r="167" spans="1:9">
      <c r="A167" s="2">
        <v>175</v>
      </c>
      <c r="I167" s="2">
        <v>70</v>
      </c>
    </row>
    <row r="168" spans="1:9">
      <c r="A168" s="2">
        <v>175</v>
      </c>
      <c r="I168" s="2">
        <v>70</v>
      </c>
    </row>
    <row r="169" spans="1:9">
      <c r="A169" s="2">
        <v>175</v>
      </c>
      <c r="I169" s="2">
        <v>71</v>
      </c>
    </row>
    <row r="170" spans="1:9">
      <c r="A170" s="2">
        <v>175</v>
      </c>
      <c r="I170" s="2">
        <v>71</v>
      </c>
    </row>
    <row r="171" spans="1:9">
      <c r="A171" s="2">
        <v>176</v>
      </c>
      <c r="I171" s="2">
        <v>71</v>
      </c>
    </row>
    <row r="172" spans="1:9">
      <c r="A172" s="2">
        <v>176</v>
      </c>
      <c r="I172" s="2">
        <v>71</v>
      </c>
    </row>
    <row r="173" spans="1:9">
      <c r="A173" s="2">
        <v>176</v>
      </c>
      <c r="I173" s="2">
        <v>72</v>
      </c>
    </row>
    <row r="174" spans="1:9">
      <c r="A174" s="2">
        <v>176</v>
      </c>
      <c r="I174" s="2">
        <v>72</v>
      </c>
    </row>
    <row r="175" spans="1:9">
      <c r="A175" s="2">
        <v>176</v>
      </c>
      <c r="I175" s="2">
        <v>72</v>
      </c>
    </row>
    <row r="176" spans="1:9">
      <c r="A176" s="2">
        <v>176</v>
      </c>
      <c r="I176" s="2">
        <v>72</v>
      </c>
    </row>
    <row r="177" spans="1:9">
      <c r="A177" s="2">
        <v>176</v>
      </c>
      <c r="I177" s="2">
        <v>73</v>
      </c>
    </row>
    <row r="178" spans="1:9">
      <c r="A178" s="2">
        <v>176</v>
      </c>
      <c r="I178" s="2">
        <v>73</v>
      </c>
    </row>
    <row r="179" spans="1:9">
      <c r="A179" s="2">
        <v>176</v>
      </c>
      <c r="I179" s="2">
        <v>73</v>
      </c>
    </row>
    <row r="180" spans="1:9">
      <c r="A180" s="2">
        <v>176</v>
      </c>
      <c r="I180" s="2">
        <v>73</v>
      </c>
    </row>
    <row r="181" spans="1:9">
      <c r="A181" s="2">
        <v>177</v>
      </c>
      <c r="I181" s="2">
        <v>73</v>
      </c>
    </row>
    <row r="182" spans="1:9">
      <c r="A182" s="2">
        <v>177</v>
      </c>
      <c r="I182" s="2">
        <v>74</v>
      </c>
    </row>
    <row r="183" spans="1:9">
      <c r="A183" s="2">
        <v>177</v>
      </c>
      <c r="I183" s="2">
        <v>74</v>
      </c>
    </row>
    <row r="184" spans="1:9">
      <c r="A184" s="2">
        <v>178</v>
      </c>
      <c r="I184" s="2">
        <v>74</v>
      </c>
    </row>
    <row r="185" spans="1:9">
      <c r="A185" s="2">
        <v>178</v>
      </c>
      <c r="I185" s="2">
        <v>74</v>
      </c>
    </row>
    <row r="186" spans="1:9">
      <c r="A186" s="2">
        <v>178</v>
      </c>
      <c r="I186" s="2">
        <v>74</v>
      </c>
    </row>
    <row r="187" spans="1:9">
      <c r="A187" s="2">
        <v>178</v>
      </c>
      <c r="I187" s="2">
        <v>75</v>
      </c>
    </row>
    <row r="188" spans="1:9">
      <c r="A188" s="2">
        <v>178</v>
      </c>
      <c r="I188" s="2">
        <v>75</v>
      </c>
    </row>
    <row r="189" spans="1:9">
      <c r="A189" s="2">
        <v>178</v>
      </c>
      <c r="I189" s="2">
        <v>75</v>
      </c>
    </row>
    <row r="190" spans="1:9">
      <c r="A190" s="2">
        <v>178</v>
      </c>
      <c r="I190" s="2">
        <v>75</v>
      </c>
    </row>
    <row r="191" spans="1:9">
      <c r="A191" s="2">
        <v>179</v>
      </c>
      <c r="I191" s="2">
        <v>75</v>
      </c>
    </row>
    <row r="192" spans="1:9">
      <c r="A192" s="2">
        <v>179</v>
      </c>
      <c r="I192" s="2">
        <v>75</v>
      </c>
    </row>
    <row r="193" spans="1:9">
      <c r="A193" s="2">
        <v>180</v>
      </c>
      <c r="I193" s="2">
        <v>75</v>
      </c>
    </row>
    <row r="194" spans="1:9">
      <c r="A194" s="2">
        <v>181</v>
      </c>
      <c r="I194" s="2">
        <v>76</v>
      </c>
    </row>
    <row r="195" spans="1:9">
      <c r="A195" s="2">
        <v>182</v>
      </c>
      <c r="I195" s="2">
        <v>76</v>
      </c>
    </row>
    <row r="196" spans="1:9">
      <c r="A196" s="2">
        <v>184</v>
      </c>
      <c r="I196" s="2">
        <v>76</v>
      </c>
    </row>
    <row r="197" spans="1:9">
      <c r="A197" s="2">
        <v>184</v>
      </c>
      <c r="I197" s="2">
        <v>77</v>
      </c>
    </row>
    <row r="198" spans="1:9">
      <c r="A198" s="2">
        <v>187</v>
      </c>
      <c r="I198" s="2">
        <v>77</v>
      </c>
    </row>
    <row r="199" spans="1:9">
      <c r="A199" s="2">
        <v>187</v>
      </c>
      <c r="I199" s="2">
        <v>78</v>
      </c>
    </row>
    <row r="200" spans="1:9">
      <c r="A200" s="2">
        <v>188</v>
      </c>
      <c r="I200" s="2">
        <v>79</v>
      </c>
    </row>
    <row r="201" spans="1:9">
      <c r="A201" s="2">
        <v>196</v>
      </c>
      <c r="I201" s="2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2C11-C08F-544E-9977-9420AA2D2716}">
  <dimension ref="A1:I201"/>
  <sheetViews>
    <sheetView topLeftCell="A9" zoomScale="84" zoomScaleNormal="100" workbookViewId="0">
      <selection activeCell="H40" sqref="H40"/>
    </sheetView>
  </sheetViews>
  <sheetFormatPr baseColWidth="10" defaultRowHeight="16"/>
  <cols>
    <col min="3" max="3" width="10.83203125" customWidth="1"/>
    <col min="4" max="4" width="15.83203125" customWidth="1"/>
    <col min="5" max="5" width="16.5" customWidth="1"/>
    <col min="6" max="6" width="12" customWidth="1"/>
    <col min="7" max="7" width="32" customWidth="1"/>
    <col min="8" max="8" width="21.5" customWidth="1"/>
  </cols>
  <sheetData>
    <row r="1" spans="1:9">
      <c r="A1" s="5" t="s">
        <v>1</v>
      </c>
      <c r="C1" s="3" t="s">
        <v>6</v>
      </c>
      <c r="D1" s="3"/>
      <c r="E1" s="3"/>
      <c r="F1" s="3"/>
    </row>
    <row r="2" spans="1:9">
      <c r="A2" s="2">
        <v>156</v>
      </c>
      <c r="C2" s="3" t="s">
        <v>7</v>
      </c>
      <c r="D2" s="3"/>
      <c r="E2" s="3"/>
      <c r="F2">
        <v>200</v>
      </c>
    </row>
    <row r="3" spans="1:9">
      <c r="A3" s="2">
        <v>157</v>
      </c>
      <c r="C3" s="3" t="s">
        <v>8</v>
      </c>
      <c r="D3" s="3"/>
      <c r="E3" s="3"/>
      <c r="F3">
        <f>MAX(A2:A201)</f>
        <v>196</v>
      </c>
    </row>
    <row r="4" spans="1:9">
      <c r="A4" s="2">
        <v>158</v>
      </c>
      <c r="C4" s="3" t="s">
        <v>9</v>
      </c>
      <c r="D4" s="3"/>
      <c r="E4" s="3"/>
      <c r="F4">
        <f>MIN(A2:A201)</f>
        <v>156</v>
      </c>
    </row>
    <row r="5" spans="1:9">
      <c r="A5" s="2">
        <v>159</v>
      </c>
      <c r="C5" s="3" t="s">
        <v>10</v>
      </c>
      <c r="D5" s="3"/>
      <c r="E5" s="3"/>
      <c r="F5">
        <f>F3-F4</f>
        <v>40</v>
      </c>
    </row>
    <row r="6" spans="1:9">
      <c r="A6" s="2">
        <v>159</v>
      </c>
      <c r="C6" s="3" t="s">
        <v>11</v>
      </c>
      <c r="D6" s="3"/>
      <c r="E6" s="3"/>
      <c r="F6">
        <v>10</v>
      </c>
    </row>
    <row r="7" spans="1:9">
      <c r="A7" s="2">
        <v>159</v>
      </c>
      <c r="C7" s="3" t="s">
        <v>12</v>
      </c>
      <c r="D7" s="3"/>
      <c r="E7" s="3"/>
      <c r="F7">
        <f>ROUNDUP(F5/F6,2)</f>
        <v>4</v>
      </c>
    </row>
    <row r="8" spans="1:9">
      <c r="A8" s="2">
        <v>159</v>
      </c>
    </row>
    <row r="9" spans="1:9">
      <c r="A9" s="2">
        <v>160</v>
      </c>
    </row>
    <row r="10" spans="1:9">
      <c r="A10" s="2">
        <v>161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19</v>
      </c>
      <c r="I10" s="3" t="s">
        <v>18</v>
      </c>
    </row>
    <row r="11" spans="1:9">
      <c r="A11" s="2">
        <v>161</v>
      </c>
      <c r="C11" s="4">
        <v>1</v>
      </c>
      <c r="D11">
        <f>F4</f>
        <v>156</v>
      </c>
      <c r="E11">
        <f>D11+$F$7</f>
        <v>160</v>
      </c>
      <c r="F11" s="6" cm="1">
        <f t="array" ref="F11:F21">FREQUENCY(A2:A201,E11:E20)</f>
        <v>8</v>
      </c>
      <c r="G11" s="6">
        <f>F11/$F$2</f>
        <v>0.04</v>
      </c>
      <c r="H11" s="6">
        <f>(D11+E11)/2</f>
        <v>158</v>
      </c>
      <c r="I11" s="6">
        <f>G11</f>
        <v>0.04</v>
      </c>
    </row>
    <row r="12" spans="1:9">
      <c r="A12" s="2">
        <v>161</v>
      </c>
      <c r="C12" s="4">
        <f>C11+1</f>
        <v>2</v>
      </c>
      <c r="D12">
        <f>E11</f>
        <v>160</v>
      </c>
      <c r="E12">
        <f t="shared" ref="E12:E20" si="0">D12+$F$7</f>
        <v>164</v>
      </c>
      <c r="F12" s="6">
        <v>31</v>
      </c>
      <c r="G12" s="6">
        <f t="shared" ref="G12:G20" si="1">F12/$F$2</f>
        <v>0.155</v>
      </c>
      <c r="H12" s="6">
        <f t="shared" ref="H12:H20" si="2">(D12+E12)/2</f>
        <v>162</v>
      </c>
      <c r="I12" s="6">
        <f>I11+G12</f>
        <v>0.19500000000000001</v>
      </c>
    </row>
    <row r="13" spans="1:9">
      <c r="A13" s="2">
        <v>161</v>
      </c>
      <c r="C13" s="4">
        <f t="shared" ref="C13:C20" si="3">C12+1</f>
        <v>3</v>
      </c>
      <c r="D13">
        <f t="shared" ref="D13:D19" si="4">E12</f>
        <v>164</v>
      </c>
      <c r="E13">
        <f t="shared" si="0"/>
        <v>168</v>
      </c>
      <c r="F13" s="6">
        <v>45</v>
      </c>
      <c r="G13" s="6">
        <f t="shared" si="1"/>
        <v>0.22500000000000001</v>
      </c>
      <c r="H13" s="6">
        <f t="shared" si="2"/>
        <v>166</v>
      </c>
      <c r="I13" s="6">
        <f t="shared" ref="I13:I20" si="5">I12+G13</f>
        <v>0.42000000000000004</v>
      </c>
    </row>
    <row r="14" spans="1:9">
      <c r="A14" s="2">
        <v>161</v>
      </c>
      <c r="C14" s="4">
        <f t="shared" si="3"/>
        <v>4</v>
      </c>
      <c r="D14">
        <f t="shared" si="4"/>
        <v>168</v>
      </c>
      <c r="E14">
        <f t="shared" si="0"/>
        <v>172</v>
      </c>
      <c r="F14" s="6">
        <v>58</v>
      </c>
      <c r="G14" s="6">
        <f t="shared" si="1"/>
        <v>0.28999999999999998</v>
      </c>
      <c r="H14" s="6">
        <f t="shared" si="2"/>
        <v>170</v>
      </c>
      <c r="I14" s="6">
        <f t="shared" si="5"/>
        <v>0.71</v>
      </c>
    </row>
    <row r="15" spans="1:9">
      <c r="A15" s="2">
        <v>161</v>
      </c>
      <c r="C15" s="4">
        <f t="shared" si="3"/>
        <v>5</v>
      </c>
      <c r="D15">
        <f t="shared" si="4"/>
        <v>172</v>
      </c>
      <c r="E15">
        <f t="shared" si="0"/>
        <v>176</v>
      </c>
      <c r="F15" s="6">
        <v>37</v>
      </c>
      <c r="G15" s="6">
        <f t="shared" si="1"/>
        <v>0.185</v>
      </c>
      <c r="H15" s="6">
        <f t="shared" si="2"/>
        <v>174</v>
      </c>
      <c r="I15" s="6">
        <f t="shared" si="5"/>
        <v>0.89500000000000002</v>
      </c>
    </row>
    <row r="16" spans="1:9">
      <c r="A16" s="2">
        <v>161</v>
      </c>
      <c r="C16" s="4">
        <f t="shared" si="3"/>
        <v>6</v>
      </c>
      <c r="D16">
        <f t="shared" si="4"/>
        <v>176</v>
      </c>
      <c r="E16">
        <f t="shared" si="0"/>
        <v>180</v>
      </c>
      <c r="F16" s="6">
        <v>13</v>
      </c>
      <c r="G16" s="6">
        <f t="shared" si="1"/>
        <v>6.5000000000000002E-2</v>
      </c>
      <c r="H16" s="6">
        <f t="shared" si="2"/>
        <v>178</v>
      </c>
      <c r="I16" s="6">
        <f t="shared" si="5"/>
        <v>0.96</v>
      </c>
    </row>
    <row r="17" spans="1:9">
      <c r="A17" s="2">
        <v>162</v>
      </c>
      <c r="C17" s="4">
        <f t="shared" si="3"/>
        <v>7</v>
      </c>
      <c r="D17">
        <f t="shared" si="4"/>
        <v>180</v>
      </c>
      <c r="E17">
        <f t="shared" si="0"/>
        <v>184</v>
      </c>
      <c r="F17" s="6">
        <v>4</v>
      </c>
      <c r="G17" s="6">
        <f t="shared" si="1"/>
        <v>0.02</v>
      </c>
      <c r="H17" s="6">
        <f t="shared" si="2"/>
        <v>182</v>
      </c>
      <c r="I17" s="6">
        <f t="shared" si="5"/>
        <v>0.98</v>
      </c>
    </row>
    <row r="18" spans="1:9">
      <c r="A18" s="2">
        <v>162</v>
      </c>
      <c r="C18" s="4">
        <f t="shared" si="3"/>
        <v>8</v>
      </c>
      <c r="D18">
        <f t="shared" si="4"/>
        <v>184</v>
      </c>
      <c r="E18">
        <f t="shared" si="0"/>
        <v>188</v>
      </c>
      <c r="F18" s="6">
        <v>3</v>
      </c>
      <c r="G18" s="6">
        <f t="shared" si="1"/>
        <v>1.4999999999999999E-2</v>
      </c>
      <c r="H18" s="6">
        <f t="shared" si="2"/>
        <v>186</v>
      </c>
      <c r="I18" s="6">
        <f t="shared" si="5"/>
        <v>0.995</v>
      </c>
    </row>
    <row r="19" spans="1:9">
      <c r="A19" s="2">
        <v>162</v>
      </c>
      <c r="C19" s="4">
        <f t="shared" si="3"/>
        <v>9</v>
      </c>
      <c r="D19">
        <f t="shared" si="4"/>
        <v>188</v>
      </c>
      <c r="E19">
        <f t="shared" si="0"/>
        <v>192</v>
      </c>
      <c r="F19" s="6">
        <v>0</v>
      </c>
      <c r="G19" s="6">
        <f t="shared" si="1"/>
        <v>0</v>
      </c>
      <c r="H19" s="6">
        <f t="shared" si="2"/>
        <v>190</v>
      </c>
      <c r="I19" s="6">
        <f t="shared" si="5"/>
        <v>0.995</v>
      </c>
    </row>
    <row r="20" spans="1:9">
      <c r="A20" s="2">
        <v>163</v>
      </c>
      <c r="C20" s="4">
        <f t="shared" si="3"/>
        <v>10</v>
      </c>
      <c r="D20">
        <f>E19</f>
        <v>192</v>
      </c>
      <c r="E20">
        <f t="shared" si="0"/>
        <v>196</v>
      </c>
      <c r="F20" s="6">
        <v>1</v>
      </c>
      <c r="G20" s="6">
        <f t="shared" si="1"/>
        <v>5.0000000000000001E-3</v>
      </c>
      <c r="H20" s="6">
        <f t="shared" si="2"/>
        <v>194</v>
      </c>
      <c r="I20" s="6">
        <f t="shared" si="5"/>
        <v>1</v>
      </c>
    </row>
    <row r="21" spans="1:9">
      <c r="A21" s="2">
        <v>163</v>
      </c>
      <c r="F21">
        <v>0</v>
      </c>
    </row>
    <row r="22" spans="1:9">
      <c r="A22" s="2">
        <v>163</v>
      </c>
      <c r="C22" s="3" t="s">
        <v>20</v>
      </c>
      <c r="F22" s="6">
        <f>SUM(F11:F21)</f>
        <v>200</v>
      </c>
      <c r="G22" s="6">
        <f>SUM(G11:G20)</f>
        <v>1</v>
      </c>
      <c r="H22" s="6">
        <f>SUM(H11:H20)</f>
        <v>1760</v>
      </c>
    </row>
    <row r="23" spans="1:9">
      <c r="A23" s="2">
        <v>163</v>
      </c>
    </row>
    <row r="24" spans="1:9">
      <c r="A24" s="2">
        <v>163</v>
      </c>
    </row>
    <row r="25" spans="1:9">
      <c r="A25" s="2">
        <v>163</v>
      </c>
    </row>
    <row r="26" spans="1:9">
      <c r="A26" s="2">
        <v>164</v>
      </c>
    </row>
    <row r="27" spans="1:9">
      <c r="A27" s="2">
        <v>164</v>
      </c>
    </row>
    <row r="28" spans="1:9">
      <c r="A28" s="2">
        <v>164</v>
      </c>
    </row>
    <row r="29" spans="1:9">
      <c r="A29" s="2">
        <v>164</v>
      </c>
    </row>
    <row r="30" spans="1:9">
      <c r="A30" s="2">
        <v>164</v>
      </c>
    </row>
    <row r="31" spans="1:9">
      <c r="A31" s="2">
        <v>164</v>
      </c>
    </row>
    <row r="32" spans="1:9">
      <c r="A32" s="2">
        <v>164</v>
      </c>
    </row>
    <row r="33" spans="1:1">
      <c r="A33" s="2">
        <v>164</v>
      </c>
    </row>
    <row r="34" spans="1:1">
      <c r="A34" s="2">
        <v>164</v>
      </c>
    </row>
    <row r="35" spans="1:1">
      <c r="A35" s="2">
        <v>164</v>
      </c>
    </row>
    <row r="36" spans="1:1">
      <c r="A36" s="2">
        <v>164</v>
      </c>
    </row>
    <row r="37" spans="1:1">
      <c r="A37" s="2">
        <v>164</v>
      </c>
    </row>
    <row r="38" spans="1:1">
      <c r="A38" s="2">
        <v>164</v>
      </c>
    </row>
    <row r="39" spans="1:1">
      <c r="A39" s="2">
        <v>164</v>
      </c>
    </row>
    <row r="40" spans="1:1">
      <c r="A40" s="2">
        <v>164</v>
      </c>
    </row>
    <row r="41" spans="1:1">
      <c r="A41" s="2">
        <v>165</v>
      </c>
    </row>
    <row r="42" spans="1:1">
      <c r="A42" s="2">
        <v>165</v>
      </c>
    </row>
    <row r="43" spans="1:1">
      <c r="A43" s="2">
        <v>165</v>
      </c>
    </row>
    <row r="44" spans="1:1">
      <c r="A44" s="2">
        <v>165</v>
      </c>
    </row>
    <row r="45" spans="1:1">
      <c r="A45" s="2">
        <v>165</v>
      </c>
    </row>
    <row r="46" spans="1:1">
      <c r="A46" s="2">
        <v>165</v>
      </c>
    </row>
    <row r="47" spans="1:1">
      <c r="A47" s="2">
        <v>165</v>
      </c>
    </row>
    <row r="48" spans="1:1">
      <c r="A48" s="2">
        <v>165</v>
      </c>
    </row>
    <row r="49" spans="1:1">
      <c r="A49" s="2">
        <v>165</v>
      </c>
    </row>
    <row r="50" spans="1:1">
      <c r="A50" s="2">
        <v>165</v>
      </c>
    </row>
    <row r="51" spans="1:1">
      <c r="A51" s="2">
        <v>165</v>
      </c>
    </row>
    <row r="52" spans="1:1">
      <c r="A52" s="2">
        <v>166</v>
      </c>
    </row>
    <row r="53" spans="1:1">
      <c r="A53" s="2">
        <v>166</v>
      </c>
    </row>
    <row r="54" spans="1:1">
      <c r="A54" s="2">
        <v>166</v>
      </c>
    </row>
    <row r="55" spans="1:1">
      <c r="A55" s="2">
        <v>166</v>
      </c>
    </row>
    <row r="56" spans="1:1">
      <c r="A56" s="2">
        <v>166</v>
      </c>
    </row>
    <row r="57" spans="1:1">
      <c r="A57" s="2">
        <v>166</v>
      </c>
    </row>
    <row r="58" spans="1:1">
      <c r="A58" s="2">
        <v>166</v>
      </c>
    </row>
    <row r="59" spans="1:1">
      <c r="A59" s="2">
        <v>166</v>
      </c>
    </row>
    <row r="60" spans="1:1">
      <c r="A60" s="2">
        <v>167</v>
      </c>
    </row>
    <row r="61" spans="1:1">
      <c r="A61" s="2">
        <v>167</v>
      </c>
    </row>
    <row r="62" spans="1:1">
      <c r="A62" s="2">
        <v>167</v>
      </c>
    </row>
    <row r="63" spans="1:1">
      <c r="A63" s="2">
        <v>167</v>
      </c>
    </row>
    <row r="64" spans="1:1">
      <c r="A64" s="2">
        <v>167</v>
      </c>
    </row>
    <row r="65" spans="1:1">
      <c r="A65" s="2">
        <v>167</v>
      </c>
    </row>
    <row r="66" spans="1:1">
      <c r="A66" s="2">
        <v>167</v>
      </c>
    </row>
    <row r="67" spans="1:1">
      <c r="A67" s="2">
        <v>167</v>
      </c>
    </row>
    <row r="68" spans="1:1">
      <c r="A68" s="2">
        <v>167</v>
      </c>
    </row>
    <row r="69" spans="1:1">
      <c r="A69" s="2">
        <v>167</v>
      </c>
    </row>
    <row r="70" spans="1:1">
      <c r="A70" s="2">
        <v>167</v>
      </c>
    </row>
    <row r="71" spans="1:1">
      <c r="A71" s="2">
        <v>168</v>
      </c>
    </row>
    <row r="72" spans="1:1">
      <c r="A72" s="2">
        <v>168</v>
      </c>
    </row>
    <row r="73" spans="1:1">
      <c r="A73" s="2">
        <v>168</v>
      </c>
    </row>
    <row r="74" spans="1:1">
      <c r="A74" s="2">
        <v>168</v>
      </c>
    </row>
    <row r="75" spans="1:1">
      <c r="A75" s="2">
        <v>168</v>
      </c>
    </row>
    <row r="76" spans="1:1">
      <c r="A76" s="2">
        <v>168</v>
      </c>
    </row>
    <row r="77" spans="1:1">
      <c r="A77" s="2">
        <v>168</v>
      </c>
    </row>
    <row r="78" spans="1:1">
      <c r="A78" s="2">
        <v>168</v>
      </c>
    </row>
    <row r="79" spans="1:1">
      <c r="A79" s="2">
        <v>168</v>
      </c>
    </row>
    <row r="80" spans="1:1">
      <c r="A80" s="2">
        <v>168</v>
      </c>
    </row>
    <row r="81" spans="1:1">
      <c r="A81" s="2">
        <v>168</v>
      </c>
    </row>
    <row r="82" spans="1:1">
      <c r="A82" s="2">
        <v>168</v>
      </c>
    </row>
    <row r="83" spans="1:1">
      <c r="A83" s="2">
        <v>168</v>
      </c>
    </row>
    <row r="84" spans="1:1">
      <c r="A84" s="2">
        <v>168</v>
      </c>
    </row>
    <row r="85" spans="1:1">
      <c r="A85" s="2">
        <v>168</v>
      </c>
    </row>
    <row r="86" spans="1:1">
      <c r="A86" s="2">
        <v>169</v>
      </c>
    </row>
    <row r="87" spans="1:1">
      <c r="A87" s="2">
        <v>169</v>
      </c>
    </row>
    <row r="88" spans="1:1">
      <c r="A88" s="2">
        <v>169</v>
      </c>
    </row>
    <row r="89" spans="1:1">
      <c r="A89" s="2">
        <v>169</v>
      </c>
    </row>
    <row r="90" spans="1:1">
      <c r="A90" s="2">
        <v>169</v>
      </c>
    </row>
    <row r="91" spans="1:1">
      <c r="A91" s="2">
        <v>169</v>
      </c>
    </row>
    <row r="92" spans="1:1">
      <c r="A92" s="2">
        <v>169</v>
      </c>
    </row>
    <row r="93" spans="1:1">
      <c r="A93" s="2">
        <v>169</v>
      </c>
    </row>
    <row r="94" spans="1:1">
      <c r="A94" s="2">
        <v>169</v>
      </c>
    </row>
    <row r="95" spans="1:1">
      <c r="A95" s="2">
        <v>169</v>
      </c>
    </row>
    <row r="96" spans="1:1">
      <c r="A96" s="2">
        <v>169</v>
      </c>
    </row>
    <row r="97" spans="1:1">
      <c r="A97" s="2">
        <v>169</v>
      </c>
    </row>
    <row r="98" spans="1:1">
      <c r="A98" s="2">
        <v>169</v>
      </c>
    </row>
    <row r="99" spans="1:1">
      <c r="A99" s="2">
        <v>170</v>
      </c>
    </row>
    <row r="100" spans="1:1">
      <c r="A100" s="2">
        <v>170</v>
      </c>
    </row>
    <row r="101" spans="1:1">
      <c r="A101" s="2">
        <v>170</v>
      </c>
    </row>
    <row r="102" spans="1:1">
      <c r="A102" s="2">
        <v>170</v>
      </c>
    </row>
    <row r="103" spans="1:1">
      <c r="A103" s="2">
        <v>170</v>
      </c>
    </row>
    <row r="104" spans="1:1">
      <c r="A104" s="2">
        <v>170</v>
      </c>
    </row>
    <row r="105" spans="1:1">
      <c r="A105" s="2">
        <v>170</v>
      </c>
    </row>
    <row r="106" spans="1:1">
      <c r="A106" s="2">
        <v>170</v>
      </c>
    </row>
    <row r="107" spans="1:1">
      <c r="A107" s="2">
        <v>170</v>
      </c>
    </row>
    <row r="108" spans="1:1">
      <c r="A108" s="2">
        <v>170</v>
      </c>
    </row>
    <row r="109" spans="1:1">
      <c r="A109" s="2">
        <v>170</v>
      </c>
    </row>
    <row r="110" spans="1:1">
      <c r="A110" s="2">
        <v>170</v>
      </c>
    </row>
    <row r="111" spans="1:1">
      <c r="A111" s="2">
        <v>170</v>
      </c>
    </row>
    <row r="112" spans="1:1">
      <c r="A112" s="2">
        <v>171</v>
      </c>
    </row>
    <row r="113" spans="1:1">
      <c r="A113" s="2">
        <v>171</v>
      </c>
    </row>
    <row r="114" spans="1:1">
      <c r="A114" s="2">
        <v>171</v>
      </c>
    </row>
    <row r="115" spans="1:1">
      <c r="A115" s="2">
        <v>171</v>
      </c>
    </row>
    <row r="116" spans="1:1">
      <c r="A116" s="2">
        <v>171</v>
      </c>
    </row>
    <row r="117" spans="1:1">
      <c r="A117" s="2">
        <v>171</v>
      </c>
    </row>
    <row r="118" spans="1:1">
      <c r="A118" s="2">
        <v>171</v>
      </c>
    </row>
    <row r="119" spans="1:1">
      <c r="A119" s="2">
        <v>171</v>
      </c>
    </row>
    <row r="120" spans="1:1">
      <c r="A120" s="2">
        <v>171</v>
      </c>
    </row>
    <row r="121" spans="1:1">
      <c r="A121" s="2">
        <v>171</v>
      </c>
    </row>
    <row r="122" spans="1:1">
      <c r="A122" s="2">
        <v>171</v>
      </c>
    </row>
    <row r="123" spans="1:1">
      <c r="A123" s="2">
        <v>171</v>
      </c>
    </row>
    <row r="124" spans="1:1">
      <c r="A124" s="2">
        <v>171</v>
      </c>
    </row>
    <row r="125" spans="1:1">
      <c r="A125" s="2">
        <v>171</v>
      </c>
    </row>
    <row r="126" spans="1:1">
      <c r="A126" s="2">
        <v>171</v>
      </c>
    </row>
    <row r="127" spans="1:1">
      <c r="A127" s="2">
        <v>171</v>
      </c>
    </row>
    <row r="128" spans="1:1">
      <c r="A128" s="2">
        <v>171</v>
      </c>
    </row>
    <row r="129" spans="1:1">
      <c r="A129" s="2">
        <v>171</v>
      </c>
    </row>
    <row r="130" spans="1:1">
      <c r="A130" s="2">
        <v>171</v>
      </c>
    </row>
    <row r="131" spans="1:1">
      <c r="A131" s="2">
        <v>172</v>
      </c>
    </row>
    <row r="132" spans="1:1">
      <c r="A132" s="2">
        <v>172</v>
      </c>
    </row>
    <row r="133" spans="1:1">
      <c r="A133" s="2">
        <v>172</v>
      </c>
    </row>
    <row r="134" spans="1:1">
      <c r="A134" s="2">
        <v>172</v>
      </c>
    </row>
    <row r="135" spans="1:1">
      <c r="A135" s="2">
        <v>172</v>
      </c>
    </row>
    <row r="136" spans="1:1">
      <c r="A136" s="2">
        <v>172</v>
      </c>
    </row>
    <row r="137" spans="1:1">
      <c r="A137" s="2">
        <v>172</v>
      </c>
    </row>
    <row r="138" spans="1:1">
      <c r="A138" s="2">
        <v>172</v>
      </c>
    </row>
    <row r="139" spans="1:1">
      <c r="A139" s="2">
        <v>172</v>
      </c>
    </row>
    <row r="140" spans="1:1">
      <c r="A140" s="2">
        <v>172</v>
      </c>
    </row>
    <row r="141" spans="1:1">
      <c r="A141" s="2">
        <v>172</v>
      </c>
    </row>
    <row r="142" spans="1:1">
      <c r="A142" s="2">
        <v>172</v>
      </c>
    </row>
    <row r="143" spans="1:1">
      <c r="A143" s="2">
        <v>172</v>
      </c>
    </row>
    <row r="144" spans="1:1">
      <c r="A144" s="2">
        <v>173</v>
      </c>
    </row>
    <row r="145" spans="1:1">
      <c r="A145" s="2">
        <v>173</v>
      </c>
    </row>
    <row r="146" spans="1:1">
      <c r="A146" s="2">
        <v>173</v>
      </c>
    </row>
    <row r="147" spans="1:1">
      <c r="A147" s="2">
        <v>173</v>
      </c>
    </row>
    <row r="148" spans="1:1">
      <c r="A148" s="2">
        <v>173</v>
      </c>
    </row>
    <row r="149" spans="1:1">
      <c r="A149" s="2">
        <v>173</v>
      </c>
    </row>
    <row r="150" spans="1:1">
      <c r="A150" s="2">
        <v>173</v>
      </c>
    </row>
    <row r="151" spans="1:1">
      <c r="A151" s="2">
        <v>173</v>
      </c>
    </row>
    <row r="152" spans="1:1">
      <c r="A152" s="2">
        <v>173</v>
      </c>
    </row>
    <row r="153" spans="1:1">
      <c r="A153" s="2">
        <v>173</v>
      </c>
    </row>
    <row r="154" spans="1:1">
      <c r="A154" s="2">
        <v>173</v>
      </c>
    </row>
    <row r="155" spans="1:1">
      <c r="A155" s="2">
        <v>173</v>
      </c>
    </row>
    <row r="156" spans="1:1">
      <c r="A156" s="2">
        <v>173</v>
      </c>
    </row>
    <row r="157" spans="1:1">
      <c r="A157" s="2">
        <v>173</v>
      </c>
    </row>
    <row r="158" spans="1:1">
      <c r="A158" s="2">
        <v>174</v>
      </c>
    </row>
    <row r="159" spans="1:1">
      <c r="A159" s="2">
        <v>174</v>
      </c>
    </row>
    <row r="160" spans="1:1">
      <c r="A160" s="2">
        <v>174</v>
      </c>
    </row>
    <row r="161" spans="1:1">
      <c r="A161" s="2">
        <v>174</v>
      </c>
    </row>
    <row r="162" spans="1:1">
      <c r="A162" s="2">
        <v>174</v>
      </c>
    </row>
    <row r="163" spans="1:1">
      <c r="A163" s="2">
        <v>174</v>
      </c>
    </row>
    <row r="164" spans="1:1">
      <c r="A164" s="2">
        <v>174</v>
      </c>
    </row>
    <row r="165" spans="1:1">
      <c r="A165" s="2">
        <v>175</v>
      </c>
    </row>
    <row r="166" spans="1:1">
      <c r="A166" s="2">
        <v>175</v>
      </c>
    </row>
    <row r="167" spans="1:1">
      <c r="A167" s="2">
        <v>175</v>
      </c>
    </row>
    <row r="168" spans="1:1">
      <c r="A168" s="2">
        <v>175</v>
      </c>
    </row>
    <row r="169" spans="1:1">
      <c r="A169" s="2">
        <v>175</v>
      </c>
    </row>
    <row r="170" spans="1:1">
      <c r="A170" s="2">
        <v>175</v>
      </c>
    </row>
    <row r="171" spans="1:1">
      <c r="A171" s="2">
        <v>176</v>
      </c>
    </row>
    <row r="172" spans="1:1">
      <c r="A172" s="2">
        <v>176</v>
      </c>
    </row>
    <row r="173" spans="1:1">
      <c r="A173" s="2">
        <v>176</v>
      </c>
    </row>
    <row r="174" spans="1:1">
      <c r="A174" s="2">
        <v>176</v>
      </c>
    </row>
    <row r="175" spans="1:1">
      <c r="A175" s="2">
        <v>176</v>
      </c>
    </row>
    <row r="176" spans="1:1">
      <c r="A176" s="2">
        <v>176</v>
      </c>
    </row>
    <row r="177" spans="1:1">
      <c r="A177" s="2">
        <v>176</v>
      </c>
    </row>
    <row r="178" spans="1:1">
      <c r="A178" s="2">
        <v>176</v>
      </c>
    </row>
    <row r="179" spans="1:1">
      <c r="A179" s="2">
        <v>176</v>
      </c>
    </row>
    <row r="180" spans="1:1">
      <c r="A180" s="2">
        <v>176</v>
      </c>
    </row>
    <row r="181" spans="1:1">
      <c r="A181" s="2">
        <v>177</v>
      </c>
    </row>
    <row r="182" spans="1:1">
      <c r="A182" s="2">
        <v>177</v>
      </c>
    </row>
    <row r="183" spans="1:1">
      <c r="A183" s="2">
        <v>177</v>
      </c>
    </row>
    <row r="184" spans="1:1">
      <c r="A184" s="2">
        <v>178</v>
      </c>
    </row>
    <row r="185" spans="1:1">
      <c r="A185" s="2">
        <v>178</v>
      </c>
    </row>
    <row r="186" spans="1:1">
      <c r="A186" s="2">
        <v>178</v>
      </c>
    </row>
    <row r="187" spans="1:1">
      <c r="A187" s="2">
        <v>178</v>
      </c>
    </row>
    <row r="188" spans="1:1">
      <c r="A188" s="2">
        <v>178</v>
      </c>
    </row>
    <row r="189" spans="1:1">
      <c r="A189" s="2">
        <v>178</v>
      </c>
    </row>
    <row r="190" spans="1:1">
      <c r="A190" s="2">
        <v>178</v>
      </c>
    </row>
    <row r="191" spans="1:1">
      <c r="A191" s="2">
        <v>179</v>
      </c>
    </row>
    <row r="192" spans="1:1">
      <c r="A192" s="2">
        <v>179</v>
      </c>
    </row>
    <row r="193" spans="1:1">
      <c r="A193" s="2">
        <v>180</v>
      </c>
    </row>
    <row r="194" spans="1:1">
      <c r="A194" s="2">
        <v>181</v>
      </c>
    </row>
    <row r="195" spans="1:1">
      <c r="A195" s="2">
        <v>182</v>
      </c>
    </row>
    <row r="196" spans="1:1">
      <c r="A196" s="2">
        <v>184</v>
      </c>
    </row>
    <row r="197" spans="1:1">
      <c r="A197" s="2">
        <v>184</v>
      </c>
    </row>
    <row r="198" spans="1:1">
      <c r="A198" s="2">
        <v>187</v>
      </c>
    </row>
    <row r="199" spans="1:1">
      <c r="A199" s="2">
        <v>187</v>
      </c>
    </row>
    <row r="200" spans="1:1">
      <c r="A200" s="2">
        <v>188</v>
      </c>
    </row>
    <row r="201" spans="1:1">
      <c r="A201" s="2">
        <v>196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EB67-567C-2644-A9BC-505B4E9E2310}">
  <dimension ref="A1:W201"/>
  <sheetViews>
    <sheetView zoomScale="75" workbookViewId="0">
      <selection activeCell="H43" sqref="H43"/>
    </sheetView>
  </sheetViews>
  <sheetFormatPr baseColWidth="10" defaultRowHeight="16"/>
  <cols>
    <col min="7" max="7" width="22" customWidth="1"/>
    <col min="8" max="8" width="58.6640625" customWidth="1"/>
    <col min="9" max="9" width="14.83203125" customWidth="1"/>
    <col min="20" max="20" width="59.1640625" customWidth="1"/>
  </cols>
  <sheetData>
    <row r="1" spans="1:23">
      <c r="A1" s="5" t="s">
        <v>1</v>
      </c>
      <c r="C1" s="3" t="s">
        <v>6</v>
      </c>
      <c r="D1" s="3"/>
      <c r="E1" s="3"/>
      <c r="F1" s="3"/>
      <c r="M1" s="1" t="s">
        <v>2</v>
      </c>
      <c r="O1" s="3" t="s">
        <v>6</v>
      </c>
      <c r="P1" s="3"/>
      <c r="Q1" s="3"/>
      <c r="R1" s="3"/>
    </row>
    <row r="2" spans="1:23">
      <c r="A2" s="2">
        <v>156</v>
      </c>
      <c r="C2" s="3" t="s">
        <v>7</v>
      </c>
      <c r="D2" s="3"/>
      <c r="E2" s="3"/>
      <c r="F2">
        <v>200</v>
      </c>
      <c r="H2" s="3" t="s">
        <v>25</v>
      </c>
      <c r="I2" s="6">
        <f>1/F2*J22</f>
        <v>169.24</v>
      </c>
      <c r="M2" s="2">
        <v>48</v>
      </c>
      <c r="O2" s="3" t="s">
        <v>7</v>
      </c>
      <c r="P2" s="3"/>
      <c r="Q2" s="3"/>
      <c r="R2">
        <v>200</v>
      </c>
      <c r="T2" s="3" t="s">
        <v>25</v>
      </c>
      <c r="U2" s="6">
        <f>1/R2*V22</f>
        <v>64.64</v>
      </c>
    </row>
    <row r="3" spans="1:23">
      <c r="A3" s="2">
        <v>157</v>
      </c>
      <c r="C3" s="3" t="s">
        <v>8</v>
      </c>
      <c r="D3" s="3"/>
      <c r="E3" s="3"/>
      <c r="F3">
        <f>MAX(A2:A201)</f>
        <v>196</v>
      </c>
      <c r="H3" s="3" t="s">
        <v>26</v>
      </c>
      <c r="I3" s="6">
        <f>1/F2*K22-I2*I2</f>
        <v>35.42239999999947</v>
      </c>
      <c r="M3" s="2">
        <v>50</v>
      </c>
      <c r="O3" s="3" t="s">
        <v>8</v>
      </c>
      <c r="P3" s="3"/>
      <c r="Q3" s="3"/>
      <c r="R3">
        <f>MAX(M2:M201)</f>
        <v>84</v>
      </c>
      <c r="T3" s="3" t="s">
        <v>26</v>
      </c>
      <c r="U3" s="6">
        <f>1/R2*W22-U2*U2</f>
        <v>36.390400000000227</v>
      </c>
    </row>
    <row r="4" spans="1:23">
      <c r="A4" s="2">
        <v>158</v>
      </c>
      <c r="C4" s="3" t="s">
        <v>9</v>
      </c>
      <c r="D4" s="3"/>
      <c r="E4" s="3"/>
      <c r="F4">
        <f>MIN(A2:A201)</f>
        <v>156</v>
      </c>
      <c r="H4" s="3" t="s">
        <v>27</v>
      </c>
      <c r="I4" s="6">
        <f>F2/(F2-1)*I3</f>
        <v>35.600402010049713</v>
      </c>
      <c r="M4" s="2">
        <v>51</v>
      </c>
      <c r="O4" s="3" t="s">
        <v>9</v>
      </c>
      <c r="P4" s="3"/>
      <c r="Q4" s="3"/>
      <c r="R4">
        <f>MIN(M2:M201)</f>
        <v>48</v>
      </c>
      <c r="T4" s="3" t="s">
        <v>27</v>
      </c>
      <c r="U4" s="6">
        <f>R2/(R2-1)*U3</f>
        <v>36.573266331658516</v>
      </c>
    </row>
    <row r="5" spans="1:23" ht="17">
      <c r="A5" s="2">
        <v>159</v>
      </c>
      <c r="C5" s="3" t="s">
        <v>10</v>
      </c>
      <c r="D5" s="3"/>
      <c r="E5" s="3"/>
      <c r="F5">
        <f>F3-F4</f>
        <v>40</v>
      </c>
      <c r="H5" s="9" t="s">
        <v>28</v>
      </c>
      <c r="I5" s="6">
        <f>SQRT(I4)</f>
        <v>5.9666072444941198</v>
      </c>
      <c r="M5" s="2">
        <v>53</v>
      </c>
      <c r="O5" s="3" t="s">
        <v>10</v>
      </c>
      <c r="P5" s="3"/>
      <c r="Q5" s="3"/>
      <c r="R5">
        <f>R3-R4</f>
        <v>36</v>
      </c>
      <c r="T5" s="9" t="s">
        <v>28</v>
      </c>
      <c r="U5" s="6">
        <f>SQRT(U4)</f>
        <v>6.0475835117556267</v>
      </c>
    </row>
    <row r="6" spans="1:23">
      <c r="A6" s="2">
        <v>159</v>
      </c>
      <c r="C6" s="3" t="s">
        <v>11</v>
      </c>
      <c r="D6" s="3"/>
      <c r="E6" s="3"/>
      <c r="F6">
        <v>10</v>
      </c>
      <c r="H6" s="3" t="s">
        <v>29</v>
      </c>
      <c r="I6" s="6">
        <f>INDEX(H11:H20,MATCH(MAX(F11:F20),F11:F20,0))</f>
        <v>170</v>
      </c>
      <c r="M6" s="2">
        <v>54</v>
      </c>
      <c r="O6" s="3" t="s">
        <v>11</v>
      </c>
      <c r="P6" s="3"/>
      <c r="Q6" s="3"/>
      <c r="R6">
        <v>10</v>
      </c>
      <c r="T6" s="3" t="s">
        <v>29</v>
      </c>
      <c r="U6" s="6">
        <f>INDEX(T11:T20,MATCH(MAX(R11:R20),R11:R20,0))</f>
        <v>66</v>
      </c>
    </row>
    <row r="7" spans="1:23">
      <c r="A7" s="2">
        <v>159</v>
      </c>
      <c r="C7" s="3" t="s">
        <v>12</v>
      </c>
      <c r="D7" s="3"/>
      <c r="E7" s="3"/>
      <c r="F7">
        <f>ROUNDUP(F5/F6,2)</f>
        <v>4</v>
      </c>
      <c r="M7" s="2">
        <v>55</v>
      </c>
      <c r="O7" s="3" t="s">
        <v>12</v>
      </c>
      <c r="P7" s="3"/>
      <c r="Q7" s="3"/>
      <c r="R7">
        <f>ROUNDUP(R5/R6,2)</f>
        <v>3.6</v>
      </c>
    </row>
    <row r="8" spans="1:23">
      <c r="A8" s="2">
        <v>159</v>
      </c>
      <c r="M8" s="2">
        <v>55</v>
      </c>
    </row>
    <row r="9" spans="1:23">
      <c r="A9" s="2">
        <v>160</v>
      </c>
      <c r="M9" s="2">
        <v>55</v>
      </c>
    </row>
    <row r="10" spans="1:23">
      <c r="A10" s="2">
        <v>161</v>
      </c>
      <c r="C10" s="3" t="s">
        <v>13</v>
      </c>
      <c r="D10" s="3" t="s">
        <v>14</v>
      </c>
      <c r="E10" s="3" t="s">
        <v>15</v>
      </c>
      <c r="F10" s="3" t="s">
        <v>22</v>
      </c>
      <c r="G10" s="3" t="s">
        <v>23</v>
      </c>
      <c r="H10" s="3" t="s">
        <v>19</v>
      </c>
      <c r="I10" s="3" t="s">
        <v>18</v>
      </c>
      <c r="J10" s="3" t="s">
        <v>21</v>
      </c>
      <c r="K10" s="3" t="s">
        <v>24</v>
      </c>
      <c r="M10" s="2">
        <v>55</v>
      </c>
      <c r="O10" s="3" t="s">
        <v>13</v>
      </c>
      <c r="P10" s="3" t="s">
        <v>14</v>
      </c>
      <c r="Q10" s="3" t="s">
        <v>15</v>
      </c>
      <c r="R10" s="3" t="s">
        <v>22</v>
      </c>
      <c r="S10" s="3" t="s">
        <v>23</v>
      </c>
      <c r="T10" s="3" t="s">
        <v>19</v>
      </c>
      <c r="U10" s="3" t="s">
        <v>18</v>
      </c>
      <c r="V10" s="3" t="s">
        <v>21</v>
      </c>
      <c r="W10" s="3" t="s">
        <v>24</v>
      </c>
    </row>
    <row r="11" spans="1:23">
      <c r="A11" s="2">
        <v>161</v>
      </c>
      <c r="C11" s="4">
        <v>1</v>
      </c>
      <c r="D11">
        <f>F4</f>
        <v>156</v>
      </c>
      <c r="E11">
        <f>D11+$F$7</f>
        <v>160</v>
      </c>
      <c r="F11" cm="1">
        <f t="array" ref="F11:F21">FREQUENCY(A2:A201,E11:E20)</f>
        <v>8</v>
      </c>
      <c r="G11">
        <f>F11/$F$2</f>
        <v>0.04</v>
      </c>
      <c r="H11">
        <f>(D11+E11)/2</f>
        <v>158</v>
      </c>
      <c r="I11">
        <f>G11</f>
        <v>0.04</v>
      </c>
      <c r="J11" s="6">
        <f>H11*F11</f>
        <v>1264</v>
      </c>
      <c r="K11" s="6">
        <f>J11*H11</f>
        <v>199712</v>
      </c>
      <c r="M11" s="2">
        <v>55</v>
      </c>
      <c r="O11" s="4">
        <v>1</v>
      </c>
      <c r="P11">
        <f>R4</f>
        <v>48</v>
      </c>
      <c r="Q11">
        <f>P11+$F$7</f>
        <v>52</v>
      </c>
      <c r="R11" cm="1">
        <f t="array" ref="R11:R21">FREQUENCY(M2:M201,Q11:Q20)</f>
        <v>3</v>
      </c>
      <c r="S11">
        <f>R11/$F$2</f>
        <v>1.4999999999999999E-2</v>
      </c>
      <c r="T11">
        <f>(P11+Q11)/2</f>
        <v>50</v>
      </c>
      <c r="U11">
        <f>S11</f>
        <v>1.4999999999999999E-2</v>
      </c>
      <c r="V11" s="6">
        <f>T11*R11</f>
        <v>150</v>
      </c>
      <c r="W11" s="6">
        <f>V11*T11</f>
        <v>7500</v>
      </c>
    </row>
    <row r="12" spans="1:23">
      <c r="A12" s="2">
        <v>161</v>
      </c>
      <c r="C12" s="4">
        <f>C11+1</f>
        <v>2</v>
      </c>
      <c r="D12">
        <f>E11</f>
        <v>160</v>
      </c>
      <c r="E12">
        <f t="shared" ref="E12:E20" si="0">D12+$F$7</f>
        <v>164</v>
      </c>
      <c r="F12">
        <v>31</v>
      </c>
      <c r="G12">
        <f t="shared" ref="G12:G20" si="1">F12/$F$2</f>
        <v>0.155</v>
      </c>
      <c r="H12">
        <f t="shared" ref="H12:H20" si="2">(D12+E12)/2</f>
        <v>162</v>
      </c>
      <c r="I12">
        <f>I11+G12</f>
        <v>0.19500000000000001</v>
      </c>
      <c r="J12" s="6">
        <f t="shared" ref="J12:J20" si="3">H12*F12</f>
        <v>5022</v>
      </c>
      <c r="K12" s="6">
        <f t="shared" ref="K12:K20" si="4">J12*H12</f>
        <v>813564</v>
      </c>
      <c r="M12" s="2">
        <v>55</v>
      </c>
      <c r="O12" s="4">
        <f>O11+1</f>
        <v>2</v>
      </c>
      <c r="P12">
        <f>Q11</f>
        <v>52</v>
      </c>
      <c r="Q12">
        <f t="shared" ref="Q12:Q20" si="5">P12+$F$7</f>
        <v>56</v>
      </c>
      <c r="R12">
        <v>10</v>
      </c>
      <c r="S12">
        <f t="shared" ref="S12:S20" si="6">R12/$F$2</f>
        <v>0.05</v>
      </c>
      <c r="T12">
        <f t="shared" ref="T12:T20" si="7">(P12+Q12)/2</f>
        <v>54</v>
      </c>
      <c r="U12">
        <f>U11+S12</f>
        <v>6.5000000000000002E-2</v>
      </c>
      <c r="V12" s="6">
        <f t="shared" ref="V12:V20" si="8">T12*R12</f>
        <v>540</v>
      </c>
      <c r="W12" s="6">
        <f t="shared" ref="W12:W20" si="9">V12*T12</f>
        <v>29160</v>
      </c>
    </row>
    <row r="13" spans="1:23">
      <c r="A13" s="2">
        <v>161</v>
      </c>
      <c r="C13" s="4">
        <f t="shared" ref="C13:C20" si="10">C12+1</f>
        <v>3</v>
      </c>
      <c r="D13">
        <f t="shared" ref="D13:D19" si="11">E12</f>
        <v>164</v>
      </c>
      <c r="E13">
        <f t="shared" si="0"/>
        <v>168</v>
      </c>
      <c r="F13">
        <v>45</v>
      </c>
      <c r="G13">
        <f t="shared" si="1"/>
        <v>0.22500000000000001</v>
      </c>
      <c r="H13">
        <f t="shared" si="2"/>
        <v>166</v>
      </c>
      <c r="I13">
        <f t="shared" ref="I13:I20" si="12">I12+G13</f>
        <v>0.42000000000000004</v>
      </c>
      <c r="J13" s="6">
        <f t="shared" si="3"/>
        <v>7470</v>
      </c>
      <c r="K13" s="6">
        <f t="shared" si="4"/>
        <v>1240020</v>
      </c>
      <c r="M13" s="2">
        <v>56</v>
      </c>
      <c r="O13" s="4">
        <f t="shared" ref="O13:O20" si="13">O12+1</f>
        <v>3</v>
      </c>
      <c r="P13">
        <f t="shared" ref="P13:P19" si="14">Q12</f>
        <v>56</v>
      </c>
      <c r="Q13">
        <f t="shared" si="5"/>
        <v>60</v>
      </c>
      <c r="R13">
        <v>32</v>
      </c>
      <c r="S13">
        <f t="shared" si="6"/>
        <v>0.16</v>
      </c>
      <c r="T13">
        <f t="shared" si="7"/>
        <v>58</v>
      </c>
      <c r="U13">
        <f t="shared" ref="U13:U20" si="15">U12+S13</f>
        <v>0.22500000000000001</v>
      </c>
      <c r="V13" s="6">
        <f t="shared" si="8"/>
        <v>1856</v>
      </c>
      <c r="W13" s="6">
        <f t="shared" si="9"/>
        <v>107648</v>
      </c>
    </row>
    <row r="14" spans="1:23">
      <c r="A14" s="2">
        <v>161</v>
      </c>
      <c r="C14" s="4">
        <f t="shared" si="10"/>
        <v>4</v>
      </c>
      <c r="D14">
        <f t="shared" si="11"/>
        <v>168</v>
      </c>
      <c r="E14">
        <f t="shared" si="0"/>
        <v>172</v>
      </c>
      <c r="F14">
        <v>58</v>
      </c>
      <c r="G14">
        <f t="shared" si="1"/>
        <v>0.28999999999999998</v>
      </c>
      <c r="H14">
        <f t="shared" si="2"/>
        <v>170</v>
      </c>
      <c r="I14">
        <f t="shared" si="12"/>
        <v>0.71</v>
      </c>
      <c r="J14" s="6">
        <f t="shared" si="3"/>
        <v>9860</v>
      </c>
      <c r="K14" s="6">
        <f t="shared" si="4"/>
        <v>1676200</v>
      </c>
      <c r="M14" s="2">
        <v>56</v>
      </c>
      <c r="O14" s="4">
        <f t="shared" si="13"/>
        <v>4</v>
      </c>
      <c r="P14">
        <f t="shared" si="14"/>
        <v>60</v>
      </c>
      <c r="Q14">
        <f t="shared" si="5"/>
        <v>64</v>
      </c>
      <c r="R14">
        <v>49</v>
      </c>
      <c r="S14">
        <f>R14/$F$2</f>
        <v>0.245</v>
      </c>
      <c r="T14">
        <f t="shared" si="7"/>
        <v>62</v>
      </c>
      <c r="U14">
        <f t="shared" si="15"/>
        <v>0.47</v>
      </c>
      <c r="V14" s="6">
        <f t="shared" si="8"/>
        <v>3038</v>
      </c>
      <c r="W14" s="6">
        <f t="shared" si="9"/>
        <v>188356</v>
      </c>
    </row>
    <row r="15" spans="1:23">
      <c r="A15" s="2">
        <v>161</v>
      </c>
      <c r="C15" s="4">
        <f t="shared" si="10"/>
        <v>5</v>
      </c>
      <c r="D15">
        <f t="shared" si="11"/>
        <v>172</v>
      </c>
      <c r="E15">
        <f t="shared" si="0"/>
        <v>176</v>
      </c>
      <c r="F15">
        <v>37</v>
      </c>
      <c r="G15">
        <f t="shared" si="1"/>
        <v>0.185</v>
      </c>
      <c r="H15">
        <f t="shared" si="2"/>
        <v>174</v>
      </c>
      <c r="I15">
        <f t="shared" si="12"/>
        <v>0.89500000000000002</v>
      </c>
      <c r="J15" s="6">
        <f t="shared" si="3"/>
        <v>6438</v>
      </c>
      <c r="K15" s="6">
        <f t="shared" si="4"/>
        <v>1120212</v>
      </c>
      <c r="M15" s="2">
        <v>57</v>
      </c>
      <c r="O15" s="4">
        <f t="shared" si="13"/>
        <v>5</v>
      </c>
      <c r="P15">
        <f t="shared" si="14"/>
        <v>64</v>
      </c>
      <c r="Q15">
        <f t="shared" si="5"/>
        <v>68</v>
      </c>
      <c r="R15">
        <v>50</v>
      </c>
      <c r="S15">
        <f t="shared" si="6"/>
        <v>0.25</v>
      </c>
      <c r="T15">
        <f t="shared" si="7"/>
        <v>66</v>
      </c>
      <c r="U15">
        <f t="shared" si="15"/>
        <v>0.72</v>
      </c>
      <c r="V15" s="6">
        <f t="shared" si="8"/>
        <v>3300</v>
      </c>
      <c r="W15" s="6">
        <f t="shared" si="9"/>
        <v>217800</v>
      </c>
    </row>
    <row r="16" spans="1:23">
      <c r="A16" s="2">
        <v>161</v>
      </c>
      <c r="C16" s="4">
        <f t="shared" si="10"/>
        <v>6</v>
      </c>
      <c r="D16">
        <f t="shared" si="11"/>
        <v>176</v>
      </c>
      <c r="E16">
        <f t="shared" si="0"/>
        <v>180</v>
      </c>
      <c r="F16">
        <v>13</v>
      </c>
      <c r="G16">
        <f t="shared" si="1"/>
        <v>6.5000000000000002E-2</v>
      </c>
      <c r="H16">
        <f t="shared" si="2"/>
        <v>178</v>
      </c>
      <c r="I16">
        <f t="shared" si="12"/>
        <v>0.96</v>
      </c>
      <c r="J16" s="6">
        <f t="shared" si="3"/>
        <v>2314</v>
      </c>
      <c r="K16" s="6">
        <f t="shared" si="4"/>
        <v>411892</v>
      </c>
      <c r="M16" s="2">
        <v>57</v>
      </c>
      <c r="O16" s="4">
        <f t="shared" si="13"/>
        <v>6</v>
      </c>
      <c r="P16">
        <f t="shared" si="14"/>
        <v>68</v>
      </c>
      <c r="Q16">
        <f t="shared" si="5"/>
        <v>72</v>
      </c>
      <c r="R16">
        <v>31</v>
      </c>
      <c r="S16">
        <f t="shared" si="6"/>
        <v>0.155</v>
      </c>
      <c r="T16">
        <f t="shared" si="7"/>
        <v>70</v>
      </c>
      <c r="U16">
        <f>U15+S16</f>
        <v>0.875</v>
      </c>
      <c r="V16" s="6">
        <f t="shared" si="8"/>
        <v>2170</v>
      </c>
      <c r="W16" s="6">
        <f t="shared" si="9"/>
        <v>151900</v>
      </c>
    </row>
    <row r="17" spans="1:23">
      <c r="A17" s="2">
        <v>162</v>
      </c>
      <c r="C17" s="4">
        <f t="shared" si="10"/>
        <v>7</v>
      </c>
      <c r="D17">
        <f t="shared" si="11"/>
        <v>180</v>
      </c>
      <c r="E17">
        <f t="shared" si="0"/>
        <v>184</v>
      </c>
      <c r="F17">
        <v>4</v>
      </c>
      <c r="G17">
        <f t="shared" si="1"/>
        <v>0.02</v>
      </c>
      <c r="H17">
        <f t="shared" si="2"/>
        <v>182</v>
      </c>
      <c r="I17">
        <f t="shared" si="12"/>
        <v>0.98</v>
      </c>
      <c r="J17" s="6">
        <f t="shared" si="3"/>
        <v>728</v>
      </c>
      <c r="K17" s="6">
        <f t="shared" si="4"/>
        <v>132496</v>
      </c>
      <c r="M17" s="2">
        <v>57</v>
      </c>
      <c r="O17" s="4">
        <f t="shared" si="13"/>
        <v>7</v>
      </c>
      <c r="P17">
        <f t="shared" si="14"/>
        <v>72</v>
      </c>
      <c r="Q17">
        <f t="shared" si="5"/>
        <v>76</v>
      </c>
      <c r="R17">
        <v>20</v>
      </c>
      <c r="S17">
        <f t="shared" si="6"/>
        <v>0.1</v>
      </c>
      <c r="T17">
        <f>(P17+Q17)/2</f>
        <v>74</v>
      </c>
      <c r="U17">
        <f t="shared" si="15"/>
        <v>0.97499999999999998</v>
      </c>
      <c r="V17" s="6">
        <f t="shared" si="8"/>
        <v>1480</v>
      </c>
      <c r="W17" s="6">
        <f t="shared" si="9"/>
        <v>109520</v>
      </c>
    </row>
    <row r="18" spans="1:23">
      <c r="A18" s="2">
        <v>162</v>
      </c>
      <c r="C18" s="4">
        <f t="shared" si="10"/>
        <v>8</v>
      </c>
      <c r="D18">
        <f t="shared" si="11"/>
        <v>184</v>
      </c>
      <c r="E18">
        <f t="shared" si="0"/>
        <v>188</v>
      </c>
      <c r="F18">
        <v>3</v>
      </c>
      <c r="G18">
        <f t="shared" si="1"/>
        <v>1.4999999999999999E-2</v>
      </c>
      <c r="H18">
        <f t="shared" si="2"/>
        <v>186</v>
      </c>
      <c r="I18">
        <f t="shared" si="12"/>
        <v>0.995</v>
      </c>
      <c r="J18" s="6">
        <f t="shared" si="3"/>
        <v>558</v>
      </c>
      <c r="K18" s="6">
        <f t="shared" si="4"/>
        <v>103788</v>
      </c>
      <c r="M18" s="2">
        <v>57</v>
      </c>
      <c r="O18" s="4">
        <f t="shared" si="13"/>
        <v>8</v>
      </c>
      <c r="P18">
        <f t="shared" si="14"/>
        <v>76</v>
      </c>
      <c r="Q18">
        <f t="shared" si="5"/>
        <v>80</v>
      </c>
      <c r="R18">
        <v>4</v>
      </c>
      <c r="S18">
        <f>R18/$F$2</f>
        <v>0.02</v>
      </c>
      <c r="T18">
        <f t="shared" si="7"/>
        <v>78</v>
      </c>
      <c r="U18">
        <f t="shared" si="15"/>
        <v>0.995</v>
      </c>
      <c r="V18" s="6">
        <f t="shared" si="8"/>
        <v>312</v>
      </c>
      <c r="W18" s="6">
        <f t="shared" si="9"/>
        <v>24336</v>
      </c>
    </row>
    <row r="19" spans="1:23">
      <c r="A19" s="2">
        <v>162</v>
      </c>
      <c r="C19" s="4">
        <f t="shared" si="10"/>
        <v>9</v>
      </c>
      <c r="D19">
        <f t="shared" si="11"/>
        <v>188</v>
      </c>
      <c r="E19">
        <f t="shared" si="0"/>
        <v>192</v>
      </c>
      <c r="F19">
        <v>0</v>
      </c>
      <c r="G19">
        <f t="shared" si="1"/>
        <v>0</v>
      </c>
      <c r="H19">
        <f t="shared" si="2"/>
        <v>190</v>
      </c>
      <c r="I19">
        <f t="shared" si="12"/>
        <v>0.995</v>
      </c>
      <c r="J19" s="6">
        <f t="shared" si="3"/>
        <v>0</v>
      </c>
      <c r="K19" s="6">
        <f t="shared" si="4"/>
        <v>0</v>
      </c>
      <c r="M19" s="2">
        <v>57</v>
      </c>
      <c r="O19" s="4">
        <f t="shared" si="13"/>
        <v>9</v>
      </c>
      <c r="P19">
        <f t="shared" si="14"/>
        <v>80</v>
      </c>
      <c r="Q19">
        <f t="shared" si="5"/>
        <v>84</v>
      </c>
      <c r="R19">
        <v>1</v>
      </c>
      <c r="S19">
        <f t="shared" si="6"/>
        <v>5.0000000000000001E-3</v>
      </c>
      <c r="T19">
        <f t="shared" si="7"/>
        <v>82</v>
      </c>
      <c r="U19">
        <f t="shared" si="15"/>
        <v>1</v>
      </c>
      <c r="V19" s="6">
        <f t="shared" si="8"/>
        <v>82</v>
      </c>
      <c r="W19" s="6">
        <f t="shared" si="9"/>
        <v>6724</v>
      </c>
    </row>
    <row r="20" spans="1:23">
      <c r="A20" s="2">
        <v>163</v>
      </c>
      <c r="C20" s="4">
        <f t="shared" si="10"/>
        <v>10</v>
      </c>
      <c r="D20">
        <f>E19</f>
        <v>192</v>
      </c>
      <c r="E20">
        <f t="shared" si="0"/>
        <v>196</v>
      </c>
      <c r="F20">
        <v>1</v>
      </c>
      <c r="G20">
        <f t="shared" si="1"/>
        <v>5.0000000000000001E-3</v>
      </c>
      <c r="H20">
        <f t="shared" si="2"/>
        <v>194</v>
      </c>
      <c r="I20">
        <f t="shared" si="12"/>
        <v>1</v>
      </c>
      <c r="J20" s="6">
        <f t="shared" si="3"/>
        <v>194</v>
      </c>
      <c r="K20" s="6">
        <f t="shared" si="4"/>
        <v>37636</v>
      </c>
      <c r="M20" s="2">
        <v>58</v>
      </c>
      <c r="O20" s="4">
        <f t="shared" si="13"/>
        <v>10</v>
      </c>
      <c r="P20">
        <f>Q19</f>
        <v>84</v>
      </c>
      <c r="Q20">
        <f t="shared" si="5"/>
        <v>88</v>
      </c>
      <c r="R20">
        <v>0</v>
      </c>
      <c r="S20">
        <f t="shared" si="6"/>
        <v>0</v>
      </c>
      <c r="T20">
        <f t="shared" si="7"/>
        <v>86</v>
      </c>
      <c r="U20">
        <f t="shared" si="15"/>
        <v>1</v>
      </c>
      <c r="V20" s="6">
        <f t="shared" si="8"/>
        <v>0</v>
      </c>
      <c r="W20" s="6">
        <f t="shared" si="9"/>
        <v>0</v>
      </c>
    </row>
    <row r="21" spans="1:23">
      <c r="A21" s="2">
        <v>163</v>
      </c>
      <c r="F21">
        <v>0</v>
      </c>
      <c r="M21" s="2">
        <v>58</v>
      </c>
      <c r="R21">
        <v>0</v>
      </c>
    </row>
    <row r="22" spans="1:23">
      <c r="A22" s="2">
        <v>163</v>
      </c>
      <c r="C22" s="3" t="s">
        <v>20</v>
      </c>
      <c r="F22">
        <f>SUM(F11:F21)</f>
        <v>200</v>
      </c>
      <c r="G22">
        <f>SUM(G11:G20)</f>
        <v>1</v>
      </c>
      <c r="H22">
        <f>SUM(H11:H20)</f>
        <v>1760</v>
      </c>
      <c r="J22" s="6">
        <f>SUM(J11:J20)</f>
        <v>33848</v>
      </c>
      <c r="K22" s="6">
        <f>SUM(K11:K20)</f>
        <v>5735520</v>
      </c>
      <c r="M22" s="2">
        <v>59</v>
      </c>
      <c r="O22" s="3" t="s">
        <v>20</v>
      </c>
      <c r="R22">
        <f>SUM(R11:R21)</f>
        <v>200</v>
      </c>
      <c r="S22">
        <f>SUM(S11:S20)</f>
        <v>1</v>
      </c>
      <c r="T22">
        <f>SUM(T11:T20)</f>
        <v>680</v>
      </c>
      <c r="V22" s="6">
        <f>SUM(V11:V20)</f>
        <v>12928</v>
      </c>
      <c r="W22" s="6">
        <f>SUM(W11:W20)</f>
        <v>842944</v>
      </c>
    </row>
    <row r="23" spans="1:23">
      <c r="A23" s="2">
        <v>163</v>
      </c>
      <c r="M23" s="2">
        <v>59</v>
      </c>
    </row>
    <row r="24" spans="1:23">
      <c r="A24" s="2">
        <v>163</v>
      </c>
      <c r="M24" s="2">
        <v>59</v>
      </c>
    </row>
    <row r="25" spans="1:23">
      <c r="A25" s="2">
        <v>163</v>
      </c>
      <c r="M25" s="2">
        <v>59</v>
      </c>
    </row>
    <row r="26" spans="1:23">
      <c r="A26" s="2">
        <v>164</v>
      </c>
      <c r="M26" s="2">
        <v>59</v>
      </c>
    </row>
    <row r="27" spans="1:23">
      <c r="A27" s="2">
        <v>164</v>
      </c>
      <c r="M27" s="2">
        <v>59</v>
      </c>
    </row>
    <row r="28" spans="1:23">
      <c r="A28" s="2">
        <v>164</v>
      </c>
      <c r="M28" s="2">
        <v>59</v>
      </c>
    </row>
    <row r="29" spans="1:23">
      <c r="A29" s="2">
        <v>164</v>
      </c>
      <c r="M29" s="2">
        <v>59</v>
      </c>
    </row>
    <row r="30" spans="1:23">
      <c r="A30" s="2">
        <v>164</v>
      </c>
      <c r="M30" s="2">
        <v>59</v>
      </c>
    </row>
    <row r="31" spans="1:23">
      <c r="A31" s="2">
        <v>164</v>
      </c>
      <c r="M31" s="2">
        <v>60</v>
      </c>
    </row>
    <row r="32" spans="1:23">
      <c r="A32" s="2">
        <v>164</v>
      </c>
      <c r="M32" s="2">
        <v>60</v>
      </c>
    </row>
    <row r="33" spans="1:13">
      <c r="A33" s="2">
        <v>164</v>
      </c>
      <c r="M33" s="2">
        <v>60</v>
      </c>
    </row>
    <row r="34" spans="1:13">
      <c r="A34" s="2">
        <v>164</v>
      </c>
      <c r="M34" s="2">
        <v>60</v>
      </c>
    </row>
    <row r="35" spans="1:13">
      <c r="A35" s="2">
        <v>164</v>
      </c>
      <c r="M35" s="2">
        <v>60</v>
      </c>
    </row>
    <row r="36" spans="1:13">
      <c r="A36" s="2">
        <v>164</v>
      </c>
      <c r="M36" s="2">
        <v>60</v>
      </c>
    </row>
    <row r="37" spans="1:13">
      <c r="A37" s="2">
        <v>164</v>
      </c>
      <c r="M37" s="2">
        <v>60</v>
      </c>
    </row>
    <row r="38" spans="1:13">
      <c r="A38" s="2">
        <v>164</v>
      </c>
      <c r="M38" s="2">
        <v>60</v>
      </c>
    </row>
    <row r="39" spans="1:13">
      <c r="A39" s="2">
        <v>164</v>
      </c>
      <c r="M39" s="2">
        <v>60</v>
      </c>
    </row>
    <row r="40" spans="1:13">
      <c r="A40" s="2">
        <v>164</v>
      </c>
      <c r="M40" s="2">
        <v>60</v>
      </c>
    </row>
    <row r="41" spans="1:13">
      <c r="A41" s="2">
        <v>165</v>
      </c>
      <c r="M41" s="2">
        <v>60</v>
      </c>
    </row>
    <row r="42" spans="1:13">
      <c r="A42" s="2">
        <v>165</v>
      </c>
      <c r="M42" s="2">
        <v>60</v>
      </c>
    </row>
    <row r="43" spans="1:13">
      <c r="A43" s="2">
        <v>165</v>
      </c>
      <c r="M43" s="2">
        <v>60</v>
      </c>
    </row>
    <row r="44" spans="1:13">
      <c r="A44" s="2">
        <v>165</v>
      </c>
      <c r="M44" s="2">
        <v>60</v>
      </c>
    </row>
    <row r="45" spans="1:13">
      <c r="A45" s="2">
        <v>165</v>
      </c>
      <c r="M45" s="2">
        <v>60</v>
      </c>
    </row>
    <row r="46" spans="1:13">
      <c r="A46" s="2">
        <v>165</v>
      </c>
      <c r="M46" s="2">
        <v>60</v>
      </c>
    </row>
    <row r="47" spans="1:13">
      <c r="A47" s="2">
        <v>165</v>
      </c>
      <c r="M47" s="2">
        <v>61</v>
      </c>
    </row>
    <row r="48" spans="1:13">
      <c r="A48" s="2">
        <v>165</v>
      </c>
      <c r="M48" s="2">
        <v>61</v>
      </c>
    </row>
    <row r="49" spans="1:13">
      <c r="A49" s="2">
        <v>165</v>
      </c>
      <c r="M49" s="2">
        <v>61</v>
      </c>
    </row>
    <row r="50" spans="1:13">
      <c r="A50" s="2">
        <v>165</v>
      </c>
      <c r="M50" s="2">
        <v>61</v>
      </c>
    </row>
    <row r="51" spans="1:13">
      <c r="A51" s="2">
        <v>165</v>
      </c>
      <c r="M51" s="2">
        <v>61</v>
      </c>
    </row>
    <row r="52" spans="1:13">
      <c r="A52" s="2">
        <v>166</v>
      </c>
      <c r="M52" s="2">
        <v>61</v>
      </c>
    </row>
    <row r="53" spans="1:13">
      <c r="A53" s="2">
        <v>166</v>
      </c>
      <c r="M53" s="2">
        <v>61</v>
      </c>
    </row>
    <row r="54" spans="1:13">
      <c r="A54" s="2">
        <v>166</v>
      </c>
      <c r="M54" s="2">
        <v>61</v>
      </c>
    </row>
    <row r="55" spans="1:13">
      <c r="A55" s="2">
        <v>166</v>
      </c>
      <c r="M55" s="2">
        <v>61</v>
      </c>
    </row>
    <row r="56" spans="1:13">
      <c r="A56" s="2">
        <v>166</v>
      </c>
      <c r="M56" s="2">
        <v>61</v>
      </c>
    </row>
    <row r="57" spans="1:13">
      <c r="A57" s="2">
        <v>166</v>
      </c>
      <c r="M57" s="2">
        <v>61</v>
      </c>
    </row>
    <row r="58" spans="1:13">
      <c r="A58" s="2">
        <v>166</v>
      </c>
      <c r="M58" s="2">
        <v>61</v>
      </c>
    </row>
    <row r="59" spans="1:13">
      <c r="A59" s="2">
        <v>166</v>
      </c>
      <c r="M59" s="2">
        <v>62</v>
      </c>
    </row>
    <row r="60" spans="1:13">
      <c r="A60" s="2">
        <v>167</v>
      </c>
      <c r="M60" s="2">
        <v>62</v>
      </c>
    </row>
    <row r="61" spans="1:13">
      <c r="A61" s="2">
        <v>167</v>
      </c>
      <c r="M61" s="2">
        <v>62</v>
      </c>
    </row>
    <row r="62" spans="1:13">
      <c r="A62" s="2">
        <v>167</v>
      </c>
      <c r="M62" s="2">
        <v>62</v>
      </c>
    </row>
    <row r="63" spans="1:13">
      <c r="A63" s="2">
        <v>167</v>
      </c>
      <c r="M63" s="2">
        <v>62</v>
      </c>
    </row>
    <row r="64" spans="1:13">
      <c r="A64" s="2">
        <v>167</v>
      </c>
      <c r="M64" s="2">
        <v>62</v>
      </c>
    </row>
    <row r="65" spans="1:13">
      <c r="A65" s="2">
        <v>167</v>
      </c>
      <c r="M65" s="2">
        <v>62</v>
      </c>
    </row>
    <row r="66" spans="1:13">
      <c r="A66" s="2">
        <v>167</v>
      </c>
      <c r="M66" s="2">
        <v>62</v>
      </c>
    </row>
    <row r="67" spans="1:13">
      <c r="A67" s="2">
        <v>167</v>
      </c>
      <c r="M67" s="2">
        <v>62</v>
      </c>
    </row>
    <row r="68" spans="1:13">
      <c r="A68" s="2">
        <v>167</v>
      </c>
      <c r="M68" s="2">
        <v>63</v>
      </c>
    </row>
    <row r="69" spans="1:13">
      <c r="A69" s="2">
        <v>167</v>
      </c>
      <c r="M69" s="2">
        <v>63</v>
      </c>
    </row>
    <row r="70" spans="1:13">
      <c r="A70" s="2">
        <v>167</v>
      </c>
      <c r="M70" s="2">
        <v>63</v>
      </c>
    </row>
    <row r="71" spans="1:13">
      <c r="A71" s="2">
        <v>168</v>
      </c>
      <c r="M71" s="2">
        <v>63</v>
      </c>
    </row>
    <row r="72" spans="1:13">
      <c r="A72" s="2">
        <v>168</v>
      </c>
      <c r="M72" s="2">
        <v>63</v>
      </c>
    </row>
    <row r="73" spans="1:13">
      <c r="A73" s="2">
        <v>168</v>
      </c>
      <c r="M73" s="2">
        <v>63</v>
      </c>
    </row>
    <row r="74" spans="1:13">
      <c r="A74" s="2">
        <v>168</v>
      </c>
      <c r="M74" s="2">
        <v>63</v>
      </c>
    </row>
    <row r="75" spans="1:13">
      <c r="A75" s="2">
        <v>168</v>
      </c>
      <c r="M75" s="2">
        <v>63</v>
      </c>
    </row>
    <row r="76" spans="1:13">
      <c r="A76" s="2">
        <v>168</v>
      </c>
      <c r="M76" s="2">
        <v>63</v>
      </c>
    </row>
    <row r="77" spans="1:13">
      <c r="A77" s="2">
        <v>168</v>
      </c>
      <c r="M77" s="2">
        <v>63</v>
      </c>
    </row>
    <row r="78" spans="1:13">
      <c r="A78" s="2">
        <v>168</v>
      </c>
      <c r="M78" s="2">
        <v>63</v>
      </c>
    </row>
    <row r="79" spans="1:13">
      <c r="A79" s="2">
        <v>168</v>
      </c>
      <c r="M79" s="2">
        <v>63</v>
      </c>
    </row>
    <row r="80" spans="1:13">
      <c r="A80" s="2">
        <v>168</v>
      </c>
      <c r="M80" s="2">
        <v>63</v>
      </c>
    </row>
    <row r="81" spans="1:13">
      <c r="A81" s="2">
        <v>168</v>
      </c>
      <c r="M81" s="2">
        <v>63</v>
      </c>
    </row>
    <row r="82" spans="1:13">
      <c r="A82" s="2">
        <v>168</v>
      </c>
      <c r="M82" s="2">
        <v>63</v>
      </c>
    </row>
    <row r="83" spans="1:13">
      <c r="A83" s="2">
        <v>168</v>
      </c>
      <c r="M83" s="2">
        <v>63</v>
      </c>
    </row>
    <row r="84" spans="1:13">
      <c r="A84" s="2">
        <v>168</v>
      </c>
      <c r="M84" s="2">
        <v>63</v>
      </c>
    </row>
    <row r="85" spans="1:13">
      <c r="A85" s="2">
        <v>168</v>
      </c>
      <c r="M85" s="2">
        <v>64</v>
      </c>
    </row>
    <row r="86" spans="1:13">
      <c r="A86" s="2">
        <v>169</v>
      </c>
      <c r="M86" s="2">
        <v>64</v>
      </c>
    </row>
    <row r="87" spans="1:13">
      <c r="A87" s="2">
        <v>169</v>
      </c>
      <c r="M87" s="2">
        <v>64</v>
      </c>
    </row>
    <row r="88" spans="1:13">
      <c r="A88" s="2">
        <v>169</v>
      </c>
      <c r="M88" s="2">
        <v>64</v>
      </c>
    </row>
    <row r="89" spans="1:13">
      <c r="A89" s="2">
        <v>169</v>
      </c>
      <c r="M89" s="2">
        <v>64</v>
      </c>
    </row>
    <row r="90" spans="1:13">
      <c r="A90" s="2">
        <v>169</v>
      </c>
      <c r="M90" s="2">
        <v>64</v>
      </c>
    </row>
    <row r="91" spans="1:13">
      <c r="A91" s="2">
        <v>169</v>
      </c>
      <c r="M91" s="2">
        <v>64</v>
      </c>
    </row>
    <row r="92" spans="1:13">
      <c r="A92" s="2">
        <v>169</v>
      </c>
      <c r="M92" s="2">
        <v>64</v>
      </c>
    </row>
    <row r="93" spans="1:13">
      <c r="A93" s="2">
        <v>169</v>
      </c>
      <c r="M93" s="2">
        <v>64</v>
      </c>
    </row>
    <row r="94" spans="1:13">
      <c r="A94" s="2">
        <v>169</v>
      </c>
      <c r="M94" s="2">
        <v>64</v>
      </c>
    </row>
    <row r="95" spans="1:13">
      <c r="A95" s="2">
        <v>169</v>
      </c>
      <c r="M95" s="2">
        <v>64</v>
      </c>
    </row>
    <row r="96" spans="1:13">
      <c r="A96" s="2">
        <v>169</v>
      </c>
      <c r="M96" s="2">
        <v>65</v>
      </c>
    </row>
    <row r="97" spans="1:13">
      <c r="A97" s="2">
        <v>169</v>
      </c>
      <c r="M97" s="2">
        <v>65</v>
      </c>
    </row>
    <row r="98" spans="1:13">
      <c r="A98" s="2">
        <v>169</v>
      </c>
      <c r="M98" s="2">
        <v>65</v>
      </c>
    </row>
    <row r="99" spans="1:13">
      <c r="A99" s="2">
        <v>170</v>
      </c>
      <c r="M99" s="2">
        <v>65</v>
      </c>
    </row>
    <row r="100" spans="1:13">
      <c r="A100" s="2">
        <v>170</v>
      </c>
      <c r="M100" s="2">
        <v>65</v>
      </c>
    </row>
    <row r="101" spans="1:13">
      <c r="A101" s="2">
        <v>170</v>
      </c>
      <c r="M101" s="2">
        <v>65</v>
      </c>
    </row>
    <row r="102" spans="1:13">
      <c r="A102" s="2">
        <v>170</v>
      </c>
      <c r="M102" s="2">
        <v>65</v>
      </c>
    </row>
    <row r="103" spans="1:13">
      <c r="A103" s="2">
        <v>170</v>
      </c>
      <c r="M103" s="2">
        <v>65</v>
      </c>
    </row>
    <row r="104" spans="1:13">
      <c r="A104" s="2">
        <v>170</v>
      </c>
      <c r="M104" s="2">
        <v>65</v>
      </c>
    </row>
    <row r="105" spans="1:13">
      <c r="A105" s="2">
        <v>170</v>
      </c>
      <c r="M105" s="2">
        <v>65</v>
      </c>
    </row>
    <row r="106" spans="1:13">
      <c r="A106" s="2">
        <v>170</v>
      </c>
      <c r="M106" s="2">
        <v>66</v>
      </c>
    </row>
    <row r="107" spans="1:13">
      <c r="A107" s="2">
        <v>170</v>
      </c>
      <c r="M107" s="2">
        <v>66</v>
      </c>
    </row>
    <row r="108" spans="1:13">
      <c r="A108" s="2">
        <v>170</v>
      </c>
      <c r="M108" s="2">
        <v>66</v>
      </c>
    </row>
    <row r="109" spans="1:13">
      <c r="A109" s="2">
        <v>170</v>
      </c>
      <c r="M109" s="2">
        <v>66</v>
      </c>
    </row>
    <row r="110" spans="1:13">
      <c r="A110" s="2">
        <v>170</v>
      </c>
      <c r="M110" s="2">
        <v>66</v>
      </c>
    </row>
    <row r="111" spans="1:13">
      <c r="A111" s="2">
        <v>170</v>
      </c>
      <c r="M111" s="2">
        <v>66</v>
      </c>
    </row>
    <row r="112" spans="1:13">
      <c r="A112" s="2">
        <v>171</v>
      </c>
      <c r="M112" s="2">
        <v>66</v>
      </c>
    </row>
    <row r="113" spans="1:13">
      <c r="A113" s="2">
        <v>171</v>
      </c>
      <c r="M113" s="2">
        <v>66</v>
      </c>
    </row>
    <row r="114" spans="1:13">
      <c r="A114" s="2">
        <v>171</v>
      </c>
      <c r="M114" s="2">
        <v>66</v>
      </c>
    </row>
    <row r="115" spans="1:13">
      <c r="A115" s="2">
        <v>171</v>
      </c>
      <c r="M115" s="2">
        <v>66</v>
      </c>
    </row>
    <row r="116" spans="1:13">
      <c r="A116" s="2">
        <v>171</v>
      </c>
      <c r="M116" s="2">
        <v>66</v>
      </c>
    </row>
    <row r="117" spans="1:13">
      <c r="A117" s="2">
        <v>171</v>
      </c>
      <c r="M117" s="2">
        <v>66</v>
      </c>
    </row>
    <row r="118" spans="1:13">
      <c r="A118" s="2">
        <v>171</v>
      </c>
      <c r="M118" s="2">
        <v>66</v>
      </c>
    </row>
    <row r="119" spans="1:13">
      <c r="A119" s="2">
        <v>171</v>
      </c>
      <c r="M119" s="2">
        <v>66</v>
      </c>
    </row>
    <row r="120" spans="1:13">
      <c r="A120" s="2">
        <v>171</v>
      </c>
      <c r="M120" s="2">
        <v>66</v>
      </c>
    </row>
    <row r="121" spans="1:13">
      <c r="A121" s="2">
        <v>171</v>
      </c>
      <c r="M121" s="2">
        <v>66</v>
      </c>
    </row>
    <row r="122" spans="1:13">
      <c r="A122" s="2">
        <v>171</v>
      </c>
      <c r="M122" s="2">
        <v>66</v>
      </c>
    </row>
    <row r="123" spans="1:13">
      <c r="A123" s="2">
        <v>171</v>
      </c>
      <c r="M123" s="2">
        <v>66</v>
      </c>
    </row>
    <row r="124" spans="1:13">
      <c r="A124" s="2">
        <v>171</v>
      </c>
      <c r="M124" s="2">
        <v>67</v>
      </c>
    </row>
    <row r="125" spans="1:13">
      <c r="A125" s="2">
        <v>171</v>
      </c>
      <c r="M125" s="2">
        <v>67</v>
      </c>
    </row>
    <row r="126" spans="1:13">
      <c r="A126" s="2">
        <v>171</v>
      </c>
      <c r="M126" s="2">
        <v>67</v>
      </c>
    </row>
    <row r="127" spans="1:13">
      <c r="A127" s="2">
        <v>171</v>
      </c>
      <c r="M127" s="2">
        <v>67</v>
      </c>
    </row>
    <row r="128" spans="1:13">
      <c r="A128" s="2">
        <v>171</v>
      </c>
      <c r="M128" s="2">
        <v>67</v>
      </c>
    </row>
    <row r="129" spans="1:13">
      <c r="A129" s="2">
        <v>171</v>
      </c>
      <c r="M129" s="2">
        <v>67</v>
      </c>
    </row>
    <row r="130" spans="1:13">
      <c r="A130" s="2">
        <v>171</v>
      </c>
      <c r="M130" s="2">
        <v>67</v>
      </c>
    </row>
    <row r="131" spans="1:13">
      <c r="A131" s="2">
        <v>172</v>
      </c>
      <c r="M131" s="2">
        <v>67</v>
      </c>
    </row>
    <row r="132" spans="1:13">
      <c r="A132" s="2">
        <v>172</v>
      </c>
      <c r="M132" s="2">
        <v>67</v>
      </c>
    </row>
    <row r="133" spans="1:13">
      <c r="A133" s="2">
        <v>172</v>
      </c>
      <c r="M133" s="2">
        <v>67</v>
      </c>
    </row>
    <row r="134" spans="1:13">
      <c r="A134" s="2">
        <v>172</v>
      </c>
      <c r="M134" s="2">
        <v>67</v>
      </c>
    </row>
    <row r="135" spans="1:13">
      <c r="A135" s="2">
        <v>172</v>
      </c>
      <c r="M135" s="2">
        <v>67</v>
      </c>
    </row>
    <row r="136" spans="1:13">
      <c r="A136" s="2">
        <v>172</v>
      </c>
      <c r="M136" s="2">
        <v>67</v>
      </c>
    </row>
    <row r="137" spans="1:13">
      <c r="A137" s="2">
        <v>172</v>
      </c>
      <c r="M137" s="2">
        <v>67</v>
      </c>
    </row>
    <row r="138" spans="1:13">
      <c r="A138" s="2">
        <v>172</v>
      </c>
      <c r="M138" s="2">
        <v>68</v>
      </c>
    </row>
    <row r="139" spans="1:13">
      <c r="A139" s="2">
        <v>172</v>
      </c>
      <c r="M139" s="2">
        <v>68</v>
      </c>
    </row>
    <row r="140" spans="1:13">
      <c r="A140" s="2">
        <v>172</v>
      </c>
      <c r="M140" s="2">
        <v>68</v>
      </c>
    </row>
    <row r="141" spans="1:13">
      <c r="A141" s="2">
        <v>172</v>
      </c>
      <c r="M141" s="2">
        <v>68</v>
      </c>
    </row>
    <row r="142" spans="1:13">
      <c r="A142" s="2">
        <v>172</v>
      </c>
      <c r="M142" s="2">
        <v>68</v>
      </c>
    </row>
    <row r="143" spans="1:13">
      <c r="A143" s="2">
        <v>172</v>
      </c>
      <c r="M143" s="2">
        <v>68</v>
      </c>
    </row>
    <row r="144" spans="1:13">
      <c r="A144" s="2">
        <v>173</v>
      </c>
      <c r="M144" s="2">
        <v>68</v>
      </c>
    </row>
    <row r="145" spans="1:13">
      <c r="A145" s="2">
        <v>173</v>
      </c>
      <c r="M145" s="2">
        <v>68</v>
      </c>
    </row>
    <row r="146" spans="1:13">
      <c r="A146" s="2">
        <v>173</v>
      </c>
      <c r="M146" s="2">
        <v>69</v>
      </c>
    </row>
    <row r="147" spans="1:13">
      <c r="A147" s="2">
        <v>173</v>
      </c>
      <c r="M147" s="2">
        <v>69</v>
      </c>
    </row>
    <row r="148" spans="1:13">
      <c r="A148" s="2">
        <v>173</v>
      </c>
      <c r="M148" s="2">
        <v>69</v>
      </c>
    </row>
    <row r="149" spans="1:13">
      <c r="A149" s="2">
        <v>173</v>
      </c>
      <c r="M149" s="2">
        <v>69</v>
      </c>
    </row>
    <row r="150" spans="1:13">
      <c r="A150" s="2">
        <v>173</v>
      </c>
      <c r="M150" s="2">
        <v>69</v>
      </c>
    </row>
    <row r="151" spans="1:13">
      <c r="A151" s="2">
        <v>173</v>
      </c>
      <c r="M151" s="2">
        <v>69</v>
      </c>
    </row>
    <row r="152" spans="1:13">
      <c r="A152" s="2">
        <v>173</v>
      </c>
      <c r="M152" s="2">
        <v>69</v>
      </c>
    </row>
    <row r="153" spans="1:13">
      <c r="A153" s="2">
        <v>173</v>
      </c>
      <c r="M153" s="2">
        <v>69</v>
      </c>
    </row>
    <row r="154" spans="1:13">
      <c r="A154" s="2">
        <v>173</v>
      </c>
      <c r="M154" s="2">
        <v>69</v>
      </c>
    </row>
    <row r="155" spans="1:13">
      <c r="A155" s="2">
        <v>173</v>
      </c>
      <c r="M155" s="2">
        <v>70</v>
      </c>
    </row>
    <row r="156" spans="1:13">
      <c r="A156" s="2">
        <v>173</v>
      </c>
      <c r="M156" s="2">
        <v>70</v>
      </c>
    </row>
    <row r="157" spans="1:13">
      <c r="A157" s="2">
        <v>173</v>
      </c>
      <c r="M157" s="2">
        <v>70</v>
      </c>
    </row>
    <row r="158" spans="1:13">
      <c r="A158" s="2">
        <v>174</v>
      </c>
      <c r="M158" s="2">
        <v>70</v>
      </c>
    </row>
    <row r="159" spans="1:13">
      <c r="A159" s="2">
        <v>174</v>
      </c>
      <c r="M159" s="2">
        <v>70</v>
      </c>
    </row>
    <row r="160" spans="1:13">
      <c r="A160" s="2">
        <v>174</v>
      </c>
      <c r="M160" s="2">
        <v>70</v>
      </c>
    </row>
    <row r="161" spans="1:13">
      <c r="A161" s="2">
        <v>174</v>
      </c>
      <c r="M161" s="2">
        <v>70</v>
      </c>
    </row>
    <row r="162" spans="1:13">
      <c r="A162" s="2">
        <v>174</v>
      </c>
      <c r="M162" s="2">
        <v>70</v>
      </c>
    </row>
    <row r="163" spans="1:13">
      <c r="A163" s="2">
        <v>174</v>
      </c>
      <c r="M163" s="2">
        <v>70</v>
      </c>
    </row>
    <row r="164" spans="1:13">
      <c r="A164" s="2">
        <v>174</v>
      </c>
      <c r="M164" s="2">
        <v>70</v>
      </c>
    </row>
    <row r="165" spans="1:13">
      <c r="A165" s="2">
        <v>175</v>
      </c>
      <c r="M165" s="2">
        <v>70</v>
      </c>
    </row>
    <row r="166" spans="1:13">
      <c r="A166" s="2">
        <v>175</v>
      </c>
      <c r="M166" s="2">
        <v>70</v>
      </c>
    </row>
    <row r="167" spans="1:13">
      <c r="A167" s="2">
        <v>175</v>
      </c>
      <c r="M167" s="2">
        <v>70</v>
      </c>
    </row>
    <row r="168" spans="1:13">
      <c r="A168" s="2">
        <v>175</v>
      </c>
      <c r="M168" s="2">
        <v>70</v>
      </c>
    </row>
    <row r="169" spans="1:13">
      <c r="A169" s="2">
        <v>175</v>
      </c>
      <c r="M169" s="2">
        <v>71</v>
      </c>
    </row>
    <row r="170" spans="1:13">
      <c r="A170" s="2">
        <v>175</v>
      </c>
      <c r="M170" s="2">
        <v>71</v>
      </c>
    </row>
    <row r="171" spans="1:13">
      <c r="A171" s="2">
        <v>176</v>
      </c>
      <c r="M171" s="2">
        <v>71</v>
      </c>
    </row>
    <row r="172" spans="1:13">
      <c r="A172" s="2">
        <v>176</v>
      </c>
      <c r="M172" s="2">
        <v>71</v>
      </c>
    </row>
    <row r="173" spans="1:13">
      <c r="A173" s="2">
        <v>176</v>
      </c>
      <c r="M173" s="2">
        <v>72</v>
      </c>
    </row>
    <row r="174" spans="1:13">
      <c r="A174" s="2">
        <v>176</v>
      </c>
      <c r="M174" s="2">
        <v>72</v>
      </c>
    </row>
    <row r="175" spans="1:13">
      <c r="A175" s="2">
        <v>176</v>
      </c>
      <c r="M175" s="2">
        <v>72</v>
      </c>
    </row>
    <row r="176" spans="1:13">
      <c r="A176" s="2">
        <v>176</v>
      </c>
      <c r="M176" s="2">
        <v>72</v>
      </c>
    </row>
    <row r="177" spans="1:13">
      <c r="A177" s="2">
        <v>176</v>
      </c>
      <c r="M177" s="2">
        <v>73</v>
      </c>
    </row>
    <row r="178" spans="1:13">
      <c r="A178" s="2">
        <v>176</v>
      </c>
      <c r="M178" s="2">
        <v>73</v>
      </c>
    </row>
    <row r="179" spans="1:13">
      <c r="A179" s="2">
        <v>176</v>
      </c>
      <c r="M179" s="2">
        <v>73</v>
      </c>
    </row>
    <row r="180" spans="1:13">
      <c r="A180" s="2">
        <v>176</v>
      </c>
      <c r="M180" s="2">
        <v>73</v>
      </c>
    </row>
    <row r="181" spans="1:13">
      <c r="A181" s="2">
        <v>177</v>
      </c>
      <c r="M181" s="2">
        <v>73</v>
      </c>
    </row>
    <row r="182" spans="1:13">
      <c r="A182" s="2">
        <v>177</v>
      </c>
      <c r="M182" s="2">
        <v>74</v>
      </c>
    </row>
    <row r="183" spans="1:13">
      <c r="A183" s="2">
        <v>177</v>
      </c>
      <c r="M183" s="2">
        <v>74</v>
      </c>
    </row>
    <row r="184" spans="1:13">
      <c r="A184" s="2">
        <v>178</v>
      </c>
      <c r="M184" s="2">
        <v>74</v>
      </c>
    </row>
    <row r="185" spans="1:13">
      <c r="A185" s="2">
        <v>178</v>
      </c>
      <c r="M185" s="2">
        <v>74</v>
      </c>
    </row>
    <row r="186" spans="1:13">
      <c r="A186" s="2">
        <v>178</v>
      </c>
      <c r="M186" s="2">
        <v>74</v>
      </c>
    </row>
    <row r="187" spans="1:13">
      <c r="A187" s="2">
        <v>178</v>
      </c>
      <c r="M187" s="2">
        <v>75</v>
      </c>
    </row>
    <row r="188" spans="1:13">
      <c r="A188" s="2">
        <v>178</v>
      </c>
      <c r="M188" s="2">
        <v>75</v>
      </c>
    </row>
    <row r="189" spans="1:13">
      <c r="A189" s="2">
        <v>178</v>
      </c>
      <c r="M189" s="2">
        <v>75</v>
      </c>
    </row>
    <row r="190" spans="1:13">
      <c r="A190" s="2">
        <v>178</v>
      </c>
      <c r="M190" s="2">
        <v>75</v>
      </c>
    </row>
    <row r="191" spans="1:13">
      <c r="A191" s="2">
        <v>179</v>
      </c>
      <c r="M191" s="2">
        <v>75</v>
      </c>
    </row>
    <row r="192" spans="1:13">
      <c r="A192" s="2">
        <v>179</v>
      </c>
      <c r="M192" s="2">
        <v>75</v>
      </c>
    </row>
    <row r="193" spans="1:13">
      <c r="A193" s="2">
        <v>180</v>
      </c>
      <c r="M193" s="2">
        <v>75</v>
      </c>
    </row>
    <row r="194" spans="1:13">
      <c r="A194" s="2">
        <v>181</v>
      </c>
      <c r="M194" s="2">
        <v>76</v>
      </c>
    </row>
    <row r="195" spans="1:13">
      <c r="A195" s="2">
        <v>182</v>
      </c>
      <c r="M195" s="2">
        <v>76</v>
      </c>
    </row>
    <row r="196" spans="1:13">
      <c r="A196" s="2">
        <v>184</v>
      </c>
      <c r="M196" s="2">
        <v>76</v>
      </c>
    </row>
    <row r="197" spans="1:13">
      <c r="A197" s="2">
        <v>184</v>
      </c>
      <c r="M197" s="2">
        <v>77</v>
      </c>
    </row>
    <row r="198" spans="1:13">
      <c r="A198" s="2">
        <v>187</v>
      </c>
      <c r="M198" s="2">
        <v>77</v>
      </c>
    </row>
    <row r="199" spans="1:13">
      <c r="A199" s="2">
        <v>187</v>
      </c>
      <c r="M199" s="2">
        <v>78</v>
      </c>
    </row>
    <row r="200" spans="1:13">
      <c r="A200" s="2">
        <v>188</v>
      </c>
      <c r="M200" s="2">
        <v>79</v>
      </c>
    </row>
    <row r="201" spans="1:13">
      <c r="A201" s="2">
        <v>196</v>
      </c>
      <c r="M201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6499-FC10-854D-A5A6-A747DAAE3463}">
  <dimension ref="A1:I201"/>
  <sheetViews>
    <sheetView zoomScale="94" workbookViewId="0">
      <selection activeCell="K17" sqref="K17"/>
    </sheetView>
  </sheetViews>
  <sheetFormatPr baseColWidth="10" defaultRowHeight="16"/>
  <cols>
    <col min="3" max="3" width="61" customWidth="1"/>
    <col min="4" max="4" width="14" customWidth="1"/>
    <col min="8" max="8" width="58.33203125" customWidth="1"/>
  </cols>
  <sheetData>
    <row r="1" spans="1:9">
      <c r="A1" s="5" t="s">
        <v>1</v>
      </c>
      <c r="F1" s="1" t="s">
        <v>2</v>
      </c>
    </row>
    <row r="2" spans="1:9">
      <c r="A2" s="2">
        <v>156</v>
      </c>
      <c r="C2" s="3" t="s">
        <v>25</v>
      </c>
      <c r="D2" s="6">
        <f>AVERAGE(A2:A201)</f>
        <v>169.82</v>
      </c>
      <c r="F2" s="2">
        <v>48</v>
      </c>
      <c r="H2" s="3" t="s">
        <v>25</v>
      </c>
      <c r="I2" s="6">
        <f>AVERAGE(F2:F201)</f>
        <v>65.155000000000001</v>
      </c>
    </row>
    <row r="3" spans="1:9">
      <c r="A3" s="2">
        <v>157</v>
      </c>
      <c r="C3" s="3" t="s">
        <v>26</v>
      </c>
      <c r="D3" s="6">
        <f>_xlfn.VAR.P(A2:A201)</f>
        <v>35.827599999999968</v>
      </c>
      <c r="F3" s="2">
        <v>50</v>
      </c>
      <c r="H3" s="3" t="s">
        <v>26</v>
      </c>
      <c r="I3" s="6">
        <f>_xlfn.VAR.P(F2:F201)</f>
        <v>35.040975000000003</v>
      </c>
    </row>
    <row r="4" spans="1:9">
      <c r="A4" s="2">
        <v>158</v>
      </c>
      <c r="C4" s="3" t="s">
        <v>27</v>
      </c>
      <c r="D4" s="6">
        <f>_xlfn.VAR.S(A2:A201)</f>
        <v>36.007638190954744</v>
      </c>
      <c r="F4" s="2">
        <v>51</v>
      </c>
      <c r="H4" s="3" t="s">
        <v>27</v>
      </c>
      <c r="I4" s="6">
        <f>_xlfn.VAR.S(F2:F201)</f>
        <v>35.217060301507544</v>
      </c>
    </row>
    <row r="5" spans="1:9" ht="17">
      <c r="A5" s="2">
        <v>159</v>
      </c>
      <c r="C5" s="9" t="s">
        <v>28</v>
      </c>
      <c r="D5" s="6">
        <f>_xlfn.STDEV.S(A2:A201)</f>
        <v>6.0006364821537677</v>
      </c>
      <c r="F5" s="2">
        <v>53</v>
      </c>
      <c r="H5" s="9" t="s">
        <v>28</v>
      </c>
      <c r="I5" s="6">
        <f>_xlfn.STDEV.S(F2:F201)</f>
        <v>5.9343963721264474</v>
      </c>
    </row>
    <row r="6" spans="1:9">
      <c r="A6" s="2">
        <v>159</v>
      </c>
      <c r="C6" s="3" t="s">
        <v>30</v>
      </c>
      <c r="D6" s="6">
        <f>MEDIAN(A2:A201)</f>
        <v>170</v>
      </c>
      <c r="F6" s="2">
        <v>54</v>
      </c>
      <c r="H6" s="3" t="s">
        <v>30</v>
      </c>
      <c r="I6" s="6">
        <f>MEDIAN(F2:F201)</f>
        <v>65</v>
      </c>
    </row>
    <row r="7" spans="1:9">
      <c r="A7" s="2">
        <v>159</v>
      </c>
      <c r="F7" s="2">
        <v>55</v>
      </c>
    </row>
    <row r="8" spans="1:9">
      <c r="A8" s="2">
        <v>159</v>
      </c>
      <c r="F8" s="2">
        <v>55</v>
      </c>
    </row>
    <row r="9" spans="1:9">
      <c r="A9" s="2">
        <v>160</v>
      </c>
      <c r="F9" s="2">
        <v>55</v>
      </c>
    </row>
    <row r="10" spans="1:9">
      <c r="A10" s="2">
        <v>161</v>
      </c>
      <c r="F10" s="2">
        <v>55</v>
      </c>
    </row>
    <row r="11" spans="1:9">
      <c r="A11" s="2">
        <v>161</v>
      </c>
      <c r="F11" s="2">
        <v>55</v>
      </c>
    </row>
    <row r="12" spans="1:9">
      <c r="A12" s="2">
        <v>161</v>
      </c>
      <c r="F12" s="2">
        <v>55</v>
      </c>
    </row>
    <row r="13" spans="1:9">
      <c r="A13" s="2">
        <v>161</v>
      </c>
      <c r="F13" s="2">
        <v>56</v>
      </c>
    </row>
    <row r="14" spans="1:9">
      <c r="A14" s="2">
        <v>161</v>
      </c>
      <c r="F14" s="2">
        <v>56</v>
      </c>
    </row>
    <row r="15" spans="1:9">
      <c r="A15" s="2">
        <v>161</v>
      </c>
      <c r="F15" s="2">
        <v>57</v>
      </c>
    </row>
    <row r="16" spans="1:9">
      <c r="A16" s="2">
        <v>161</v>
      </c>
      <c r="F16" s="2">
        <v>57</v>
      </c>
    </row>
    <row r="17" spans="1:6">
      <c r="A17" s="2">
        <v>162</v>
      </c>
      <c r="F17" s="2">
        <v>57</v>
      </c>
    </row>
    <row r="18" spans="1:6">
      <c r="A18" s="2">
        <v>162</v>
      </c>
      <c r="F18" s="2">
        <v>57</v>
      </c>
    </row>
    <row r="19" spans="1:6">
      <c r="A19" s="2">
        <v>162</v>
      </c>
      <c r="F19" s="2">
        <v>57</v>
      </c>
    </row>
    <row r="20" spans="1:6">
      <c r="A20" s="2">
        <v>163</v>
      </c>
      <c r="F20" s="2">
        <v>58</v>
      </c>
    </row>
    <row r="21" spans="1:6">
      <c r="A21" s="2">
        <v>163</v>
      </c>
      <c r="F21" s="2">
        <v>58</v>
      </c>
    </row>
    <row r="22" spans="1:6">
      <c r="A22" s="2">
        <v>163</v>
      </c>
      <c r="F22" s="2">
        <v>59</v>
      </c>
    </row>
    <row r="23" spans="1:6">
      <c r="A23" s="2">
        <v>163</v>
      </c>
      <c r="F23" s="2">
        <v>59</v>
      </c>
    </row>
    <row r="24" spans="1:6">
      <c r="A24" s="2">
        <v>163</v>
      </c>
      <c r="F24" s="2">
        <v>59</v>
      </c>
    </row>
    <row r="25" spans="1:6">
      <c r="A25" s="2">
        <v>163</v>
      </c>
      <c r="F25" s="2">
        <v>59</v>
      </c>
    </row>
    <row r="26" spans="1:6">
      <c r="A26" s="2">
        <v>164</v>
      </c>
      <c r="F26" s="2">
        <v>59</v>
      </c>
    </row>
    <row r="27" spans="1:6">
      <c r="A27" s="2">
        <v>164</v>
      </c>
      <c r="F27" s="2">
        <v>59</v>
      </c>
    </row>
    <row r="28" spans="1:6">
      <c r="A28" s="2">
        <v>164</v>
      </c>
      <c r="F28" s="2">
        <v>59</v>
      </c>
    </row>
    <row r="29" spans="1:6">
      <c r="A29" s="2">
        <v>164</v>
      </c>
      <c r="F29" s="2">
        <v>59</v>
      </c>
    </row>
    <row r="30" spans="1:6">
      <c r="A30" s="2">
        <v>164</v>
      </c>
      <c r="F30" s="2">
        <v>59</v>
      </c>
    </row>
    <row r="31" spans="1:6">
      <c r="A31" s="2">
        <v>164</v>
      </c>
      <c r="F31" s="2">
        <v>60</v>
      </c>
    </row>
    <row r="32" spans="1:6">
      <c r="A32" s="2">
        <v>164</v>
      </c>
      <c r="F32" s="2">
        <v>60</v>
      </c>
    </row>
    <row r="33" spans="1:6">
      <c r="A33" s="2">
        <v>164</v>
      </c>
      <c r="F33" s="2">
        <v>60</v>
      </c>
    </row>
    <row r="34" spans="1:6">
      <c r="A34" s="2">
        <v>164</v>
      </c>
      <c r="F34" s="2">
        <v>60</v>
      </c>
    </row>
    <row r="35" spans="1:6">
      <c r="A35" s="2">
        <v>164</v>
      </c>
      <c r="F35" s="2">
        <v>60</v>
      </c>
    </row>
    <row r="36" spans="1:6">
      <c r="A36" s="2">
        <v>164</v>
      </c>
      <c r="F36" s="2">
        <v>60</v>
      </c>
    </row>
    <row r="37" spans="1:6">
      <c r="A37" s="2">
        <v>164</v>
      </c>
      <c r="F37" s="2">
        <v>60</v>
      </c>
    </row>
    <row r="38" spans="1:6">
      <c r="A38" s="2">
        <v>164</v>
      </c>
      <c r="F38" s="2">
        <v>60</v>
      </c>
    </row>
    <row r="39" spans="1:6">
      <c r="A39" s="2">
        <v>164</v>
      </c>
      <c r="F39" s="2">
        <v>60</v>
      </c>
    </row>
    <row r="40" spans="1:6">
      <c r="A40" s="2">
        <v>164</v>
      </c>
      <c r="F40" s="2">
        <v>60</v>
      </c>
    </row>
    <row r="41" spans="1:6">
      <c r="A41" s="2">
        <v>165</v>
      </c>
      <c r="F41" s="2">
        <v>60</v>
      </c>
    </row>
    <row r="42" spans="1:6">
      <c r="A42" s="2">
        <v>165</v>
      </c>
      <c r="F42" s="2">
        <v>60</v>
      </c>
    </row>
    <row r="43" spans="1:6">
      <c r="A43" s="2">
        <v>165</v>
      </c>
      <c r="F43" s="2">
        <v>60</v>
      </c>
    </row>
    <row r="44" spans="1:6">
      <c r="A44" s="2">
        <v>165</v>
      </c>
      <c r="F44" s="2">
        <v>60</v>
      </c>
    </row>
    <row r="45" spans="1:6">
      <c r="A45" s="2">
        <v>165</v>
      </c>
      <c r="F45" s="2">
        <v>60</v>
      </c>
    </row>
    <row r="46" spans="1:6">
      <c r="A46" s="2">
        <v>165</v>
      </c>
      <c r="F46" s="2">
        <v>60</v>
      </c>
    </row>
    <row r="47" spans="1:6">
      <c r="A47" s="2">
        <v>165</v>
      </c>
      <c r="F47" s="2">
        <v>61</v>
      </c>
    </row>
    <row r="48" spans="1:6">
      <c r="A48" s="2">
        <v>165</v>
      </c>
      <c r="F48" s="2">
        <v>61</v>
      </c>
    </row>
    <row r="49" spans="1:6">
      <c r="A49" s="2">
        <v>165</v>
      </c>
      <c r="F49" s="2">
        <v>61</v>
      </c>
    </row>
    <row r="50" spans="1:6">
      <c r="A50" s="2">
        <v>165</v>
      </c>
      <c r="F50" s="2">
        <v>61</v>
      </c>
    </row>
    <row r="51" spans="1:6">
      <c r="A51" s="2">
        <v>165</v>
      </c>
      <c r="F51" s="2">
        <v>61</v>
      </c>
    </row>
    <row r="52" spans="1:6">
      <c r="A52" s="2">
        <v>166</v>
      </c>
      <c r="F52" s="2">
        <v>61</v>
      </c>
    </row>
    <row r="53" spans="1:6">
      <c r="A53" s="2">
        <v>166</v>
      </c>
      <c r="F53" s="2">
        <v>61</v>
      </c>
    </row>
    <row r="54" spans="1:6">
      <c r="A54" s="2">
        <v>166</v>
      </c>
      <c r="F54" s="2">
        <v>61</v>
      </c>
    </row>
    <row r="55" spans="1:6">
      <c r="A55" s="2">
        <v>166</v>
      </c>
      <c r="F55" s="2">
        <v>61</v>
      </c>
    </row>
    <row r="56" spans="1:6">
      <c r="A56" s="2">
        <v>166</v>
      </c>
      <c r="F56" s="2">
        <v>61</v>
      </c>
    </row>
    <row r="57" spans="1:6">
      <c r="A57" s="2">
        <v>166</v>
      </c>
      <c r="F57" s="2">
        <v>61</v>
      </c>
    </row>
    <row r="58" spans="1:6">
      <c r="A58" s="2">
        <v>166</v>
      </c>
      <c r="F58" s="2">
        <v>61</v>
      </c>
    </row>
    <row r="59" spans="1:6">
      <c r="A59" s="2">
        <v>166</v>
      </c>
      <c r="F59" s="2">
        <v>62</v>
      </c>
    </row>
    <row r="60" spans="1:6">
      <c r="A60" s="2">
        <v>167</v>
      </c>
      <c r="F60" s="2">
        <v>62</v>
      </c>
    </row>
    <row r="61" spans="1:6">
      <c r="A61" s="2">
        <v>167</v>
      </c>
      <c r="F61" s="2">
        <v>62</v>
      </c>
    </row>
    <row r="62" spans="1:6">
      <c r="A62" s="2">
        <v>167</v>
      </c>
      <c r="F62" s="2">
        <v>62</v>
      </c>
    </row>
    <row r="63" spans="1:6">
      <c r="A63" s="2">
        <v>167</v>
      </c>
      <c r="F63" s="2">
        <v>62</v>
      </c>
    </row>
    <row r="64" spans="1:6">
      <c r="A64" s="2">
        <v>167</v>
      </c>
      <c r="F64" s="2">
        <v>62</v>
      </c>
    </row>
    <row r="65" spans="1:6">
      <c r="A65" s="2">
        <v>167</v>
      </c>
      <c r="F65" s="2">
        <v>62</v>
      </c>
    </row>
    <row r="66" spans="1:6">
      <c r="A66" s="2">
        <v>167</v>
      </c>
      <c r="F66" s="2">
        <v>62</v>
      </c>
    </row>
    <row r="67" spans="1:6">
      <c r="A67" s="2">
        <v>167</v>
      </c>
      <c r="F67" s="2">
        <v>62</v>
      </c>
    </row>
    <row r="68" spans="1:6">
      <c r="A68" s="2">
        <v>167</v>
      </c>
      <c r="F68" s="2">
        <v>63</v>
      </c>
    </row>
    <row r="69" spans="1:6">
      <c r="A69" s="2">
        <v>167</v>
      </c>
      <c r="F69" s="2">
        <v>63</v>
      </c>
    </row>
    <row r="70" spans="1:6">
      <c r="A70" s="2">
        <v>167</v>
      </c>
      <c r="F70" s="2">
        <v>63</v>
      </c>
    </row>
    <row r="71" spans="1:6">
      <c r="A71" s="2">
        <v>168</v>
      </c>
      <c r="F71" s="2">
        <v>63</v>
      </c>
    </row>
    <row r="72" spans="1:6">
      <c r="A72" s="2">
        <v>168</v>
      </c>
      <c r="F72" s="2">
        <v>63</v>
      </c>
    </row>
    <row r="73" spans="1:6">
      <c r="A73" s="2">
        <v>168</v>
      </c>
      <c r="F73" s="2">
        <v>63</v>
      </c>
    </row>
    <row r="74" spans="1:6">
      <c r="A74" s="2">
        <v>168</v>
      </c>
      <c r="F74" s="2">
        <v>63</v>
      </c>
    </row>
    <row r="75" spans="1:6">
      <c r="A75" s="2">
        <v>168</v>
      </c>
      <c r="F75" s="2">
        <v>63</v>
      </c>
    </row>
    <row r="76" spans="1:6">
      <c r="A76" s="2">
        <v>168</v>
      </c>
      <c r="F76" s="2">
        <v>63</v>
      </c>
    </row>
    <row r="77" spans="1:6">
      <c r="A77" s="2">
        <v>168</v>
      </c>
      <c r="F77" s="2">
        <v>63</v>
      </c>
    </row>
    <row r="78" spans="1:6">
      <c r="A78" s="2">
        <v>168</v>
      </c>
      <c r="F78" s="2">
        <v>63</v>
      </c>
    </row>
    <row r="79" spans="1:6">
      <c r="A79" s="2">
        <v>168</v>
      </c>
      <c r="F79" s="2">
        <v>63</v>
      </c>
    </row>
    <row r="80" spans="1:6">
      <c r="A80" s="2">
        <v>168</v>
      </c>
      <c r="F80" s="2">
        <v>63</v>
      </c>
    </row>
    <row r="81" spans="1:6">
      <c r="A81" s="2">
        <v>168</v>
      </c>
      <c r="F81" s="2">
        <v>63</v>
      </c>
    </row>
    <row r="82" spans="1:6">
      <c r="A82" s="2">
        <v>168</v>
      </c>
      <c r="F82" s="2">
        <v>63</v>
      </c>
    </row>
    <row r="83" spans="1:6">
      <c r="A83" s="2">
        <v>168</v>
      </c>
      <c r="F83" s="2">
        <v>63</v>
      </c>
    </row>
    <row r="84" spans="1:6">
      <c r="A84" s="2">
        <v>168</v>
      </c>
      <c r="F84" s="2">
        <v>63</v>
      </c>
    </row>
    <row r="85" spans="1:6">
      <c r="A85" s="2">
        <v>168</v>
      </c>
      <c r="F85" s="2">
        <v>64</v>
      </c>
    </row>
    <row r="86" spans="1:6">
      <c r="A86" s="2">
        <v>169</v>
      </c>
      <c r="F86" s="2">
        <v>64</v>
      </c>
    </row>
    <row r="87" spans="1:6">
      <c r="A87" s="2">
        <v>169</v>
      </c>
      <c r="F87" s="2">
        <v>64</v>
      </c>
    </row>
    <row r="88" spans="1:6">
      <c r="A88" s="2">
        <v>169</v>
      </c>
      <c r="F88" s="2">
        <v>64</v>
      </c>
    </row>
    <row r="89" spans="1:6">
      <c r="A89" s="2">
        <v>169</v>
      </c>
      <c r="F89" s="2">
        <v>64</v>
      </c>
    </row>
    <row r="90" spans="1:6">
      <c r="A90" s="2">
        <v>169</v>
      </c>
      <c r="F90" s="2">
        <v>64</v>
      </c>
    </row>
    <row r="91" spans="1:6">
      <c r="A91" s="2">
        <v>169</v>
      </c>
      <c r="F91" s="2">
        <v>64</v>
      </c>
    </row>
    <row r="92" spans="1:6">
      <c r="A92" s="2">
        <v>169</v>
      </c>
      <c r="F92" s="2">
        <v>64</v>
      </c>
    </row>
    <row r="93" spans="1:6">
      <c r="A93" s="2">
        <v>169</v>
      </c>
      <c r="F93" s="2">
        <v>64</v>
      </c>
    </row>
    <row r="94" spans="1:6">
      <c r="A94" s="2">
        <v>169</v>
      </c>
      <c r="F94" s="2">
        <v>64</v>
      </c>
    </row>
    <row r="95" spans="1:6">
      <c r="A95" s="2">
        <v>169</v>
      </c>
      <c r="F95" s="2">
        <v>64</v>
      </c>
    </row>
    <row r="96" spans="1:6">
      <c r="A96" s="2">
        <v>169</v>
      </c>
      <c r="F96" s="2">
        <v>65</v>
      </c>
    </row>
    <row r="97" spans="1:6">
      <c r="A97" s="2">
        <v>169</v>
      </c>
      <c r="F97" s="2">
        <v>65</v>
      </c>
    </row>
    <row r="98" spans="1:6">
      <c r="A98" s="2">
        <v>169</v>
      </c>
      <c r="F98" s="2">
        <v>65</v>
      </c>
    </row>
    <row r="99" spans="1:6">
      <c r="A99" s="2">
        <v>170</v>
      </c>
      <c r="F99" s="2">
        <v>65</v>
      </c>
    </row>
    <row r="100" spans="1:6">
      <c r="A100" s="2">
        <v>170</v>
      </c>
      <c r="F100" s="2">
        <v>65</v>
      </c>
    </row>
    <row r="101" spans="1:6">
      <c r="A101" s="2">
        <v>170</v>
      </c>
      <c r="F101" s="2">
        <v>65</v>
      </c>
    </row>
    <row r="102" spans="1:6">
      <c r="A102" s="2">
        <v>170</v>
      </c>
      <c r="F102" s="2">
        <v>65</v>
      </c>
    </row>
    <row r="103" spans="1:6">
      <c r="A103" s="2">
        <v>170</v>
      </c>
      <c r="F103" s="2">
        <v>65</v>
      </c>
    </row>
    <row r="104" spans="1:6">
      <c r="A104" s="2">
        <v>170</v>
      </c>
      <c r="F104" s="2">
        <v>65</v>
      </c>
    </row>
    <row r="105" spans="1:6">
      <c r="A105" s="2">
        <v>170</v>
      </c>
      <c r="F105" s="2">
        <v>65</v>
      </c>
    </row>
    <row r="106" spans="1:6">
      <c r="A106" s="2">
        <v>170</v>
      </c>
      <c r="F106" s="2">
        <v>66</v>
      </c>
    </row>
    <row r="107" spans="1:6">
      <c r="A107" s="2">
        <v>170</v>
      </c>
      <c r="F107" s="2">
        <v>66</v>
      </c>
    </row>
    <row r="108" spans="1:6">
      <c r="A108" s="2">
        <v>170</v>
      </c>
      <c r="F108" s="2">
        <v>66</v>
      </c>
    </row>
    <row r="109" spans="1:6">
      <c r="A109" s="2">
        <v>170</v>
      </c>
      <c r="F109" s="2">
        <v>66</v>
      </c>
    </row>
    <row r="110" spans="1:6">
      <c r="A110" s="2">
        <v>170</v>
      </c>
      <c r="F110" s="2">
        <v>66</v>
      </c>
    </row>
    <row r="111" spans="1:6">
      <c r="A111" s="2">
        <v>170</v>
      </c>
      <c r="F111" s="2">
        <v>66</v>
      </c>
    </row>
    <row r="112" spans="1:6">
      <c r="A112" s="2">
        <v>171</v>
      </c>
      <c r="F112" s="2">
        <v>66</v>
      </c>
    </row>
    <row r="113" spans="1:6">
      <c r="A113" s="2">
        <v>171</v>
      </c>
      <c r="F113" s="2">
        <v>66</v>
      </c>
    </row>
    <row r="114" spans="1:6">
      <c r="A114" s="2">
        <v>171</v>
      </c>
      <c r="F114" s="2">
        <v>66</v>
      </c>
    </row>
    <row r="115" spans="1:6">
      <c r="A115" s="2">
        <v>171</v>
      </c>
      <c r="F115" s="2">
        <v>66</v>
      </c>
    </row>
    <row r="116" spans="1:6">
      <c r="A116" s="2">
        <v>171</v>
      </c>
      <c r="F116" s="2">
        <v>66</v>
      </c>
    </row>
    <row r="117" spans="1:6">
      <c r="A117" s="2">
        <v>171</v>
      </c>
      <c r="F117" s="2">
        <v>66</v>
      </c>
    </row>
    <row r="118" spans="1:6">
      <c r="A118" s="2">
        <v>171</v>
      </c>
      <c r="F118" s="2">
        <v>66</v>
      </c>
    </row>
    <row r="119" spans="1:6">
      <c r="A119" s="2">
        <v>171</v>
      </c>
      <c r="F119" s="2">
        <v>66</v>
      </c>
    </row>
    <row r="120" spans="1:6">
      <c r="A120" s="2">
        <v>171</v>
      </c>
      <c r="F120" s="2">
        <v>66</v>
      </c>
    </row>
    <row r="121" spans="1:6">
      <c r="A121" s="2">
        <v>171</v>
      </c>
      <c r="F121" s="2">
        <v>66</v>
      </c>
    </row>
    <row r="122" spans="1:6">
      <c r="A122" s="2">
        <v>171</v>
      </c>
      <c r="F122" s="2">
        <v>66</v>
      </c>
    </row>
    <row r="123" spans="1:6">
      <c r="A123" s="2">
        <v>171</v>
      </c>
      <c r="F123" s="2">
        <v>66</v>
      </c>
    </row>
    <row r="124" spans="1:6">
      <c r="A124" s="2">
        <v>171</v>
      </c>
      <c r="F124" s="2">
        <v>67</v>
      </c>
    </row>
    <row r="125" spans="1:6">
      <c r="A125" s="2">
        <v>171</v>
      </c>
      <c r="F125" s="2">
        <v>67</v>
      </c>
    </row>
    <row r="126" spans="1:6">
      <c r="A126" s="2">
        <v>171</v>
      </c>
      <c r="F126" s="2">
        <v>67</v>
      </c>
    </row>
    <row r="127" spans="1:6">
      <c r="A127" s="2">
        <v>171</v>
      </c>
      <c r="F127" s="2">
        <v>67</v>
      </c>
    </row>
    <row r="128" spans="1:6">
      <c r="A128" s="2">
        <v>171</v>
      </c>
      <c r="F128" s="2">
        <v>67</v>
      </c>
    </row>
    <row r="129" spans="1:6">
      <c r="A129" s="2">
        <v>171</v>
      </c>
      <c r="F129" s="2">
        <v>67</v>
      </c>
    </row>
    <row r="130" spans="1:6">
      <c r="A130" s="2">
        <v>171</v>
      </c>
      <c r="F130" s="2">
        <v>67</v>
      </c>
    </row>
    <row r="131" spans="1:6">
      <c r="A131" s="2">
        <v>172</v>
      </c>
      <c r="F131" s="2">
        <v>67</v>
      </c>
    </row>
    <row r="132" spans="1:6">
      <c r="A132" s="2">
        <v>172</v>
      </c>
      <c r="F132" s="2">
        <v>67</v>
      </c>
    </row>
    <row r="133" spans="1:6">
      <c r="A133" s="2">
        <v>172</v>
      </c>
      <c r="F133" s="2">
        <v>67</v>
      </c>
    </row>
    <row r="134" spans="1:6">
      <c r="A134" s="2">
        <v>172</v>
      </c>
      <c r="F134" s="2">
        <v>67</v>
      </c>
    </row>
    <row r="135" spans="1:6">
      <c r="A135" s="2">
        <v>172</v>
      </c>
      <c r="F135" s="2">
        <v>67</v>
      </c>
    </row>
    <row r="136" spans="1:6">
      <c r="A136" s="2">
        <v>172</v>
      </c>
      <c r="F136" s="2">
        <v>67</v>
      </c>
    </row>
    <row r="137" spans="1:6">
      <c r="A137" s="2">
        <v>172</v>
      </c>
      <c r="F137" s="2">
        <v>67</v>
      </c>
    </row>
    <row r="138" spans="1:6">
      <c r="A138" s="2">
        <v>172</v>
      </c>
      <c r="F138" s="2">
        <v>68</v>
      </c>
    </row>
    <row r="139" spans="1:6">
      <c r="A139" s="2">
        <v>172</v>
      </c>
      <c r="F139" s="2">
        <v>68</v>
      </c>
    </row>
    <row r="140" spans="1:6">
      <c r="A140" s="2">
        <v>172</v>
      </c>
      <c r="F140" s="2">
        <v>68</v>
      </c>
    </row>
    <row r="141" spans="1:6">
      <c r="A141" s="2">
        <v>172</v>
      </c>
      <c r="F141" s="2">
        <v>68</v>
      </c>
    </row>
    <row r="142" spans="1:6">
      <c r="A142" s="2">
        <v>172</v>
      </c>
      <c r="F142" s="2">
        <v>68</v>
      </c>
    </row>
    <row r="143" spans="1:6">
      <c r="A143" s="2">
        <v>172</v>
      </c>
      <c r="F143" s="2">
        <v>68</v>
      </c>
    </row>
    <row r="144" spans="1:6">
      <c r="A144" s="2">
        <v>173</v>
      </c>
      <c r="F144" s="2">
        <v>68</v>
      </c>
    </row>
    <row r="145" spans="1:6">
      <c r="A145" s="2">
        <v>173</v>
      </c>
      <c r="F145" s="2">
        <v>68</v>
      </c>
    </row>
    <row r="146" spans="1:6">
      <c r="A146" s="2">
        <v>173</v>
      </c>
      <c r="F146" s="2">
        <v>69</v>
      </c>
    </row>
    <row r="147" spans="1:6">
      <c r="A147" s="2">
        <v>173</v>
      </c>
      <c r="F147" s="2">
        <v>69</v>
      </c>
    </row>
    <row r="148" spans="1:6">
      <c r="A148" s="2">
        <v>173</v>
      </c>
      <c r="F148" s="2">
        <v>69</v>
      </c>
    </row>
    <row r="149" spans="1:6">
      <c r="A149" s="2">
        <v>173</v>
      </c>
      <c r="F149" s="2">
        <v>69</v>
      </c>
    </row>
    <row r="150" spans="1:6">
      <c r="A150" s="2">
        <v>173</v>
      </c>
      <c r="F150" s="2">
        <v>69</v>
      </c>
    </row>
    <row r="151" spans="1:6">
      <c r="A151" s="2">
        <v>173</v>
      </c>
      <c r="F151" s="2">
        <v>69</v>
      </c>
    </row>
    <row r="152" spans="1:6">
      <c r="A152" s="2">
        <v>173</v>
      </c>
      <c r="F152" s="2">
        <v>69</v>
      </c>
    </row>
    <row r="153" spans="1:6">
      <c r="A153" s="2">
        <v>173</v>
      </c>
      <c r="F153" s="2">
        <v>69</v>
      </c>
    </row>
    <row r="154" spans="1:6">
      <c r="A154" s="2">
        <v>173</v>
      </c>
      <c r="F154" s="2">
        <v>69</v>
      </c>
    </row>
    <row r="155" spans="1:6">
      <c r="A155" s="2">
        <v>173</v>
      </c>
      <c r="F155" s="2">
        <v>70</v>
      </c>
    </row>
    <row r="156" spans="1:6">
      <c r="A156" s="2">
        <v>173</v>
      </c>
      <c r="F156" s="2">
        <v>70</v>
      </c>
    </row>
    <row r="157" spans="1:6">
      <c r="A157" s="2">
        <v>173</v>
      </c>
      <c r="F157" s="2">
        <v>70</v>
      </c>
    </row>
    <row r="158" spans="1:6">
      <c r="A158" s="2">
        <v>174</v>
      </c>
      <c r="F158" s="2">
        <v>70</v>
      </c>
    </row>
    <row r="159" spans="1:6">
      <c r="A159" s="2">
        <v>174</v>
      </c>
      <c r="F159" s="2">
        <v>70</v>
      </c>
    </row>
    <row r="160" spans="1:6">
      <c r="A160" s="2">
        <v>174</v>
      </c>
      <c r="F160" s="2">
        <v>70</v>
      </c>
    </row>
    <row r="161" spans="1:6">
      <c r="A161" s="2">
        <v>174</v>
      </c>
      <c r="F161" s="2">
        <v>70</v>
      </c>
    </row>
    <row r="162" spans="1:6">
      <c r="A162" s="2">
        <v>174</v>
      </c>
      <c r="F162" s="2">
        <v>70</v>
      </c>
    </row>
    <row r="163" spans="1:6">
      <c r="A163" s="2">
        <v>174</v>
      </c>
      <c r="F163" s="2">
        <v>70</v>
      </c>
    </row>
    <row r="164" spans="1:6">
      <c r="A164" s="2">
        <v>174</v>
      </c>
      <c r="F164" s="2">
        <v>70</v>
      </c>
    </row>
    <row r="165" spans="1:6">
      <c r="A165" s="2">
        <v>175</v>
      </c>
      <c r="F165" s="2">
        <v>70</v>
      </c>
    </row>
    <row r="166" spans="1:6">
      <c r="A166" s="2">
        <v>175</v>
      </c>
      <c r="F166" s="2">
        <v>70</v>
      </c>
    </row>
    <row r="167" spans="1:6">
      <c r="A167" s="2">
        <v>175</v>
      </c>
      <c r="F167" s="2">
        <v>70</v>
      </c>
    </row>
    <row r="168" spans="1:6">
      <c r="A168" s="2">
        <v>175</v>
      </c>
      <c r="F168" s="2">
        <v>70</v>
      </c>
    </row>
    <row r="169" spans="1:6">
      <c r="A169" s="2">
        <v>175</v>
      </c>
      <c r="F169" s="2">
        <v>71</v>
      </c>
    </row>
    <row r="170" spans="1:6">
      <c r="A170" s="2">
        <v>175</v>
      </c>
      <c r="F170" s="2">
        <v>71</v>
      </c>
    </row>
    <row r="171" spans="1:6">
      <c r="A171" s="2">
        <v>176</v>
      </c>
      <c r="F171" s="2">
        <v>71</v>
      </c>
    </row>
    <row r="172" spans="1:6">
      <c r="A172" s="2">
        <v>176</v>
      </c>
      <c r="F172" s="2">
        <v>71</v>
      </c>
    </row>
    <row r="173" spans="1:6">
      <c r="A173" s="2">
        <v>176</v>
      </c>
      <c r="F173" s="2">
        <v>72</v>
      </c>
    </row>
    <row r="174" spans="1:6">
      <c r="A174" s="2">
        <v>176</v>
      </c>
      <c r="F174" s="2">
        <v>72</v>
      </c>
    </row>
    <row r="175" spans="1:6">
      <c r="A175" s="2">
        <v>176</v>
      </c>
      <c r="F175" s="2">
        <v>72</v>
      </c>
    </row>
    <row r="176" spans="1:6">
      <c r="A176" s="2">
        <v>176</v>
      </c>
      <c r="F176" s="2">
        <v>72</v>
      </c>
    </row>
    <row r="177" spans="1:6">
      <c r="A177" s="2">
        <v>176</v>
      </c>
      <c r="F177" s="2">
        <v>73</v>
      </c>
    </row>
    <row r="178" spans="1:6">
      <c r="A178" s="2">
        <v>176</v>
      </c>
      <c r="F178" s="2">
        <v>73</v>
      </c>
    </row>
    <row r="179" spans="1:6">
      <c r="A179" s="2">
        <v>176</v>
      </c>
      <c r="F179" s="2">
        <v>73</v>
      </c>
    </row>
    <row r="180" spans="1:6">
      <c r="A180" s="2">
        <v>176</v>
      </c>
      <c r="F180" s="2">
        <v>73</v>
      </c>
    </row>
    <row r="181" spans="1:6">
      <c r="A181" s="2">
        <v>177</v>
      </c>
      <c r="F181" s="2">
        <v>73</v>
      </c>
    </row>
    <row r="182" spans="1:6">
      <c r="A182" s="2">
        <v>177</v>
      </c>
      <c r="F182" s="2">
        <v>74</v>
      </c>
    </row>
    <row r="183" spans="1:6">
      <c r="A183" s="2">
        <v>177</v>
      </c>
      <c r="F183" s="2">
        <v>74</v>
      </c>
    </row>
    <row r="184" spans="1:6">
      <c r="A184" s="2">
        <v>178</v>
      </c>
      <c r="F184" s="2">
        <v>74</v>
      </c>
    </row>
    <row r="185" spans="1:6">
      <c r="A185" s="2">
        <v>178</v>
      </c>
      <c r="F185" s="2">
        <v>74</v>
      </c>
    </row>
    <row r="186" spans="1:6">
      <c r="A186" s="2">
        <v>178</v>
      </c>
      <c r="F186" s="2">
        <v>74</v>
      </c>
    </row>
    <row r="187" spans="1:6">
      <c r="A187" s="2">
        <v>178</v>
      </c>
      <c r="F187" s="2">
        <v>75</v>
      </c>
    </row>
    <row r="188" spans="1:6">
      <c r="A188" s="2">
        <v>178</v>
      </c>
      <c r="F188" s="2">
        <v>75</v>
      </c>
    </row>
    <row r="189" spans="1:6">
      <c r="A189" s="2">
        <v>178</v>
      </c>
      <c r="F189" s="2">
        <v>75</v>
      </c>
    </row>
    <row r="190" spans="1:6">
      <c r="A190" s="2">
        <v>178</v>
      </c>
      <c r="F190" s="2">
        <v>75</v>
      </c>
    </row>
    <row r="191" spans="1:6">
      <c r="A191" s="2">
        <v>179</v>
      </c>
      <c r="F191" s="2">
        <v>75</v>
      </c>
    </row>
    <row r="192" spans="1:6">
      <c r="A192" s="2">
        <v>179</v>
      </c>
      <c r="F192" s="2">
        <v>75</v>
      </c>
    </row>
    <row r="193" spans="1:6">
      <c r="A193" s="2">
        <v>180</v>
      </c>
      <c r="F193" s="2">
        <v>75</v>
      </c>
    </row>
    <row r="194" spans="1:6">
      <c r="A194" s="2">
        <v>181</v>
      </c>
      <c r="F194" s="2">
        <v>76</v>
      </c>
    </row>
    <row r="195" spans="1:6">
      <c r="A195" s="2">
        <v>182</v>
      </c>
      <c r="F195" s="2">
        <v>76</v>
      </c>
    </row>
    <row r="196" spans="1:6">
      <c r="A196" s="2">
        <v>184</v>
      </c>
      <c r="F196" s="2">
        <v>76</v>
      </c>
    </row>
    <row r="197" spans="1:6">
      <c r="A197" s="2">
        <v>184</v>
      </c>
      <c r="F197" s="2">
        <v>77</v>
      </c>
    </row>
    <row r="198" spans="1:6">
      <c r="A198" s="2">
        <v>187</v>
      </c>
      <c r="F198" s="2">
        <v>77</v>
      </c>
    </row>
    <row r="199" spans="1:6">
      <c r="A199" s="2">
        <v>187</v>
      </c>
      <c r="F199" s="2">
        <v>78</v>
      </c>
    </row>
    <row r="200" spans="1:6">
      <c r="A200" s="2">
        <v>188</v>
      </c>
      <c r="F200" s="2">
        <v>79</v>
      </c>
    </row>
    <row r="201" spans="1:6">
      <c r="A201" s="2">
        <v>196</v>
      </c>
      <c r="F201" s="2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D810-D79C-B54B-84F7-336C165EE03A}">
  <dimension ref="B1:K37"/>
  <sheetViews>
    <sheetView zoomScale="113" workbookViewId="0">
      <selection activeCell="D45" sqref="D45"/>
    </sheetView>
  </sheetViews>
  <sheetFormatPr baseColWidth="10" defaultRowHeight="16"/>
  <cols>
    <col min="2" max="2" width="62" customWidth="1"/>
    <col min="6" max="6" width="18.33203125" customWidth="1"/>
    <col min="7" max="7" width="21" customWidth="1"/>
    <col min="8" max="8" width="11" customWidth="1"/>
  </cols>
  <sheetData>
    <row r="1" spans="2:10">
      <c r="B1" s="3" t="s">
        <v>32</v>
      </c>
      <c r="C1">
        <f>'4'!F2</f>
        <v>200</v>
      </c>
      <c r="F1" s="44" t="s">
        <v>33</v>
      </c>
      <c r="G1" s="25"/>
      <c r="H1" s="25"/>
      <c r="I1" s="25"/>
      <c r="J1" s="26"/>
    </row>
    <row r="2" spans="2:10">
      <c r="B2" s="3" t="s">
        <v>25</v>
      </c>
      <c r="C2">
        <f>'4'!I2</f>
        <v>169.24</v>
      </c>
      <c r="F2" s="45" t="s">
        <v>34</v>
      </c>
      <c r="G2" s="46">
        <v>36</v>
      </c>
      <c r="I2" s="47" t="s">
        <v>38</v>
      </c>
      <c r="J2" s="48"/>
    </row>
    <row r="3" spans="2:10">
      <c r="B3" s="3" t="s">
        <v>26</v>
      </c>
      <c r="C3">
        <f>'4'!I3</f>
        <v>35.42239999999947</v>
      </c>
      <c r="F3" s="45" t="s">
        <v>35</v>
      </c>
      <c r="G3" s="46">
        <f>SQRT(G2)</f>
        <v>6</v>
      </c>
      <c r="I3" s="47" t="s">
        <v>39</v>
      </c>
      <c r="J3" s="48" t="s">
        <v>40</v>
      </c>
    </row>
    <row r="4" spans="2:10">
      <c r="B4" s="3" t="s">
        <v>27</v>
      </c>
      <c r="C4">
        <f>'4'!I4</f>
        <v>35.600402010049713</v>
      </c>
      <c r="F4" s="45" t="s">
        <v>36</v>
      </c>
      <c r="G4" s="46">
        <f>_xlfn.NORM.S.INV((1+C6)/2)</f>
        <v>1.9599639845400536</v>
      </c>
      <c r="I4" s="11">
        <f>C2-G5</f>
        <v>168.40845770539019</v>
      </c>
      <c r="J4" s="49">
        <f>C2+G5</f>
        <v>170.07154229460983</v>
      </c>
    </row>
    <row r="5" spans="2:10" ht="18" thickBot="1">
      <c r="B5" s="9" t="s">
        <v>28</v>
      </c>
      <c r="C5">
        <f>'4'!I5</f>
        <v>5.9666072444941198</v>
      </c>
      <c r="F5" s="50" t="s">
        <v>37</v>
      </c>
      <c r="G5" s="51">
        <f>(G4 *G3)/SQRT(C1)</f>
        <v>0.83154229460980655</v>
      </c>
      <c r="H5" s="34"/>
      <c r="I5" s="34"/>
      <c r="J5" s="52"/>
    </row>
    <row r="6" spans="2:10">
      <c r="B6" s="3" t="s">
        <v>31</v>
      </c>
      <c r="C6" s="14">
        <v>0.95</v>
      </c>
    </row>
    <row r="7" spans="2:10" ht="17" thickBot="1"/>
    <row r="8" spans="2:10">
      <c r="F8" s="37" t="s">
        <v>41</v>
      </c>
      <c r="G8" s="25"/>
      <c r="H8" s="25"/>
      <c r="I8" s="25"/>
      <c r="J8" s="26"/>
    </row>
    <row r="9" spans="2:10">
      <c r="F9" s="38" t="s">
        <v>36</v>
      </c>
      <c r="G9" s="39">
        <f>_xlfn.T.INV.2T(1-C6,C1-1)</f>
        <v>1.9719565442517553</v>
      </c>
      <c r="I9" s="40" t="s">
        <v>38</v>
      </c>
      <c r="J9" s="41"/>
    </row>
    <row r="10" spans="2:10">
      <c r="F10" s="38" t="s">
        <v>37</v>
      </c>
      <c r="G10" s="39">
        <f>(G9 *C5)/SQRT(C1)</f>
        <v>0.83197407490680375</v>
      </c>
      <c r="I10" s="40" t="s">
        <v>39</v>
      </c>
      <c r="J10" s="41" t="s">
        <v>40</v>
      </c>
    </row>
    <row r="11" spans="2:10" ht="17" thickBot="1">
      <c r="F11" s="8"/>
      <c r="G11" s="34"/>
      <c r="H11" s="34"/>
      <c r="I11" s="42">
        <f>C2-G10</f>
        <v>168.4080259250932</v>
      </c>
      <c r="J11" s="43">
        <f>C2+G10</f>
        <v>170.07197407490682</v>
      </c>
    </row>
    <row r="12" spans="2:10" ht="17" thickBot="1"/>
    <row r="13" spans="2:10">
      <c r="F13" s="7"/>
      <c r="G13" s="25"/>
      <c r="H13" s="25"/>
      <c r="I13" s="25"/>
      <c r="J13" s="26"/>
    </row>
    <row r="14" spans="2:10">
      <c r="F14" s="31" t="s">
        <v>42</v>
      </c>
      <c r="J14" s="28"/>
    </row>
    <row r="15" spans="2:10">
      <c r="F15" s="32" t="s">
        <v>43</v>
      </c>
      <c r="G15" s="12">
        <f>_xlfn.CHISQ.INV((1-C6)/2,C1-1)</f>
        <v>161.82618239364686</v>
      </c>
      <c r="I15" s="6" t="s">
        <v>38</v>
      </c>
      <c r="J15" s="33"/>
    </row>
    <row r="16" spans="2:10">
      <c r="F16" s="32" t="s">
        <v>44</v>
      </c>
      <c r="G16" s="12">
        <f>_xlfn.CHISQ.INV((1+C6)/2,C1-1)</f>
        <v>239.9596818276442</v>
      </c>
      <c r="I16" s="6" t="s">
        <v>39</v>
      </c>
      <c r="J16" s="33" t="s">
        <v>40</v>
      </c>
    </row>
    <row r="17" spans="6:11" ht="17" thickBot="1">
      <c r="F17" s="8"/>
      <c r="G17" s="34"/>
      <c r="H17" s="34"/>
      <c r="I17" s="35">
        <f>(C1-1)*C4/G16</f>
        <v>29.52362641107543</v>
      </c>
      <c r="J17" s="36">
        <f>(C1-1)*C4/G15</f>
        <v>43.778329904407499</v>
      </c>
    </row>
    <row r="20" spans="6:11" ht="17" thickBot="1"/>
    <row r="21" spans="6:11">
      <c r="F21" s="24" t="s">
        <v>45</v>
      </c>
      <c r="G21" s="25"/>
      <c r="H21" s="25"/>
      <c r="I21" s="25"/>
      <c r="J21" s="25"/>
      <c r="K21" s="26"/>
    </row>
    <row r="22" spans="6:11">
      <c r="F22" s="18" t="s">
        <v>43</v>
      </c>
      <c r="G22" s="19">
        <f>_xlfn.CHISQ.INV((1-C6)/2,C1)</f>
        <v>162.7279825018463</v>
      </c>
      <c r="I22" s="27" t="s">
        <v>38</v>
      </c>
      <c r="J22" s="27"/>
      <c r="K22" s="28"/>
    </row>
    <row r="23" spans="6:11">
      <c r="F23" s="18" t="s">
        <v>44</v>
      </c>
      <c r="G23" s="19">
        <f>_xlfn.CHISQ.INV((1+C6)/2,C1)</f>
        <v>241.0578955063109</v>
      </c>
      <c r="I23" s="27" t="s">
        <v>39</v>
      </c>
      <c r="J23" s="27" t="s">
        <v>40</v>
      </c>
      <c r="K23" s="28"/>
    </row>
    <row r="24" spans="6:11">
      <c r="F24" s="18" t="s">
        <v>46</v>
      </c>
      <c r="G24" s="19">
        <v>170</v>
      </c>
      <c r="I24" s="29">
        <f>G25/G23</f>
        <v>29.86834339060885</v>
      </c>
      <c r="J24" s="29">
        <f>G25/G22</f>
        <v>44.245617067847007</v>
      </c>
      <c r="K24" s="28"/>
    </row>
    <row r="25" spans="6:11">
      <c r="F25" s="30" t="s">
        <v>50</v>
      </c>
      <c r="G25" s="19">
        <f>SUM(K28:K37)</f>
        <v>7200</v>
      </c>
      <c r="K25" s="28"/>
    </row>
    <row r="26" spans="6:11" ht="17" thickBot="1">
      <c r="F26" s="18" t="s">
        <v>51</v>
      </c>
      <c r="G26" s="19">
        <f>G25/C1</f>
        <v>36</v>
      </c>
      <c r="K26" s="28"/>
    </row>
    <row r="27" spans="6:11">
      <c r="F27" s="15" t="str">
        <f>'4'!C10</f>
        <v>интервал</v>
      </c>
      <c r="G27" s="16" t="str">
        <f>'4'!H10</f>
        <v>C - середина интервала</v>
      </c>
      <c r="H27" s="16" t="str">
        <f>'4'!F10</f>
        <v>n - частота</v>
      </c>
      <c r="I27" s="16" t="s">
        <v>47</v>
      </c>
      <c r="J27" s="16" t="s">
        <v>48</v>
      </c>
      <c r="K27" s="17" t="s">
        <v>49</v>
      </c>
    </row>
    <row r="28" spans="6:11">
      <c r="F28" s="18">
        <f>'4'!C11</f>
        <v>1</v>
      </c>
      <c r="G28" s="19">
        <f>'4'!H11</f>
        <v>158</v>
      </c>
      <c r="H28" s="19">
        <f>'4'!F11</f>
        <v>8</v>
      </c>
      <c r="I28" s="19">
        <f>G28-$G$24</f>
        <v>-12</v>
      </c>
      <c r="J28" s="19">
        <f>I28*I28</f>
        <v>144</v>
      </c>
      <c r="K28" s="20">
        <f>J28*H28</f>
        <v>1152</v>
      </c>
    </row>
    <row r="29" spans="6:11">
      <c r="F29" s="18">
        <f>'4'!C12</f>
        <v>2</v>
      </c>
      <c r="G29" s="19">
        <f>'4'!H12</f>
        <v>162</v>
      </c>
      <c r="H29" s="19">
        <f>'4'!F12</f>
        <v>31</v>
      </c>
      <c r="I29" s="19">
        <f t="shared" ref="I29:I37" si="0">G29-$G$24</f>
        <v>-8</v>
      </c>
      <c r="J29" s="19">
        <f t="shared" ref="J29:J37" si="1">I29*I29</f>
        <v>64</v>
      </c>
      <c r="K29" s="20">
        <f t="shared" ref="K29:K37" si="2">J29*H29</f>
        <v>1984</v>
      </c>
    </row>
    <row r="30" spans="6:11">
      <c r="F30" s="18">
        <f>'4'!C13</f>
        <v>3</v>
      </c>
      <c r="G30" s="19">
        <f>'4'!H13</f>
        <v>166</v>
      </c>
      <c r="H30" s="19">
        <f>'4'!F13</f>
        <v>45</v>
      </c>
      <c r="I30" s="19">
        <f t="shared" si="0"/>
        <v>-4</v>
      </c>
      <c r="J30" s="19">
        <f t="shared" si="1"/>
        <v>16</v>
      </c>
      <c r="K30" s="20">
        <f t="shared" si="2"/>
        <v>720</v>
      </c>
    </row>
    <row r="31" spans="6:11">
      <c r="F31" s="18">
        <f>'4'!C14</f>
        <v>4</v>
      </c>
      <c r="G31" s="19">
        <f>'4'!H14</f>
        <v>170</v>
      </c>
      <c r="H31" s="19">
        <f>'4'!F14</f>
        <v>58</v>
      </c>
      <c r="I31" s="19">
        <f t="shared" si="0"/>
        <v>0</v>
      </c>
      <c r="J31" s="19">
        <f t="shared" si="1"/>
        <v>0</v>
      </c>
      <c r="K31" s="20">
        <f t="shared" si="2"/>
        <v>0</v>
      </c>
    </row>
    <row r="32" spans="6:11">
      <c r="F32" s="18">
        <f>'4'!C15</f>
        <v>5</v>
      </c>
      <c r="G32" s="19">
        <f>'4'!H15</f>
        <v>174</v>
      </c>
      <c r="H32" s="19">
        <f>'4'!F15</f>
        <v>37</v>
      </c>
      <c r="I32" s="19">
        <f t="shared" si="0"/>
        <v>4</v>
      </c>
      <c r="J32" s="19">
        <f t="shared" si="1"/>
        <v>16</v>
      </c>
      <c r="K32" s="20">
        <f t="shared" si="2"/>
        <v>592</v>
      </c>
    </row>
    <row r="33" spans="6:11">
      <c r="F33" s="18">
        <f>'4'!C16</f>
        <v>6</v>
      </c>
      <c r="G33" s="19">
        <f>'4'!H16</f>
        <v>178</v>
      </c>
      <c r="H33" s="19">
        <f>'4'!F16</f>
        <v>13</v>
      </c>
      <c r="I33" s="19">
        <f t="shared" si="0"/>
        <v>8</v>
      </c>
      <c r="J33" s="19">
        <f t="shared" si="1"/>
        <v>64</v>
      </c>
      <c r="K33" s="20">
        <f t="shared" si="2"/>
        <v>832</v>
      </c>
    </row>
    <row r="34" spans="6:11">
      <c r="F34" s="18">
        <f>'4'!C17</f>
        <v>7</v>
      </c>
      <c r="G34" s="19">
        <f>'4'!H17</f>
        <v>182</v>
      </c>
      <c r="H34" s="19">
        <f>'4'!F17</f>
        <v>4</v>
      </c>
      <c r="I34" s="19">
        <f t="shared" si="0"/>
        <v>12</v>
      </c>
      <c r="J34" s="19">
        <f t="shared" si="1"/>
        <v>144</v>
      </c>
      <c r="K34" s="20">
        <f t="shared" si="2"/>
        <v>576</v>
      </c>
    </row>
    <row r="35" spans="6:11">
      <c r="F35" s="18">
        <f>'4'!C18</f>
        <v>8</v>
      </c>
      <c r="G35" s="19">
        <f>'4'!H18</f>
        <v>186</v>
      </c>
      <c r="H35" s="19">
        <f>'4'!F18</f>
        <v>3</v>
      </c>
      <c r="I35" s="19">
        <f t="shared" si="0"/>
        <v>16</v>
      </c>
      <c r="J35" s="19">
        <f t="shared" si="1"/>
        <v>256</v>
      </c>
      <c r="K35" s="20">
        <f t="shared" si="2"/>
        <v>768</v>
      </c>
    </row>
    <row r="36" spans="6:11">
      <c r="F36" s="18">
        <f>'4'!C19</f>
        <v>9</v>
      </c>
      <c r="G36" s="19">
        <f>'4'!H19</f>
        <v>190</v>
      </c>
      <c r="H36" s="19">
        <f>'4'!F19</f>
        <v>0</v>
      </c>
      <c r="I36" s="19">
        <f t="shared" si="0"/>
        <v>20</v>
      </c>
      <c r="J36" s="19">
        <f t="shared" si="1"/>
        <v>400</v>
      </c>
      <c r="K36" s="20">
        <f t="shared" si="2"/>
        <v>0</v>
      </c>
    </row>
    <row r="37" spans="6:11" ht="17" thickBot="1">
      <c r="F37" s="21">
        <f>'4'!C20</f>
        <v>10</v>
      </c>
      <c r="G37" s="22">
        <f>'4'!H20</f>
        <v>194</v>
      </c>
      <c r="H37" s="22">
        <f>'4'!F20</f>
        <v>1</v>
      </c>
      <c r="I37" s="22">
        <f t="shared" si="0"/>
        <v>24</v>
      </c>
      <c r="J37" s="22">
        <f t="shared" si="1"/>
        <v>576</v>
      </c>
      <c r="K37" s="23">
        <f t="shared" si="2"/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EEC1-CDAD-9743-9DE6-B18E598A75FD}">
  <dimension ref="A1:T201"/>
  <sheetViews>
    <sheetView zoomScale="75" workbookViewId="0">
      <selection activeCell="J46" sqref="J46"/>
    </sheetView>
  </sheetViews>
  <sheetFormatPr baseColWidth="10" defaultRowHeight="16"/>
  <cols>
    <col min="7" max="7" width="22" customWidth="1"/>
    <col min="8" max="8" width="58.6640625" customWidth="1"/>
    <col min="9" max="9" width="14.83203125" customWidth="1"/>
    <col min="12" max="12" width="38.83203125" customWidth="1"/>
    <col min="16" max="16" width="14.5" customWidth="1"/>
  </cols>
  <sheetData>
    <row r="1" spans="1:17">
      <c r="A1" s="5" t="s">
        <v>1</v>
      </c>
      <c r="C1" s="3" t="s">
        <v>6</v>
      </c>
      <c r="D1" s="3"/>
      <c r="E1" s="3"/>
      <c r="F1" s="3"/>
      <c r="L1" t="s">
        <v>118</v>
      </c>
      <c r="M1">
        <v>2</v>
      </c>
    </row>
    <row r="2" spans="1:17">
      <c r="A2" s="2">
        <v>156</v>
      </c>
      <c r="C2" s="3" t="s">
        <v>7</v>
      </c>
      <c r="D2" s="3"/>
      <c r="E2" s="3"/>
      <c r="F2">
        <v>200</v>
      </c>
      <c r="H2" s="3" t="s">
        <v>25</v>
      </c>
      <c r="I2" s="6">
        <f>1/F2*J22</f>
        <v>169.36</v>
      </c>
      <c r="L2" s="62" t="s">
        <v>95</v>
      </c>
      <c r="M2" s="14">
        <f>F6-M1-1</f>
        <v>5</v>
      </c>
    </row>
    <row r="3" spans="1:17">
      <c r="A3" s="2">
        <v>157</v>
      </c>
      <c r="C3" s="3" t="s">
        <v>8</v>
      </c>
      <c r="D3" s="3"/>
      <c r="E3" s="3"/>
      <c r="F3">
        <f>MAX(A2:A201)</f>
        <v>196</v>
      </c>
      <c r="H3" s="3" t="s">
        <v>26</v>
      </c>
      <c r="I3" s="6">
        <f>1/F2*K22-I2*I2</f>
        <v>38.950399999997899</v>
      </c>
      <c r="L3" s="62" t="s">
        <v>114</v>
      </c>
      <c r="M3" s="14">
        <v>0.05</v>
      </c>
    </row>
    <row r="4" spans="1:17">
      <c r="A4" s="2">
        <v>158</v>
      </c>
      <c r="C4" s="3" t="s">
        <v>9</v>
      </c>
      <c r="D4" s="3"/>
      <c r="E4" s="3"/>
      <c r="F4">
        <f>MIN(A2:A201)</f>
        <v>156</v>
      </c>
      <c r="H4" s="3" t="s">
        <v>27</v>
      </c>
      <c r="I4" s="6">
        <f>F2/(F2-1)*I3</f>
        <v>39.146130653264215</v>
      </c>
      <c r="L4" s="62" t="s">
        <v>119</v>
      </c>
      <c r="M4" s="14">
        <f>_xlfn.CHISQ.INV.RT(M3,M2)</f>
        <v>11.070497693516353</v>
      </c>
    </row>
    <row r="5" spans="1:17" ht="17">
      <c r="A5" s="2">
        <v>159</v>
      </c>
      <c r="C5" s="3" t="s">
        <v>10</v>
      </c>
      <c r="D5" s="3"/>
      <c r="E5" s="3"/>
      <c r="F5">
        <f>F3-F4</f>
        <v>40</v>
      </c>
      <c r="H5" s="9" t="s">
        <v>28</v>
      </c>
      <c r="I5" s="6">
        <f>SQRT(I4)</f>
        <v>6.2566868751172304</v>
      </c>
      <c r="L5" s="62" t="s">
        <v>120</v>
      </c>
      <c r="M5" s="14">
        <f>Q22</f>
        <v>8.7667324176570602</v>
      </c>
    </row>
    <row r="6" spans="1:17">
      <c r="A6" s="2">
        <v>159</v>
      </c>
      <c r="C6" s="3" t="s">
        <v>11</v>
      </c>
      <c r="D6" s="3"/>
      <c r="E6" s="3"/>
      <c r="F6">
        <v>8</v>
      </c>
      <c r="H6" s="3" t="s">
        <v>29</v>
      </c>
      <c r="I6" s="6">
        <f>INDEX(H11:H20,MATCH(MAX(F11:F20),F11:F20,0))</f>
        <v>170</v>
      </c>
      <c r="L6" s="14" t="s">
        <v>124</v>
      </c>
      <c r="M6" s="14"/>
      <c r="N6" s="14"/>
      <c r="O6" s="14"/>
      <c r="P6" s="14"/>
    </row>
    <row r="7" spans="1:17">
      <c r="A7" s="2">
        <v>159</v>
      </c>
      <c r="C7" s="3" t="s">
        <v>12</v>
      </c>
      <c r="D7" s="3"/>
      <c r="E7" s="3"/>
      <c r="F7">
        <f>4</f>
        <v>4</v>
      </c>
    </row>
    <row r="8" spans="1:17">
      <c r="A8" s="2">
        <v>159</v>
      </c>
    </row>
    <row r="9" spans="1:17">
      <c r="A9" s="2">
        <v>160</v>
      </c>
      <c r="C9" s="3" t="s">
        <v>13</v>
      </c>
      <c r="D9" s="3" t="s">
        <v>14</v>
      </c>
      <c r="E9" s="3" t="s">
        <v>15</v>
      </c>
      <c r="F9" s="3" t="s">
        <v>22</v>
      </c>
      <c r="G9" s="3" t="s">
        <v>23</v>
      </c>
      <c r="H9" s="3" t="s">
        <v>19</v>
      </c>
      <c r="I9" s="3" t="s">
        <v>18</v>
      </c>
      <c r="J9" s="3" t="s">
        <v>21</v>
      </c>
      <c r="K9" s="3" t="s">
        <v>24</v>
      </c>
      <c r="L9" s="3" t="s">
        <v>117</v>
      </c>
      <c r="M9" s="3" t="s">
        <v>111</v>
      </c>
      <c r="N9" s="3" t="s">
        <v>112</v>
      </c>
      <c r="O9" s="3" t="s">
        <v>113</v>
      </c>
      <c r="P9" s="3" t="s">
        <v>116</v>
      </c>
      <c r="Q9" s="3" t="s">
        <v>122</v>
      </c>
    </row>
    <row r="10" spans="1:17">
      <c r="A10" s="2">
        <v>161</v>
      </c>
      <c r="C10" s="4">
        <v>1</v>
      </c>
      <c r="D10" s="109" t="s">
        <v>123</v>
      </c>
      <c r="E10" s="108">
        <f>F4</f>
        <v>156</v>
      </c>
      <c r="F10" s="108">
        <v>0</v>
      </c>
      <c r="G10" s="108">
        <v>0</v>
      </c>
      <c r="H10" s="108"/>
      <c r="I10" s="108"/>
      <c r="J10" s="108"/>
      <c r="K10" s="108"/>
      <c r="L10" s="13">
        <f>0</f>
        <v>0</v>
      </c>
      <c r="M10" s="13">
        <f>L11-L10</f>
        <v>1.6367626856244943E-2</v>
      </c>
      <c r="N10" s="13">
        <f>M10*$F$2</f>
        <v>3.2735253712489887</v>
      </c>
      <c r="O10" s="13">
        <f>F10-N10</f>
        <v>-3.2735253712489887</v>
      </c>
      <c r="P10" s="13">
        <f>O10*O10</f>
        <v>10.71596835621083</v>
      </c>
      <c r="Q10" s="13">
        <f>P10/N10</f>
        <v>3.2735253712489887</v>
      </c>
    </row>
    <row r="11" spans="1:17">
      <c r="A11" s="2">
        <v>161</v>
      </c>
      <c r="C11" s="4">
        <f>C10+1</f>
        <v>2</v>
      </c>
      <c r="D11">
        <f>F4</f>
        <v>156</v>
      </c>
      <c r="E11">
        <f>D11+$F$7</f>
        <v>160</v>
      </c>
      <c r="F11" cm="1">
        <f t="array" ref="F11:F21">FREQUENCY(A2:A201,E11:E20)</f>
        <v>8</v>
      </c>
      <c r="G11">
        <f>F11/$F$2</f>
        <v>0.04</v>
      </c>
      <c r="H11">
        <f>(D11+E11)/2</f>
        <v>158</v>
      </c>
      <c r="I11">
        <f>G11</f>
        <v>0.04</v>
      </c>
      <c r="J11" s="6">
        <f>H11*F11</f>
        <v>1264</v>
      </c>
      <c r="K11" s="6">
        <f>J11*H11</f>
        <v>199712</v>
      </c>
      <c r="L11" s="13">
        <f>_xlfn.NORM.S.DIST((D11-$I$2)/$I$5,1)</f>
        <v>1.6367626856244943E-2</v>
      </c>
      <c r="M11" s="13">
        <f t="shared" ref="M11:M17" si="0">L12-L11</f>
        <v>5.0959274976853902E-2</v>
      </c>
      <c r="N11" s="13">
        <f>M11*$F$2</f>
        <v>10.191854995370781</v>
      </c>
      <c r="O11" s="13">
        <f>F11-N11</f>
        <v>-2.1918549953707807</v>
      </c>
      <c r="P11" s="13">
        <f>O11*O11</f>
        <v>4.8042283207318448</v>
      </c>
      <c r="Q11" s="13">
        <f>P11/N11</f>
        <v>0.47137918690110509</v>
      </c>
    </row>
    <row r="12" spans="1:17">
      <c r="A12" s="2">
        <v>161</v>
      </c>
      <c r="C12" s="4">
        <f t="shared" ref="C12:C20" si="1">C11+1</f>
        <v>3</v>
      </c>
      <c r="D12">
        <f>E11</f>
        <v>160</v>
      </c>
      <c r="E12">
        <f t="shared" ref="E12:E20" si="2">D12+$F$7</f>
        <v>164</v>
      </c>
      <c r="F12">
        <v>31</v>
      </c>
      <c r="G12">
        <f t="shared" ref="G12:G20" si="3">F12/$F$2</f>
        <v>0.155</v>
      </c>
      <c r="H12">
        <f t="shared" ref="H12:H20" si="4">(D12+E12)/2</f>
        <v>162</v>
      </c>
      <c r="I12">
        <f>I11+G12</f>
        <v>0.19500000000000001</v>
      </c>
      <c r="J12" s="6">
        <f t="shared" ref="J12:J20" si="5">H12*F12</f>
        <v>5022</v>
      </c>
      <c r="K12" s="6">
        <f t="shared" ref="K12:K20" si="6">J12*H12</f>
        <v>813564</v>
      </c>
      <c r="L12" s="13">
        <f>_xlfn.NORM.S.DIST((D12-$I$2)/$I$5,1)</f>
        <v>6.7326901833098848E-2</v>
      </c>
      <c r="M12" s="13">
        <f t="shared" si="0"/>
        <v>0.12848302861086869</v>
      </c>
      <c r="N12" s="13">
        <f t="shared" ref="N12:N20" si="7">M12*$F$2</f>
        <v>25.696605722173736</v>
      </c>
      <c r="O12" s="13">
        <f t="shared" ref="O12:O20" si="8">F12-N12</f>
        <v>5.3033942778262642</v>
      </c>
      <c r="P12" s="13">
        <f t="shared" ref="P12:P20" si="9">O12*O12</f>
        <v>28.125990866080361</v>
      </c>
      <c r="Q12" s="13">
        <f t="shared" ref="Q12:Q19" si="10">P12/N12</f>
        <v>1.0945410911531517</v>
      </c>
    </row>
    <row r="13" spans="1:17">
      <c r="A13" s="2">
        <v>161</v>
      </c>
      <c r="C13" s="4">
        <f t="shared" si="1"/>
        <v>4</v>
      </c>
      <c r="D13">
        <f t="shared" ref="D13:D19" si="11">E12</f>
        <v>164</v>
      </c>
      <c r="E13">
        <f t="shared" si="2"/>
        <v>168</v>
      </c>
      <c r="F13">
        <v>45</v>
      </c>
      <c r="G13">
        <f t="shared" si="3"/>
        <v>0.22500000000000001</v>
      </c>
      <c r="H13">
        <f t="shared" si="4"/>
        <v>166</v>
      </c>
      <c r="I13">
        <f t="shared" ref="I13:I20" si="12">I12+G13</f>
        <v>0.42000000000000004</v>
      </c>
      <c r="J13" s="6">
        <f t="shared" si="5"/>
        <v>7470</v>
      </c>
      <c r="K13" s="6">
        <f t="shared" si="6"/>
        <v>1240020</v>
      </c>
      <c r="L13" s="13">
        <f t="shared" ref="L13:L20" si="13">_xlfn.NORM.S.DIST((D13-$I$2)/$I$5,1)</f>
        <v>0.19580993044396752</v>
      </c>
      <c r="M13" s="13">
        <f t="shared" si="0"/>
        <v>0.21815107195416242</v>
      </c>
      <c r="N13" s="13">
        <f t="shared" si="7"/>
        <v>43.630214390832485</v>
      </c>
      <c r="O13" s="13">
        <f t="shared" si="8"/>
        <v>1.3697856091675149</v>
      </c>
      <c r="P13" s="13">
        <f t="shared" si="9"/>
        <v>1.8763126150824199</v>
      </c>
      <c r="Q13" s="13">
        <f t="shared" si="10"/>
        <v>4.3004891020582928E-2</v>
      </c>
    </row>
    <row r="14" spans="1:17">
      <c r="A14" s="2">
        <v>161</v>
      </c>
      <c r="C14" s="4">
        <f t="shared" si="1"/>
        <v>5</v>
      </c>
      <c r="D14">
        <f t="shared" si="11"/>
        <v>168</v>
      </c>
      <c r="E14">
        <f t="shared" si="2"/>
        <v>172</v>
      </c>
      <c r="F14">
        <v>58</v>
      </c>
      <c r="G14">
        <f t="shared" si="3"/>
        <v>0.28999999999999998</v>
      </c>
      <c r="H14">
        <f t="shared" si="4"/>
        <v>170</v>
      </c>
      <c r="I14">
        <f t="shared" si="12"/>
        <v>0.71</v>
      </c>
      <c r="J14" s="6">
        <f t="shared" si="5"/>
        <v>9860</v>
      </c>
      <c r="K14" s="6">
        <f t="shared" si="6"/>
        <v>1676200</v>
      </c>
      <c r="L14" s="13">
        <f t="shared" si="13"/>
        <v>0.41396100239812994</v>
      </c>
      <c r="M14" s="13">
        <f t="shared" si="0"/>
        <v>0.24950771436484853</v>
      </c>
      <c r="N14" s="13">
        <f>M14*$F$2</f>
        <v>49.901542872969706</v>
      </c>
      <c r="O14" s="13">
        <f t="shared" si="8"/>
        <v>8.0984571270302936</v>
      </c>
      <c r="P14" s="13">
        <f t="shared" si="9"/>
        <v>65.585007838347764</v>
      </c>
      <c r="Q14" s="13">
        <f t="shared" si="10"/>
        <v>1.3142881775279409</v>
      </c>
    </row>
    <row r="15" spans="1:17">
      <c r="A15" s="2">
        <v>161</v>
      </c>
      <c r="C15" s="4">
        <f t="shared" si="1"/>
        <v>6</v>
      </c>
      <c r="D15">
        <f t="shared" si="11"/>
        <v>172</v>
      </c>
      <c r="E15">
        <f t="shared" si="2"/>
        <v>176</v>
      </c>
      <c r="F15">
        <v>37</v>
      </c>
      <c r="G15">
        <f t="shared" si="3"/>
        <v>0.185</v>
      </c>
      <c r="H15">
        <f t="shared" si="4"/>
        <v>174</v>
      </c>
      <c r="I15">
        <f t="shared" si="12"/>
        <v>0.89500000000000002</v>
      </c>
      <c r="J15" s="6">
        <f t="shared" si="5"/>
        <v>6438</v>
      </c>
      <c r="K15" s="6">
        <f t="shared" si="6"/>
        <v>1120212</v>
      </c>
      <c r="L15" s="13">
        <f t="shared" si="13"/>
        <v>0.66346871676297847</v>
      </c>
      <c r="M15" s="13">
        <f t="shared" si="0"/>
        <v>0.19224643821161691</v>
      </c>
      <c r="N15" s="13">
        <f t="shared" si="7"/>
        <v>38.449287642323384</v>
      </c>
      <c r="O15" s="13">
        <f t="shared" si="8"/>
        <v>-1.4492876423233838</v>
      </c>
      <c r="P15" s="13">
        <f t="shared" si="9"/>
        <v>2.1004346701912726</v>
      </c>
      <c r="Q15" s="13">
        <f>P15/N15</f>
        <v>5.4628701830075031E-2</v>
      </c>
    </row>
    <row r="16" spans="1:17">
      <c r="A16" s="2">
        <v>161</v>
      </c>
      <c r="C16" s="4">
        <f t="shared" si="1"/>
        <v>7</v>
      </c>
      <c r="D16">
        <f t="shared" si="11"/>
        <v>176</v>
      </c>
      <c r="E16">
        <f t="shared" si="2"/>
        <v>180</v>
      </c>
      <c r="F16">
        <v>13</v>
      </c>
      <c r="G16">
        <f t="shared" si="3"/>
        <v>6.5000000000000002E-2</v>
      </c>
      <c r="H16">
        <f t="shared" si="4"/>
        <v>178</v>
      </c>
      <c r="I16">
        <f t="shared" si="12"/>
        <v>0.96</v>
      </c>
      <c r="J16" s="6">
        <f t="shared" si="5"/>
        <v>2314</v>
      </c>
      <c r="K16" s="6">
        <f t="shared" si="6"/>
        <v>411892</v>
      </c>
      <c r="L16" s="13">
        <f t="shared" si="13"/>
        <v>0.85571515497459538</v>
      </c>
      <c r="M16" s="13">
        <f t="shared" si="0"/>
        <v>9.9773955412016502E-2</v>
      </c>
      <c r="N16" s="13">
        <f t="shared" si="7"/>
        <v>19.9547910824033</v>
      </c>
      <c r="O16" s="13">
        <f t="shared" si="8"/>
        <v>-6.9547910824033004</v>
      </c>
      <c r="P16" s="13">
        <f t="shared" si="9"/>
        <v>48.36911899987647</v>
      </c>
      <c r="Q16" s="13">
        <f t="shared" si="10"/>
        <v>2.4239351241582141</v>
      </c>
    </row>
    <row r="17" spans="1:20">
      <c r="A17" s="2">
        <v>162</v>
      </c>
      <c r="C17" s="110">
        <f t="shared" si="1"/>
        <v>8</v>
      </c>
      <c r="D17">
        <f t="shared" si="11"/>
        <v>180</v>
      </c>
      <c r="E17">
        <f>F3</f>
        <v>196</v>
      </c>
      <c r="F17">
        <v>8</v>
      </c>
      <c r="G17">
        <f t="shared" si="3"/>
        <v>0.04</v>
      </c>
      <c r="H17">
        <f t="shared" si="4"/>
        <v>188</v>
      </c>
      <c r="I17">
        <f t="shared" si="12"/>
        <v>1</v>
      </c>
      <c r="J17" s="6">
        <f t="shared" si="5"/>
        <v>1504</v>
      </c>
      <c r="K17" s="6">
        <f t="shared" si="6"/>
        <v>282752</v>
      </c>
      <c r="L17" s="13">
        <f t="shared" si="13"/>
        <v>0.95548911038661188</v>
      </c>
      <c r="M17" s="13">
        <f t="shared" si="0"/>
        <v>4.4510889613388116E-2</v>
      </c>
      <c r="N17" s="13">
        <f>M17*$F$2</f>
        <v>8.9021779226776232</v>
      </c>
      <c r="O17" s="13">
        <f t="shared" si="8"/>
        <v>-0.9021779226776232</v>
      </c>
      <c r="P17" s="13">
        <f t="shared" si="9"/>
        <v>0.81392500416691149</v>
      </c>
      <c r="Q17" s="13">
        <f t="shared" si="10"/>
        <v>9.1429873817001489E-2</v>
      </c>
    </row>
    <row r="18" spans="1:20">
      <c r="A18" s="2">
        <v>162</v>
      </c>
      <c r="C18" s="106">
        <f t="shared" si="1"/>
        <v>9</v>
      </c>
      <c r="D18" s="106">
        <f t="shared" si="11"/>
        <v>196</v>
      </c>
      <c r="E18" s="106">
        <f t="shared" si="2"/>
        <v>200</v>
      </c>
      <c r="F18" s="106">
        <v>0</v>
      </c>
      <c r="G18" s="106">
        <f t="shared" si="3"/>
        <v>0</v>
      </c>
      <c r="H18" s="106">
        <f t="shared" si="4"/>
        <v>198</v>
      </c>
      <c r="I18" s="106">
        <f t="shared" si="12"/>
        <v>1</v>
      </c>
      <c r="J18" s="106">
        <f t="shared" si="5"/>
        <v>0</v>
      </c>
      <c r="K18" s="106">
        <f t="shared" si="6"/>
        <v>0</v>
      </c>
      <c r="L18" s="106">
        <v>1</v>
      </c>
      <c r="M18" s="106"/>
      <c r="N18" s="106"/>
      <c r="O18" s="106"/>
      <c r="P18" s="106"/>
      <c r="Q18" s="106"/>
      <c r="R18" s="57" t="s">
        <v>115</v>
      </c>
      <c r="S18" s="57"/>
      <c r="T18" s="57"/>
    </row>
    <row r="19" spans="1:20">
      <c r="A19" s="2">
        <v>162</v>
      </c>
      <c r="C19" s="106">
        <f t="shared" si="1"/>
        <v>10</v>
      </c>
      <c r="D19" s="106">
        <f t="shared" si="11"/>
        <v>200</v>
      </c>
      <c r="E19" s="106">
        <f t="shared" si="2"/>
        <v>204</v>
      </c>
      <c r="F19" s="106">
        <v>0</v>
      </c>
      <c r="G19" s="106">
        <f t="shared" si="3"/>
        <v>0</v>
      </c>
      <c r="H19" s="106">
        <f t="shared" si="4"/>
        <v>202</v>
      </c>
      <c r="I19" s="106">
        <f t="shared" si="12"/>
        <v>1</v>
      </c>
      <c r="J19" s="106">
        <f t="shared" si="5"/>
        <v>0</v>
      </c>
      <c r="K19" s="106">
        <f t="shared" si="6"/>
        <v>0</v>
      </c>
      <c r="L19" s="106"/>
      <c r="M19" s="106"/>
      <c r="N19" s="106"/>
      <c r="O19" s="106"/>
      <c r="P19" s="106"/>
      <c r="Q19" s="106"/>
      <c r="R19" s="57"/>
      <c r="S19" s="57"/>
      <c r="T19" s="57"/>
    </row>
    <row r="20" spans="1:20">
      <c r="A20" s="2">
        <v>163</v>
      </c>
      <c r="C20" s="106">
        <f t="shared" si="1"/>
        <v>11</v>
      </c>
      <c r="D20" s="106">
        <f>E19</f>
        <v>204</v>
      </c>
      <c r="E20" s="106">
        <f t="shared" si="2"/>
        <v>208</v>
      </c>
      <c r="F20" s="106">
        <v>0</v>
      </c>
      <c r="G20" s="106">
        <f t="shared" si="3"/>
        <v>0</v>
      </c>
      <c r="H20" s="106">
        <f t="shared" si="4"/>
        <v>206</v>
      </c>
      <c r="I20" s="106">
        <f t="shared" si="12"/>
        <v>1</v>
      </c>
      <c r="J20" s="106">
        <f t="shared" si="5"/>
        <v>0</v>
      </c>
      <c r="K20" s="106">
        <f t="shared" si="6"/>
        <v>0</v>
      </c>
      <c r="L20" s="106"/>
      <c r="M20" s="106"/>
      <c r="N20" s="106"/>
      <c r="O20" s="106"/>
      <c r="P20" s="106"/>
      <c r="Q20" s="106"/>
      <c r="R20" s="57"/>
      <c r="S20" s="57"/>
      <c r="T20" s="57"/>
    </row>
    <row r="21" spans="1:20">
      <c r="A21" s="2">
        <v>163</v>
      </c>
      <c r="F21">
        <v>0</v>
      </c>
    </row>
    <row r="22" spans="1:20">
      <c r="A22" s="2">
        <v>163</v>
      </c>
      <c r="C22" s="3" t="s">
        <v>20</v>
      </c>
      <c r="F22">
        <f>SUM(F11:F21)</f>
        <v>200</v>
      </c>
      <c r="G22">
        <f>SUM(G11:G20)</f>
        <v>1</v>
      </c>
      <c r="H22">
        <f>SUM(H11:H20)</f>
        <v>1802</v>
      </c>
      <c r="J22" s="6">
        <f>SUM(J11:J20)</f>
        <v>33872</v>
      </c>
      <c r="K22" s="6">
        <f>SUM(K11:K20)</f>
        <v>5744352</v>
      </c>
      <c r="L22">
        <f>SUM(L11:L17)</f>
        <v>3.1681384436556268</v>
      </c>
      <c r="M22">
        <f>SUM(M11:M17)</f>
        <v>0.98363237314375507</v>
      </c>
      <c r="N22">
        <f>SUM(N11:N17)</f>
        <v>196.72647462875102</v>
      </c>
      <c r="O22">
        <f t="shared" ref="O22:P22" si="14">SUM(O11:O17)</f>
        <v>3.2735253712489847</v>
      </c>
      <c r="P22">
        <f t="shared" si="14"/>
        <v>151.67501831447706</v>
      </c>
      <c r="Q22" s="107">
        <f>SUM(Q10:Q17)</f>
        <v>8.7667324176570602</v>
      </c>
    </row>
    <row r="23" spans="1:20">
      <c r="A23" s="2">
        <v>163</v>
      </c>
    </row>
    <row r="24" spans="1:20">
      <c r="A24" s="2">
        <v>163</v>
      </c>
    </row>
    <row r="25" spans="1:20">
      <c r="A25" s="2">
        <v>163</v>
      </c>
    </row>
    <row r="26" spans="1:20">
      <c r="A26" s="2">
        <v>164</v>
      </c>
    </row>
    <row r="27" spans="1:20">
      <c r="A27" s="2">
        <v>164</v>
      </c>
    </row>
    <row r="28" spans="1:20">
      <c r="A28" s="2">
        <v>164</v>
      </c>
    </row>
    <row r="29" spans="1:20">
      <c r="A29" s="2">
        <v>164</v>
      </c>
    </row>
    <row r="30" spans="1:20">
      <c r="A30" s="2">
        <v>164</v>
      </c>
    </row>
    <row r="31" spans="1:20">
      <c r="A31" s="2">
        <v>164</v>
      </c>
    </row>
    <row r="32" spans="1:20">
      <c r="A32" s="2">
        <v>164</v>
      </c>
    </row>
    <row r="33" spans="1:1">
      <c r="A33" s="2">
        <v>164</v>
      </c>
    </row>
    <row r="34" spans="1:1">
      <c r="A34" s="2">
        <v>164</v>
      </c>
    </row>
    <row r="35" spans="1:1">
      <c r="A35" s="2">
        <v>164</v>
      </c>
    </row>
    <row r="36" spans="1:1">
      <c r="A36" s="2">
        <v>164</v>
      </c>
    </row>
    <row r="37" spans="1:1">
      <c r="A37" s="2">
        <v>164</v>
      </c>
    </row>
    <row r="38" spans="1:1">
      <c r="A38" s="2">
        <v>164</v>
      </c>
    </row>
    <row r="39" spans="1:1">
      <c r="A39" s="2">
        <v>164</v>
      </c>
    </row>
    <row r="40" spans="1:1">
      <c r="A40" s="2">
        <v>164</v>
      </c>
    </row>
    <row r="41" spans="1:1">
      <c r="A41" s="2">
        <v>165</v>
      </c>
    </row>
    <row r="42" spans="1:1">
      <c r="A42" s="2">
        <v>165</v>
      </c>
    </row>
    <row r="43" spans="1:1">
      <c r="A43" s="2">
        <v>165</v>
      </c>
    </row>
    <row r="44" spans="1:1">
      <c r="A44" s="2">
        <v>165</v>
      </c>
    </row>
    <row r="45" spans="1:1">
      <c r="A45" s="2">
        <v>165</v>
      </c>
    </row>
    <row r="46" spans="1:1">
      <c r="A46" s="2">
        <v>165</v>
      </c>
    </row>
    <row r="47" spans="1:1">
      <c r="A47" s="2">
        <v>165</v>
      </c>
    </row>
    <row r="48" spans="1:1">
      <c r="A48" s="2">
        <v>165</v>
      </c>
    </row>
    <row r="49" spans="1:1">
      <c r="A49" s="2">
        <v>165</v>
      </c>
    </row>
    <row r="50" spans="1:1">
      <c r="A50" s="2">
        <v>165</v>
      </c>
    </row>
    <row r="51" spans="1:1">
      <c r="A51" s="2">
        <v>165</v>
      </c>
    </row>
    <row r="52" spans="1:1">
      <c r="A52" s="2">
        <v>166</v>
      </c>
    </row>
    <row r="53" spans="1:1">
      <c r="A53" s="2">
        <v>166</v>
      </c>
    </row>
    <row r="54" spans="1:1">
      <c r="A54" s="2">
        <v>166</v>
      </c>
    </row>
    <row r="55" spans="1:1">
      <c r="A55" s="2">
        <v>166</v>
      </c>
    </row>
    <row r="56" spans="1:1">
      <c r="A56" s="2">
        <v>166</v>
      </c>
    </row>
    <row r="57" spans="1:1">
      <c r="A57" s="2">
        <v>166</v>
      </c>
    </row>
    <row r="58" spans="1:1">
      <c r="A58" s="2">
        <v>166</v>
      </c>
    </row>
    <row r="59" spans="1:1">
      <c r="A59" s="2">
        <v>166</v>
      </c>
    </row>
    <row r="60" spans="1:1">
      <c r="A60" s="2">
        <v>167</v>
      </c>
    </row>
    <row r="61" spans="1:1">
      <c r="A61" s="2">
        <v>167</v>
      </c>
    </row>
    <row r="62" spans="1:1">
      <c r="A62" s="2">
        <v>167</v>
      </c>
    </row>
    <row r="63" spans="1:1">
      <c r="A63" s="2">
        <v>167</v>
      </c>
    </row>
    <row r="64" spans="1:1">
      <c r="A64" s="2">
        <v>167</v>
      </c>
    </row>
    <row r="65" spans="1:1">
      <c r="A65" s="2">
        <v>167</v>
      </c>
    </row>
    <row r="66" spans="1:1">
      <c r="A66" s="2">
        <v>167</v>
      </c>
    </row>
    <row r="67" spans="1:1">
      <c r="A67" s="2">
        <v>167</v>
      </c>
    </row>
    <row r="68" spans="1:1">
      <c r="A68" s="2">
        <v>167</v>
      </c>
    </row>
    <row r="69" spans="1:1">
      <c r="A69" s="2">
        <v>167</v>
      </c>
    </row>
    <row r="70" spans="1:1">
      <c r="A70" s="2">
        <v>167</v>
      </c>
    </row>
    <row r="71" spans="1:1">
      <c r="A71" s="2">
        <v>168</v>
      </c>
    </row>
    <row r="72" spans="1:1">
      <c r="A72" s="2">
        <v>168</v>
      </c>
    </row>
    <row r="73" spans="1:1">
      <c r="A73" s="2">
        <v>168</v>
      </c>
    </row>
    <row r="74" spans="1:1">
      <c r="A74" s="2">
        <v>168</v>
      </c>
    </row>
    <row r="75" spans="1:1">
      <c r="A75" s="2">
        <v>168</v>
      </c>
    </row>
    <row r="76" spans="1:1">
      <c r="A76" s="2">
        <v>168</v>
      </c>
    </row>
    <row r="77" spans="1:1">
      <c r="A77" s="2">
        <v>168</v>
      </c>
    </row>
    <row r="78" spans="1:1">
      <c r="A78" s="2">
        <v>168</v>
      </c>
    </row>
    <row r="79" spans="1:1">
      <c r="A79" s="2">
        <v>168</v>
      </c>
    </row>
    <row r="80" spans="1:1">
      <c r="A80" s="2">
        <v>168</v>
      </c>
    </row>
    <row r="81" spans="1:1">
      <c r="A81" s="2">
        <v>168</v>
      </c>
    </row>
    <row r="82" spans="1:1">
      <c r="A82" s="2">
        <v>168</v>
      </c>
    </row>
    <row r="83" spans="1:1">
      <c r="A83" s="2">
        <v>168</v>
      </c>
    </row>
    <row r="84" spans="1:1">
      <c r="A84" s="2">
        <v>168</v>
      </c>
    </row>
    <row r="85" spans="1:1">
      <c r="A85" s="2">
        <v>168</v>
      </c>
    </row>
    <row r="86" spans="1:1">
      <c r="A86" s="2">
        <v>169</v>
      </c>
    </row>
    <row r="87" spans="1:1">
      <c r="A87" s="2">
        <v>169</v>
      </c>
    </row>
    <row r="88" spans="1:1">
      <c r="A88" s="2">
        <v>169</v>
      </c>
    </row>
    <row r="89" spans="1:1">
      <c r="A89" s="2">
        <v>169</v>
      </c>
    </row>
    <row r="90" spans="1:1">
      <c r="A90" s="2">
        <v>169</v>
      </c>
    </row>
    <row r="91" spans="1:1">
      <c r="A91" s="2">
        <v>169</v>
      </c>
    </row>
    <row r="92" spans="1:1">
      <c r="A92" s="2">
        <v>169</v>
      </c>
    </row>
    <row r="93" spans="1:1">
      <c r="A93" s="2">
        <v>169</v>
      </c>
    </row>
    <row r="94" spans="1:1">
      <c r="A94" s="2">
        <v>169</v>
      </c>
    </row>
    <row r="95" spans="1:1">
      <c r="A95" s="2">
        <v>169</v>
      </c>
    </row>
    <row r="96" spans="1:1">
      <c r="A96" s="2">
        <v>169</v>
      </c>
    </row>
    <row r="97" spans="1:1">
      <c r="A97" s="2">
        <v>169</v>
      </c>
    </row>
    <row r="98" spans="1:1">
      <c r="A98" s="2">
        <v>169</v>
      </c>
    </row>
    <row r="99" spans="1:1">
      <c r="A99" s="2">
        <v>170</v>
      </c>
    </row>
    <row r="100" spans="1:1">
      <c r="A100" s="2">
        <v>170</v>
      </c>
    </row>
    <row r="101" spans="1:1">
      <c r="A101" s="2">
        <v>170</v>
      </c>
    </row>
    <row r="102" spans="1:1">
      <c r="A102" s="2">
        <v>170</v>
      </c>
    </row>
    <row r="103" spans="1:1">
      <c r="A103" s="2">
        <v>170</v>
      </c>
    </row>
    <row r="104" spans="1:1">
      <c r="A104" s="2">
        <v>170</v>
      </c>
    </row>
    <row r="105" spans="1:1">
      <c r="A105" s="2">
        <v>170</v>
      </c>
    </row>
    <row r="106" spans="1:1">
      <c r="A106" s="2">
        <v>170</v>
      </c>
    </row>
    <row r="107" spans="1:1">
      <c r="A107" s="2">
        <v>170</v>
      </c>
    </row>
    <row r="108" spans="1:1">
      <c r="A108" s="2">
        <v>170</v>
      </c>
    </row>
    <row r="109" spans="1:1">
      <c r="A109" s="2">
        <v>170</v>
      </c>
    </row>
    <row r="110" spans="1:1">
      <c r="A110" s="2">
        <v>170</v>
      </c>
    </row>
    <row r="111" spans="1:1">
      <c r="A111" s="2">
        <v>170</v>
      </c>
    </row>
    <row r="112" spans="1:1">
      <c r="A112" s="2">
        <v>171</v>
      </c>
    </row>
    <row r="113" spans="1:1">
      <c r="A113" s="2">
        <v>171</v>
      </c>
    </row>
    <row r="114" spans="1:1">
      <c r="A114" s="2">
        <v>171</v>
      </c>
    </row>
    <row r="115" spans="1:1">
      <c r="A115" s="2">
        <v>171</v>
      </c>
    </row>
    <row r="116" spans="1:1">
      <c r="A116" s="2">
        <v>171</v>
      </c>
    </row>
    <row r="117" spans="1:1">
      <c r="A117" s="2">
        <v>171</v>
      </c>
    </row>
    <row r="118" spans="1:1">
      <c r="A118" s="2">
        <v>171</v>
      </c>
    </row>
    <row r="119" spans="1:1">
      <c r="A119" s="2">
        <v>171</v>
      </c>
    </row>
    <row r="120" spans="1:1">
      <c r="A120" s="2">
        <v>171</v>
      </c>
    </row>
    <row r="121" spans="1:1">
      <c r="A121" s="2">
        <v>171</v>
      </c>
    </row>
    <row r="122" spans="1:1">
      <c r="A122" s="2">
        <v>171</v>
      </c>
    </row>
    <row r="123" spans="1:1">
      <c r="A123" s="2">
        <v>171</v>
      </c>
    </row>
    <row r="124" spans="1:1">
      <c r="A124" s="2">
        <v>171</v>
      </c>
    </row>
    <row r="125" spans="1:1">
      <c r="A125" s="2">
        <v>171</v>
      </c>
    </row>
    <row r="126" spans="1:1">
      <c r="A126" s="2">
        <v>171</v>
      </c>
    </row>
    <row r="127" spans="1:1">
      <c r="A127" s="2">
        <v>171</v>
      </c>
    </row>
    <row r="128" spans="1:1">
      <c r="A128" s="2">
        <v>171</v>
      </c>
    </row>
    <row r="129" spans="1:1">
      <c r="A129" s="2">
        <v>171</v>
      </c>
    </row>
    <row r="130" spans="1:1">
      <c r="A130" s="2">
        <v>171</v>
      </c>
    </row>
    <row r="131" spans="1:1">
      <c r="A131" s="2">
        <v>172</v>
      </c>
    </row>
    <row r="132" spans="1:1">
      <c r="A132" s="2">
        <v>172</v>
      </c>
    </row>
    <row r="133" spans="1:1">
      <c r="A133" s="2">
        <v>172</v>
      </c>
    </row>
    <row r="134" spans="1:1">
      <c r="A134" s="2">
        <v>172</v>
      </c>
    </row>
    <row r="135" spans="1:1">
      <c r="A135" s="2">
        <v>172</v>
      </c>
    </row>
    <row r="136" spans="1:1">
      <c r="A136" s="2">
        <v>172</v>
      </c>
    </row>
    <row r="137" spans="1:1">
      <c r="A137" s="2">
        <v>172</v>
      </c>
    </row>
    <row r="138" spans="1:1">
      <c r="A138" s="2">
        <v>172</v>
      </c>
    </row>
    <row r="139" spans="1:1">
      <c r="A139" s="2">
        <v>172</v>
      </c>
    </row>
    <row r="140" spans="1:1">
      <c r="A140" s="2">
        <v>172</v>
      </c>
    </row>
    <row r="141" spans="1:1">
      <c r="A141" s="2">
        <v>172</v>
      </c>
    </row>
    <row r="142" spans="1:1">
      <c r="A142" s="2">
        <v>172</v>
      </c>
    </row>
    <row r="143" spans="1:1">
      <c r="A143" s="2">
        <v>172</v>
      </c>
    </row>
    <row r="144" spans="1:1">
      <c r="A144" s="2">
        <v>173</v>
      </c>
    </row>
    <row r="145" spans="1:1">
      <c r="A145" s="2">
        <v>173</v>
      </c>
    </row>
    <row r="146" spans="1:1">
      <c r="A146" s="2">
        <v>173</v>
      </c>
    </row>
    <row r="147" spans="1:1">
      <c r="A147" s="2">
        <v>173</v>
      </c>
    </row>
    <row r="148" spans="1:1">
      <c r="A148" s="2">
        <v>173</v>
      </c>
    </row>
    <row r="149" spans="1:1">
      <c r="A149" s="2">
        <v>173</v>
      </c>
    </row>
    <row r="150" spans="1:1">
      <c r="A150" s="2">
        <v>173</v>
      </c>
    </row>
    <row r="151" spans="1:1">
      <c r="A151" s="2">
        <v>173</v>
      </c>
    </row>
    <row r="152" spans="1:1">
      <c r="A152" s="2">
        <v>173</v>
      </c>
    </row>
    <row r="153" spans="1:1">
      <c r="A153" s="2">
        <v>173</v>
      </c>
    </row>
    <row r="154" spans="1:1">
      <c r="A154" s="2">
        <v>173</v>
      </c>
    </row>
    <row r="155" spans="1:1">
      <c r="A155" s="2">
        <v>173</v>
      </c>
    </row>
    <row r="156" spans="1:1">
      <c r="A156" s="2">
        <v>173</v>
      </c>
    </row>
    <row r="157" spans="1:1">
      <c r="A157" s="2">
        <v>173</v>
      </c>
    </row>
    <row r="158" spans="1:1">
      <c r="A158" s="2">
        <v>174</v>
      </c>
    </row>
    <row r="159" spans="1:1">
      <c r="A159" s="2">
        <v>174</v>
      </c>
    </row>
    <row r="160" spans="1:1">
      <c r="A160" s="2">
        <v>174</v>
      </c>
    </row>
    <row r="161" spans="1:1">
      <c r="A161" s="2">
        <v>174</v>
      </c>
    </row>
    <row r="162" spans="1:1">
      <c r="A162" s="2">
        <v>174</v>
      </c>
    </row>
    <row r="163" spans="1:1">
      <c r="A163" s="2">
        <v>174</v>
      </c>
    </row>
    <row r="164" spans="1:1">
      <c r="A164" s="2">
        <v>174</v>
      </c>
    </row>
    <row r="165" spans="1:1">
      <c r="A165" s="2">
        <v>175</v>
      </c>
    </row>
    <row r="166" spans="1:1">
      <c r="A166" s="2">
        <v>175</v>
      </c>
    </row>
    <row r="167" spans="1:1">
      <c r="A167" s="2">
        <v>175</v>
      </c>
    </row>
    <row r="168" spans="1:1">
      <c r="A168" s="2">
        <v>175</v>
      </c>
    </row>
    <row r="169" spans="1:1">
      <c r="A169" s="2">
        <v>175</v>
      </c>
    </row>
    <row r="170" spans="1:1">
      <c r="A170" s="2">
        <v>175</v>
      </c>
    </row>
    <row r="171" spans="1:1">
      <c r="A171" s="2">
        <v>176</v>
      </c>
    </row>
    <row r="172" spans="1:1">
      <c r="A172" s="2">
        <v>176</v>
      </c>
    </row>
    <row r="173" spans="1:1">
      <c r="A173" s="2">
        <v>176</v>
      </c>
    </row>
    <row r="174" spans="1:1">
      <c r="A174" s="2">
        <v>176</v>
      </c>
    </row>
    <row r="175" spans="1:1">
      <c r="A175" s="2">
        <v>176</v>
      </c>
    </row>
    <row r="176" spans="1:1">
      <c r="A176" s="2">
        <v>176</v>
      </c>
    </row>
    <row r="177" spans="1:1">
      <c r="A177" s="2">
        <v>176</v>
      </c>
    </row>
    <row r="178" spans="1:1">
      <c r="A178" s="2">
        <v>176</v>
      </c>
    </row>
    <row r="179" spans="1:1">
      <c r="A179" s="2">
        <v>176</v>
      </c>
    </row>
    <row r="180" spans="1:1">
      <c r="A180" s="2">
        <v>176</v>
      </c>
    </row>
    <row r="181" spans="1:1">
      <c r="A181" s="2">
        <v>177</v>
      </c>
    </row>
    <row r="182" spans="1:1">
      <c r="A182" s="2">
        <v>177</v>
      </c>
    </row>
    <row r="183" spans="1:1">
      <c r="A183" s="2">
        <v>177</v>
      </c>
    </row>
    <row r="184" spans="1:1">
      <c r="A184" s="2">
        <v>178</v>
      </c>
    </row>
    <row r="185" spans="1:1">
      <c r="A185" s="2">
        <v>178</v>
      </c>
    </row>
    <row r="186" spans="1:1">
      <c r="A186" s="2">
        <v>178</v>
      </c>
    </row>
    <row r="187" spans="1:1">
      <c r="A187" s="2">
        <v>178</v>
      </c>
    </row>
    <row r="188" spans="1:1">
      <c r="A188" s="2">
        <v>178</v>
      </c>
    </row>
    <row r="189" spans="1:1">
      <c r="A189" s="2">
        <v>178</v>
      </c>
    </row>
    <row r="190" spans="1:1">
      <c r="A190" s="2">
        <v>178</v>
      </c>
    </row>
    <row r="191" spans="1:1">
      <c r="A191" s="2">
        <v>179</v>
      </c>
    </row>
    <row r="192" spans="1:1">
      <c r="A192" s="2">
        <v>179</v>
      </c>
    </row>
    <row r="193" spans="1:1">
      <c r="A193" s="2">
        <v>180</v>
      </c>
    </row>
    <row r="194" spans="1:1">
      <c r="A194" s="2">
        <v>181</v>
      </c>
    </row>
    <row r="195" spans="1:1">
      <c r="A195" s="2">
        <v>182</v>
      </c>
    </row>
    <row r="196" spans="1:1">
      <c r="A196" s="2">
        <v>184</v>
      </c>
    </row>
    <row r="197" spans="1:1">
      <c r="A197" s="2">
        <v>184</v>
      </c>
    </row>
    <row r="198" spans="1:1">
      <c r="A198" s="2">
        <v>187</v>
      </c>
    </row>
    <row r="199" spans="1:1">
      <c r="A199" s="2">
        <v>187</v>
      </c>
    </row>
    <row r="200" spans="1:1">
      <c r="A200" s="2">
        <v>188</v>
      </c>
    </row>
    <row r="201" spans="1:1">
      <c r="A201" s="2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1A94-F079-9049-8734-D9DCFD5D22FB}">
  <dimension ref="A1:B201"/>
  <sheetViews>
    <sheetView workbookViewId="0">
      <selection activeCell="H23" sqref="H23"/>
    </sheetView>
  </sheetViews>
  <sheetFormatPr baseColWidth="10" defaultRowHeight="16"/>
  <sheetData>
    <row r="1" spans="1:2">
      <c r="A1" s="1" t="s">
        <v>1</v>
      </c>
      <c r="B1" s="1" t="s">
        <v>2</v>
      </c>
    </row>
    <row r="2" spans="1:2">
      <c r="A2" s="2">
        <v>168</v>
      </c>
      <c r="B2" s="2">
        <v>67</v>
      </c>
    </row>
    <row r="3" spans="1:2">
      <c r="A3" s="2">
        <v>177</v>
      </c>
      <c r="B3" s="2">
        <v>68</v>
      </c>
    </row>
    <row r="4" spans="1:2">
      <c r="A4" s="2">
        <v>175</v>
      </c>
      <c r="B4" s="2">
        <v>67</v>
      </c>
    </row>
    <row r="5" spans="1:2">
      <c r="A5" s="2">
        <v>160</v>
      </c>
      <c r="B5" s="2">
        <v>59</v>
      </c>
    </row>
    <row r="6" spans="1:2">
      <c r="A6" s="2">
        <v>172</v>
      </c>
      <c r="B6" s="2">
        <v>70</v>
      </c>
    </row>
    <row r="7" spans="1:2">
      <c r="A7" s="2">
        <v>171</v>
      </c>
      <c r="B7" s="2">
        <v>66</v>
      </c>
    </row>
    <row r="8" spans="1:2">
      <c r="A8" s="2">
        <v>159</v>
      </c>
      <c r="B8" s="2">
        <v>57</v>
      </c>
    </row>
    <row r="9" spans="1:2">
      <c r="A9" s="2">
        <v>165</v>
      </c>
      <c r="B9" s="2">
        <v>63</v>
      </c>
    </row>
    <row r="10" spans="1:2">
      <c r="A10" s="2">
        <v>173</v>
      </c>
      <c r="B10" s="2">
        <v>64</v>
      </c>
    </row>
    <row r="11" spans="1:2">
      <c r="A11" s="2">
        <v>174</v>
      </c>
      <c r="B11" s="2">
        <v>74</v>
      </c>
    </row>
    <row r="12" spans="1:2">
      <c r="A12" s="2">
        <v>161</v>
      </c>
      <c r="B12" s="2">
        <v>60</v>
      </c>
    </row>
    <row r="13" spans="1:2">
      <c r="A13" s="2">
        <v>165</v>
      </c>
      <c r="B13" s="2">
        <v>60</v>
      </c>
    </row>
    <row r="14" spans="1:2">
      <c r="A14" s="2">
        <v>175</v>
      </c>
      <c r="B14" s="2">
        <v>59</v>
      </c>
    </row>
    <row r="15" spans="1:2">
      <c r="A15" s="2">
        <v>176</v>
      </c>
      <c r="B15" s="2">
        <v>65</v>
      </c>
    </row>
    <row r="16" spans="1:2">
      <c r="A16" s="2">
        <v>170</v>
      </c>
      <c r="B16" s="2">
        <v>73</v>
      </c>
    </row>
    <row r="17" spans="1:2">
      <c r="A17" s="2">
        <v>184</v>
      </c>
      <c r="B17" s="2">
        <v>68</v>
      </c>
    </row>
    <row r="18" spans="1:2">
      <c r="A18" s="2">
        <v>171</v>
      </c>
      <c r="B18" s="2">
        <v>72</v>
      </c>
    </row>
    <row r="19" spans="1:2">
      <c r="A19" s="2">
        <v>172</v>
      </c>
      <c r="B19" s="2">
        <v>63</v>
      </c>
    </row>
    <row r="20" spans="1:2">
      <c r="A20" s="2">
        <v>176</v>
      </c>
      <c r="B20" s="2">
        <v>70</v>
      </c>
    </row>
    <row r="21" spans="1:2">
      <c r="A21" s="2">
        <v>159</v>
      </c>
      <c r="B21" s="2">
        <v>48</v>
      </c>
    </row>
    <row r="22" spans="1:2">
      <c r="A22" s="2">
        <v>178</v>
      </c>
      <c r="B22" s="2">
        <v>62</v>
      </c>
    </row>
    <row r="23" spans="1:2">
      <c r="A23" s="2">
        <v>164</v>
      </c>
      <c r="B23" s="2">
        <v>61</v>
      </c>
    </row>
    <row r="24" spans="1:2">
      <c r="A24" s="2">
        <v>173</v>
      </c>
      <c r="B24" s="2">
        <v>71</v>
      </c>
    </row>
    <row r="25" spans="1:2">
      <c r="A25" s="2">
        <v>175</v>
      </c>
      <c r="B25" s="2">
        <v>66</v>
      </c>
    </row>
    <row r="26" spans="1:2">
      <c r="A26" s="2">
        <v>159</v>
      </c>
      <c r="B26" s="2">
        <v>55</v>
      </c>
    </row>
    <row r="27" spans="1:2">
      <c r="A27" s="2">
        <v>169</v>
      </c>
      <c r="B27" s="2">
        <v>55</v>
      </c>
    </row>
    <row r="28" spans="1:2">
      <c r="A28" s="2">
        <v>173</v>
      </c>
      <c r="B28" s="2">
        <v>75</v>
      </c>
    </row>
    <row r="29" spans="1:2">
      <c r="A29" s="2">
        <v>173</v>
      </c>
      <c r="B29" s="2">
        <v>66</v>
      </c>
    </row>
    <row r="30" spans="1:2">
      <c r="A30" s="2">
        <v>161</v>
      </c>
      <c r="B30" s="2">
        <v>60</v>
      </c>
    </row>
    <row r="31" spans="1:2">
      <c r="A31" s="2">
        <v>168</v>
      </c>
      <c r="B31" s="2">
        <v>63</v>
      </c>
    </row>
    <row r="32" spans="1:2">
      <c r="A32" s="2">
        <v>168</v>
      </c>
      <c r="B32" s="2">
        <v>67</v>
      </c>
    </row>
    <row r="33" spans="1:2">
      <c r="A33" s="2">
        <v>164</v>
      </c>
      <c r="B33" s="2">
        <v>59</v>
      </c>
    </row>
    <row r="34" spans="1:2">
      <c r="A34" s="2">
        <v>168</v>
      </c>
      <c r="B34" s="2">
        <v>64</v>
      </c>
    </row>
    <row r="35" spans="1:2">
      <c r="A35" s="2">
        <v>181</v>
      </c>
      <c r="B35" s="2">
        <v>69</v>
      </c>
    </row>
    <row r="36" spans="1:2">
      <c r="A36" s="2">
        <v>170</v>
      </c>
      <c r="B36" s="2">
        <v>73</v>
      </c>
    </row>
    <row r="37" spans="1:2">
      <c r="A37" s="2">
        <v>184</v>
      </c>
      <c r="B37" s="2">
        <v>68</v>
      </c>
    </row>
    <row r="38" spans="1:2">
      <c r="A38" s="2">
        <v>169</v>
      </c>
      <c r="B38" s="2">
        <v>66</v>
      </c>
    </row>
    <row r="39" spans="1:2">
      <c r="A39" s="2">
        <v>170</v>
      </c>
      <c r="B39" s="2">
        <v>76</v>
      </c>
    </row>
    <row r="40" spans="1:2">
      <c r="A40" s="2">
        <v>176</v>
      </c>
      <c r="B40" s="2">
        <v>67</v>
      </c>
    </row>
    <row r="41" spans="1:2">
      <c r="A41" s="2">
        <v>169</v>
      </c>
      <c r="B41" s="2">
        <v>64</v>
      </c>
    </row>
    <row r="42" spans="1:2">
      <c r="A42" s="2">
        <v>170</v>
      </c>
      <c r="B42" s="2">
        <v>61</v>
      </c>
    </row>
    <row r="43" spans="1:2">
      <c r="A43" s="2">
        <v>171</v>
      </c>
      <c r="B43" s="2">
        <v>72</v>
      </c>
    </row>
    <row r="44" spans="1:2">
      <c r="A44" s="2">
        <v>168</v>
      </c>
      <c r="B44" s="2">
        <v>59</v>
      </c>
    </row>
    <row r="45" spans="1:2">
      <c r="A45" s="2">
        <v>161</v>
      </c>
      <c r="B45" s="2">
        <v>51</v>
      </c>
    </row>
    <row r="46" spans="1:2">
      <c r="A46" s="2">
        <v>165</v>
      </c>
      <c r="B46" s="2">
        <v>60</v>
      </c>
    </row>
    <row r="47" spans="1:2">
      <c r="A47" s="2">
        <v>168</v>
      </c>
      <c r="B47" s="2">
        <v>50</v>
      </c>
    </row>
    <row r="48" spans="1:2">
      <c r="A48" s="2">
        <v>175</v>
      </c>
      <c r="B48" s="2">
        <v>64</v>
      </c>
    </row>
    <row r="49" spans="1:2">
      <c r="A49" s="2">
        <v>174</v>
      </c>
      <c r="B49" s="2">
        <v>66</v>
      </c>
    </row>
    <row r="50" spans="1:2">
      <c r="A50" s="2">
        <v>188</v>
      </c>
      <c r="B50" s="2">
        <v>75</v>
      </c>
    </row>
    <row r="51" spans="1:2">
      <c r="A51" s="2">
        <v>166</v>
      </c>
      <c r="B51" s="2">
        <v>67</v>
      </c>
    </row>
    <row r="52" spans="1:2">
      <c r="A52" s="2">
        <v>178</v>
      </c>
      <c r="B52" s="2">
        <v>73</v>
      </c>
    </row>
    <row r="53" spans="1:2">
      <c r="A53" s="2">
        <v>163</v>
      </c>
      <c r="B53" s="2">
        <v>63</v>
      </c>
    </row>
    <row r="54" spans="1:2">
      <c r="A54" s="2">
        <v>170</v>
      </c>
      <c r="B54" s="2">
        <v>75</v>
      </c>
    </row>
    <row r="55" spans="1:2">
      <c r="A55" s="2">
        <v>164</v>
      </c>
      <c r="B55" s="2">
        <v>60</v>
      </c>
    </row>
    <row r="56" spans="1:2">
      <c r="A56" s="2">
        <v>164</v>
      </c>
      <c r="B56" s="2">
        <v>56</v>
      </c>
    </row>
    <row r="57" spans="1:2">
      <c r="A57" s="2">
        <v>168</v>
      </c>
      <c r="B57" s="2">
        <v>59</v>
      </c>
    </row>
    <row r="58" spans="1:2">
      <c r="A58" s="2">
        <v>167</v>
      </c>
      <c r="B58" s="2">
        <v>61</v>
      </c>
    </row>
    <row r="59" spans="1:2">
      <c r="A59" s="2">
        <v>166</v>
      </c>
      <c r="B59" s="2">
        <v>62</v>
      </c>
    </row>
    <row r="60" spans="1:2">
      <c r="A60" s="2">
        <v>162</v>
      </c>
      <c r="B60" s="2">
        <v>65</v>
      </c>
    </row>
    <row r="61" spans="1:2">
      <c r="A61" s="2">
        <v>171</v>
      </c>
      <c r="B61" s="2">
        <v>60</v>
      </c>
    </row>
    <row r="62" spans="1:2">
      <c r="A62" s="2">
        <v>168</v>
      </c>
      <c r="B62" s="2">
        <v>62</v>
      </c>
    </row>
    <row r="63" spans="1:2">
      <c r="A63" s="2">
        <v>173</v>
      </c>
      <c r="B63" s="2">
        <v>70</v>
      </c>
    </row>
    <row r="64" spans="1:2">
      <c r="A64" s="2">
        <v>167</v>
      </c>
      <c r="B64" s="2">
        <v>61</v>
      </c>
    </row>
    <row r="65" spans="1:2">
      <c r="A65" s="2">
        <v>170</v>
      </c>
      <c r="B65" s="2">
        <v>74</v>
      </c>
    </row>
    <row r="66" spans="1:2">
      <c r="A66" s="2">
        <v>171</v>
      </c>
      <c r="B66" s="2">
        <v>60</v>
      </c>
    </row>
    <row r="67" spans="1:2">
      <c r="A67" s="2">
        <v>173</v>
      </c>
      <c r="B67" s="2">
        <v>66</v>
      </c>
    </row>
    <row r="68" spans="1:2">
      <c r="A68" s="2">
        <v>187</v>
      </c>
      <c r="B68" s="2">
        <v>84</v>
      </c>
    </row>
    <row r="69" spans="1:2">
      <c r="A69" s="2">
        <v>166</v>
      </c>
      <c r="B69" s="2">
        <v>58</v>
      </c>
    </row>
    <row r="70" spans="1:2">
      <c r="A70" s="2">
        <v>170</v>
      </c>
      <c r="B70" s="2">
        <v>75</v>
      </c>
    </row>
    <row r="71" spans="1:2">
      <c r="A71" s="2">
        <v>178</v>
      </c>
      <c r="B71" s="2">
        <v>69</v>
      </c>
    </row>
    <row r="72" spans="1:2">
      <c r="A72" s="2">
        <v>173</v>
      </c>
      <c r="B72" s="2">
        <v>64</v>
      </c>
    </row>
    <row r="73" spans="1:2">
      <c r="A73" s="2">
        <v>179</v>
      </c>
      <c r="B73" s="2">
        <v>71</v>
      </c>
    </row>
    <row r="74" spans="1:2">
      <c r="A74" s="2">
        <v>171</v>
      </c>
      <c r="B74" s="2">
        <v>64</v>
      </c>
    </row>
    <row r="75" spans="1:2">
      <c r="A75" s="2">
        <v>174</v>
      </c>
      <c r="B75" s="2">
        <v>74</v>
      </c>
    </row>
    <row r="76" spans="1:2">
      <c r="A76" s="2">
        <v>164</v>
      </c>
      <c r="B76" s="2">
        <v>70</v>
      </c>
    </row>
    <row r="77" spans="1:2">
      <c r="A77" s="2">
        <v>173</v>
      </c>
      <c r="B77" s="2">
        <v>69</v>
      </c>
    </row>
    <row r="78" spans="1:2">
      <c r="A78" s="2">
        <v>168</v>
      </c>
      <c r="B78" s="2">
        <v>64</v>
      </c>
    </row>
    <row r="79" spans="1:2">
      <c r="A79" s="2">
        <v>166</v>
      </c>
      <c r="B79" s="2">
        <v>55</v>
      </c>
    </row>
    <row r="80" spans="1:2">
      <c r="A80" s="2">
        <v>177</v>
      </c>
      <c r="B80" s="2">
        <v>67</v>
      </c>
    </row>
    <row r="81" spans="1:2">
      <c r="A81" s="2">
        <v>170</v>
      </c>
      <c r="B81" s="2">
        <v>61</v>
      </c>
    </row>
    <row r="82" spans="1:2">
      <c r="A82" s="2">
        <v>167</v>
      </c>
      <c r="B82" s="2">
        <v>63</v>
      </c>
    </row>
    <row r="83" spans="1:2">
      <c r="A83" s="2">
        <v>174</v>
      </c>
      <c r="B83" s="2">
        <v>75</v>
      </c>
    </row>
    <row r="84" spans="1:2">
      <c r="A84" s="2">
        <v>164</v>
      </c>
      <c r="B84" s="2">
        <v>59</v>
      </c>
    </row>
    <row r="85" spans="1:2">
      <c r="A85" s="2">
        <v>164</v>
      </c>
      <c r="B85" s="2">
        <v>62</v>
      </c>
    </row>
    <row r="86" spans="1:2">
      <c r="A86" s="2">
        <v>178</v>
      </c>
      <c r="B86" s="2">
        <v>60</v>
      </c>
    </row>
    <row r="87" spans="1:2">
      <c r="A87" s="2">
        <v>173</v>
      </c>
      <c r="B87" s="2">
        <v>66</v>
      </c>
    </row>
    <row r="88" spans="1:2">
      <c r="A88" s="2">
        <v>179</v>
      </c>
      <c r="B88" s="2">
        <v>63</v>
      </c>
    </row>
    <row r="89" spans="1:2">
      <c r="A89" s="2">
        <v>165</v>
      </c>
      <c r="B89" s="2">
        <v>62</v>
      </c>
    </row>
    <row r="90" spans="1:2">
      <c r="A90" s="2">
        <v>171</v>
      </c>
      <c r="B90" s="2">
        <v>66</v>
      </c>
    </row>
    <row r="91" spans="1:2">
      <c r="A91" s="2">
        <v>171</v>
      </c>
      <c r="B91" s="2">
        <v>63</v>
      </c>
    </row>
    <row r="92" spans="1:2">
      <c r="A92" s="2">
        <v>170</v>
      </c>
      <c r="B92" s="2">
        <v>70</v>
      </c>
    </row>
    <row r="93" spans="1:2">
      <c r="A93" s="2">
        <v>170</v>
      </c>
      <c r="B93" s="2">
        <v>67</v>
      </c>
    </row>
    <row r="94" spans="1:2">
      <c r="A94" s="2">
        <v>165</v>
      </c>
      <c r="B94" s="2">
        <v>59</v>
      </c>
    </row>
    <row r="95" spans="1:2">
      <c r="A95" s="2">
        <v>156</v>
      </c>
      <c r="B95" s="2">
        <v>53</v>
      </c>
    </row>
    <row r="96" spans="1:2">
      <c r="A96" s="2">
        <v>164</v>
      </c>
      <c r="B96" s="2">
        <v>60</v>
      </c>
    </row>
    <row r="97" spans="1:2">
      <c r="A97" s="2">
        <v>158</v>
      </c>
      <c r="B97" s="2">
        <v>57</v>
      </c>
    </row>
    <row r="98" spans="1:2">
      <c r="A98" s="2">
        <v>165</v>
      </c>
      <c r="B98" s="2">
        <v>68</v>
      </c>
    </row>
    <row r="99" spans="1:2">
      <c r="A99" s="2">
        <v>172</v>
      </c>
      <c r="B99" s="2">
        <v>67</v>
      </c>
    </row>
    <row r="100" spans="1:2">
      <c r="A100" s="2">
        <v>178</v>
      </c>
      <c r="B100" s="2">
        <v>75</v>
      </c>
    </row>
    <row r="101" spans="1:2">
      <c r="A101" s="2">
        <v>159</v>
      </c>
      <c r="B101" s="2">
        <v>61</v>
      </c>
    </row>
    <row r="102" spans="1:2">
      <c r="A102" s="2">
        <v>162</v>
      </c>
      <c r="B102" s="2">
        <v>66</v>
      </c>
    </row>
    <row r="103" spans="1:2">
      <c r="A103" s="2">
        <v>166</v>
      </c>
      <c r="B103" s="2">
        <v>64</v>
      </c>
    </row>
    <row r="104" spans="1:2">
      <c r="A104" s="2">
        <v>172</v>
      </c>
      <c r="B104" s="2">
        <v>59</v>
      </c>
    </row>
    <row r="105" spans="1:2">
      <c r="A105" s="2">
        <v>169</v>
      </c>
      <c r="B105" s="2">
        <v>68</v>
      </c>
    </row>
    <row r="106" spans="1:2">
      <c r="A106" s="2">
        <v>176</v>
      </c>
      <c r="B106" s="2">
        <v>70</v>
      </c>
    </row>
    <row r="107" spans="1:2">
      <c r="A107" s="2">
        <v>167</v>
      </c>
      <c r="B107" s="2">
        <v>70</v>
      </c>
    </row>
    <row r="108" spans="1:2">
      <c r="A108" s="2">
        <v>167</v>
      </c>
      <c r="B108" s="2">
        <v>62</v>
      </c>
    </row>
    <row r="109" spans="1:2">
      <c r="A109" s="2">
        <v>168</v>
      </c>
      <c r="B109" s="2">
        <v>67</v>
      </c>
    </row>
    <row r="110" spans="1:2">
      <c r="A110" s="2">
        <v>167</v>
      </c>
      <c r="B110" s="2">
        <v>63</v>
      </c>
    </row>
    <row r="111" spans="1:2">
      <c r="A111" s="2">
        <v>169</v>
      </c>
      <c r="B111" s="2">
        <v>62</v>
      </c>
    </row>
    <row r="112" spans="1:2">
      <c r="A112" s="2">
        <v>167</v>
      </c>
      <c r="B112" s="2">
        <v>64</v>
      </c>
    </row>
    <row r="113" spans="1:2">
      <c r="A113" s="2">
        <v>196</v>
      </c>
      <c r="B113" s="2">
        <v>60</v>
      </c>
    </row>
    <row r="114" spans="1:2">
      <c r="A114" s="2">
        <v>169</v>
      </c>
      <c r="B114" s="2">
        <v>63</v>
      </c>
    </row>
    <row r="115" spans="1:2">
      <c r="A115" s="2">
        <v>163</v>
      </c>
      <c r="B115" s="2">
        <v>65</v>
      </c>
    </row>
    <row r="116" spans="1:2">
      <c r="A116" s="2">
        <v>164</v>
      </c>
      <c r="B116" s="2">
        <v>65</v>
      </c>
    </row>
    <row r="117" spans="1:2">
      <c r="A117" s="2">
        <v>164</v>
      </c>
      <c r="B117" s="2">
        <v>62</v>
      </c>
    </row>
    <row r="118" spans="1:2">
      <c r="A118" s="2">
        <v>164</v>
      </c>
      <c r="B118" s="2">
        <v>57</v>
      </c>
    </row>
    <row r="119" spans="1:2">
      <c r="A119" s="2">
        <v>178</v>
      </c>
      <c r="B119" s="2">
        <v>71</v>
      </c>
    </row>
    <row r="120" spans="1:2">
      <c r="A120" s="2">
        <v>176</v>
      </c>
      <c r="B120" s="2">
        <v>65</v>
      </c>
    </row>
    <row r="121" spans="1:2">
      <c r="A121" s="2">
        <v>167</v>
      </c>
      <c r="B121" s="2">
        <v>57</v>
      </c>
    </row>
    <row r="122" spans="1:2">
      <c r="A122" s="2">
        <v>165</v>
      </c>
      <c r="B122" s="2">
        <v>66</v>
      </c>
    </row>
    <row r="123" spans="1:2">
      <c r="A123" s="2">
        <v>172</v>
      </c>
      <c r="B123" s="2">
        <v>64</v>
      </c>
    </row>
    <row r="124" spans="1:2">
      <c r="A124" s="2">
        <v>168</v>
      </c>
      <c r="B124" s="2">
        <v>68</v>
      </c>
    </row>
    <row r="125" spans="1:2">
      <c r="A125" s="2">
        <v>170</v>
      </c>
      <c r="B125" s="2">
        <v>68</v>
      </c>
    </row>
    <row r="126" spans="1:2">
      <c r="A126" s="2">
        <v>187</v>
      </c>
      <c r="B126" s="2">
        <v>63</v>
      </c>
    </row>
    <row r="127" spans="1:2">
      <c r="A127" s="2">
        <v>165</v>
      </c>
      <c r="B127" s="2">
        <v>61</v>
      </c>
    </row>
    <row r="128" spans="1:2">
      <c r="A128" s="2">
        <v>171</v>
      </c>
      <c r="B128" s="2">
        <v>73</v>
      </c>
    </row>
    <row r="129" spans="1:2">
      <c r="A129" s="2">
        <v>171</v>
      </c>
      <c r="B129" s="2">
        <v>66</v>
      </c>
    </row>
    <row r="130" spans="1:2">
      <c r="A130" s="2">
        <v>169</v>
      </c>
      <c r="B130" s="2">
        <v>56</v>
      </c>
    </row>
    <row r="131" spans="1:2">
      <c r="A131" s="2">
        <v>163</v>
      </c>
      <c r="B131" s="2">
        <v>58</v>
      </c>
    </row>
    <row r="132" spans="1:2">
      <c r="A132" s="2">
        <v>161</v>
      </c>
      <c r="B132" s="2">
        <v>60</v>
      </c>
    </row>
    <row r="133" spans="1:2">
      <c r="A133" s="2">
        <v>175</v>
      </c>
      <c r="B133" s="2">
        <v>77</v>
      </c>
    </row>
    <row r="134" spans="1:2">
      <c r="A134" s="2">
        <v>172</v>
      </c>
      <c r="B134" s="2">
        <v>67</v>
      </c>
    </row>
    <row r="135" spans="1:2">
      <c r="A135" s="2">
        <v>176</v>
      </c>
      <c r="B135" s="2">
        <v>65</v>
      </c>
    </row>
    <row r="136" spans="1:2">
      <c r="A136" s="2">
        <v>180</v>
      </c>
      <c r="B136" s="2">
        <v>76</v>
      </c>
    </row>
    <row r="137" spans="1:2">
      <c r="A137" s="2">
        <v>172</v>
      </c>
      <c r="B137" s="2">
        <v>70</v>
      </c>
    </row>
    <row r="138" spans="1:2">
      <c r="A138" s="2">
        <v>174</v>
      </c>
      <c r="B138" s="2">
        <v>73</v>
      </c>
    </row>
    <row r="139" spans="1:2">
      <c r="A139" s="2">
        <v>164</v>
      </c>
      <c r="B139" s="2">
        <v>60</v>
      </c>
    </row>
    <row r="140" spans="1:2">
      <c r="A140" s="2">
        <v>169</v>
      </c>
      <c r="B140" s="2">
        <v>75</v>
      </c>
    </row>
    <row r="141" spans="1:2">
      <c r="A141" s="2">
        <v>157</v>
      </c>
      <c r="B141" s="2">
        <v>60</v>
      </c>
    </row>
    <row r="142" spans="1:2">
      <c r="A142" s="2">
        <v>178</v>
      </c>
      <c r="B142" s="2">
        <v>60</v>
      </c>
    </row>
    <row r="143" spans="1:2">
      <c r="A143" s="2">
        <v>176</v>
      </c>
      <c r="B143" s="2">
        <v>77</v>
      </c>
    </row>
    <row r="144" spans="1:2">
      <c r="A144" s="2">
        <v>161</v>
      </c>
      <c r="B144" s="2">
        <v>66</v>
      </c>
    </row>
    <row r="145" spans="1:2">
      <c r="A145" s="2">
        <v>176</v>
      </c>
      <c r="B145" s="2">
        <v>70</v>
      </c>
    </row>
    <row r="146" spans="1:2">
      <c r="A146" s="2">
        <v>165</v>
      </c>
      <c r="B146" s="2">
        <v>61</v>
      </c>
    </row>
    <row r="147" spans="1:2">
      <c r="A147" s="2">
        <v>161</v>
      </c>
      <c r="B147" s="2">
        <v>55</v>
      </c>
    </row>
    <row r="148" spans="1:2">
      <c r="A148" s="2">
        <v>182</v>
      </c>
      <c r="B148" s="2">
        <v>76</v>
      </c>
    </row>
    <row r="149" spans="1:2">
      <c r="A149" s="2">
        <v>176</v>
      </c>
      <c r="B149" s="2">
        <v>72</v>
      </c>
    </row>
    <row r="150" spans="1:2">
      <c r="A150" s="2">
        <v>168</v>
      </c>
      <c r="B150" s="2">
        <v>63</v>
      </c>
    </row>
    <row r="151" spans="1:2">
      <c r="A151" s="2">
        <v>164</v>
      </c>
      <c r="B151" s="2">
        <v>59</v>
      </c>
    </row>
    <row r="152" spans="1:2">
      <c r="A152" s="2">
        <v>165</v>
      </c>
      <c r="B152" s="2">
        <v>60</v>
      </c>
    </row>
    <row r="153" spans="1:2">
      <c r="A153" s="2">
        <v>163</v>
      </c>
      <c r="B153" s="2">
        <v>63</v>
      </c>
    </row>
    <row r="154" spans="1:2">
      <c r="A154" s="2">
        <v>171</v>
      </c>
      <c r="B154" s="2">
        <v>57</v>
      </c>
    </row>
    <row r="155" spans="1:2">
      <c r="A155" s="2">
        <v>172</v>
      </c>
      <c r="B155" s="2">
        <v>67</v>
      </c>
    </row>
    <row r="156" spans="1:2">
      <c r="A156" s="2">
        <v>175</v>
      </c>
      <c r="B156" s="2">
        <v>67</v>
      </c>
    </row>
    <row r="157" spans="1:2">
      <c r="A157" s="2">
        <v>172</v>
      </c>
      <c r="B157" s="2">
        <v>70</v>
      </c>
    </row>
    <row r="158" spans="1:2">
      <c r="A158" s="2">
        <v>162</v>
      </c>
      <c r="B158" s="2">
        <v>54</v>
      </c>
    </row>
    <row r="159" spans="1:2">
      <c r="A159" s="2">
        <v>163</v>
      </c>
      <c r="B159" s="2">
        <v>60</v>
      </c>
    </row>
    <row r="160" spans="1:2">
      <c r="A160" s="2">
        <v>173</v>
      </c>
      <c r="B160" s="2">
        <v>66</v>
      </c>
    </row>
    <row r="161" spans="1:2">
      <c r="A161" s="2">
        <v>174</v>
      </c>
      <c r="B161" s="2">
        <v>79</v>
      </c>
    </row>
    <row r="162" spans="1:2">
      <c r="A162" s="2">
        <v>164</v>
      </c>
      <c r="B162" s="2">
        <v>61</v>
      </c>
    </row>
    <row r="163" spans="1:2">
      <c r="A163" s="2">
        <v>176</v>
      </c>
      <c r="B163" s="2">
        <v>71</v>
      </c>
    </row>
    <row r="164" spans="1:2">
      <c r="A164" s="2">
        <v>171</v>
      </c>
      <c r="B164" s="2">
        <v>66</v>
      </c>
    </row>
    <row r="165" spans="1:2">
      <c r="A165" s="2">
        <v>173</v>
      </c>
      <c r="B165" s="2">
        <v>69</v>
      </c>
    </row>
    <row r="166" spans="1:2">
      <c r="A166" s="2">
        <v>169</v>
      </c>
      <c r="B166" s="2">
        <v>68</v>
      </c>
    </row>
    <row r="167" spans="1:2">
      <c r="A167" s="2">
        <v>166</v>
      </c>
      <c r="B167" s="2">
        <v>61</v>
      </c>
    </row>
    <row r="168" spans="1:2">
      <c r="A168" s="2">
        <v>173</v>
      </c>
      <c r="B168" s="2">
        <v>69</v>
      </c>
    </row>
    <row r="169" spans="1:2">
      <c r="A169" s="2">
        <v>172</v>
      </c>
      <c r="B169" s="2">
        <v>74</v>
      </c>
    </row>
    <row r="170" spans="1:2">
      <c r="A170" s="2">
        <v>173</v>
      </c>
      <c r="B170" s="2">
        <v>69</v>
      </c>
    </row>
    <row r="171" spans="1:2">
      <c r="A171" s="2">
        <v>161</v>
      </c>
      <c r="B171" s="2">
        <v>55</v>
      </c>
    </row>
    <row r="172" spans="1:2">
      <c r="A172" s="2">
        <v>169</v>
      </c>
      <c r="B172" s="2">
        <v>61</v>
      </c>
    </row>
    <row r="173" spans="1:2">
      <c r="A173" s="2">
        <v>172</v>
      </c>
      <c r="B173" s="2">
        <v>63</v>
      </c>
    </row>
    <row r="174" spans="1:2">
      <c r="A174" s="2">
        <v>168</v>
      </c>
      <c r="B174" s="2">
        <v>70</v>
      </c>
    </row>
    <row r="175" spans="1:2">
      <c r="A175" s="2">
        <v>171</v>
      </c>
      <c r="B175" s="2">
        <v>66</v>
      </c>
    </row>
    <row r="176" spans="1:2">
      <c r="A176" s="2">
        <v>173</v>
      </c>
      <c r="B176" s="2">
        <v>65</v>
      </c>
    </row>
    <row r="177" spans="1:2">
      <c r="A177" s="2">
        <v>170</v>
      </c>
      <c r="B177" s="2">
        <v>61</v>
      </c>
    </row>
    <row r="178" spans="1:2">
      <c r="A178" s="2">
        <v>163</v>
      </c>
      <c r="B178" s="2">
        <v>65</v>
      </c>
    </row>
    <row r="179" spans="1:2">
      <c r="A179" s="2">
        <v>167</v>
      </c>
      <c r="B179" s="2">
        <v>55</v>
      </c>
    </row>
    <row r="180" spans="1:2">
      <c r="A180" s="2">
        <v>171</v>
      </c>
      <c r="B180" s="2">
        <v>70</v>
      </c>
    </row>
    <row r="181" spans="1:2">
      <c r="A181" s="2">
        <v>169</v>
      </c>
      <c r="B181" s="2">
        <v>70</v>
      </c>
    </row>
    <row r="182" spans="1:2">
      <c r="A182" s="2">
        <v>170</v>
      </c>
      <c r="B182" s="2">
        <v>63</v>
      </c>
    </row>
    <row r="183" spans="1:2">
      <c r="A183" s="2">
        <v>166</v>
      </c>
      <c r="B183" s="2">
        <v>63</v>
      </c>
    </row>
    <row r="184" spans="1:2">
      <c r="A184" s="2">
        <v>172</v>
      </c>
      <c r="B184" s="2">
        <v>65</v>
      </c>
    </row>
    <row r="185" spans="1:2">
      <c r="A185" s="2">
        <v>171</v>
      </c>
      <c r="B185" s="2">
        <v>64</v>
      </c>
    </row>
    <row r="186" spans="1:2">
      <c r="A186" s="2">
        <v>166</v>
      </c>
      <c r="B186" s="2">
        <v>78</v>
      </c>
    </row>
    <row r="187" spans="1:2">
      <c r="A187" s="2">
        <v>177</v>
      </c>
      <c r="B187" s="2">
        <v>72</v>
      </c>
    </row>
    <row r="188" spans="1:2">
      <c r="A188" s="2">
        <v>171</v>
      </c>
      <c r="B188" s="2">
        <v>66</v>
      </c>
    </row>
    <row r="189" spans="1:2">
      <c r="A189" s="2">
        <v>164</v>
      </c>
      <c r="B189" s="2">
        <v>62</v>
      </c>
    </row>
    <row r="190" spans="1:2">
      <c r="A190" s="2">
        <v>169</v>
      </c>
      <c r="B190" s="2">
        <v>66</v>
      </c>
    </row>
    <row r="191" spans="1:2">
      <c r="A191" s="2">
        <v>167</v>
      </c>
      <c r="B191" s="2">
        <v>67</v>
      </c>
    </row>
    <row r="192" spans="1:2">
      <c r="A192" s="2">
        <v>168</v>
      </c>
      <c r="B192" s="2">
        <v>67</v>
      </c>
    </row>
    <row r="193" spans="1:2">
      <c r="A193" s="2">
        <v>169</v>
      </c>
      <c r="B193" s="2">
        <v>66</v>
      </c>
    </row>
    <row r="194" spans="1:2">
      <c r="A194" s="2">
        <v>165</v>
      </c>
      <c r="B194" s="2">
        <v>63</v>
      </c>
    </row>
    <row r="195" spans="1:2">
      <c r="A195" s="2">
        <v>174</v>
      </c>
      <c r="B195" s="2">
        <v>74</v>
      </c>
    </row>
    <row r="196" spans="1:2">
      <c r="A196" s="2">
        <v>171</v>
      </c>
      <c r="B196" s="2">
        <v>69</v>
      </c>
    </row>
    <row r="197" spans="1:2">
      <c r="A197" s="2">
        <v>168</v>
      </c>
      <c r="B197" s="2">
        <v>70</v>
      </c>
    </row>
    <row r="198" spans="1:2">
      <c r="A198" s="2">
        <v>171</v>
      </c>
      <c r="B198" s="2">
        <v>65</v>
      </c>
    </row>
    <row r="199" spans="1:2">
      <c r="A199" s="2">
        <v>171</v>
      </c>
      <c r="B199" s="2">
        <v>69</v>
      </c>
    </row>
    <row r="200" spans="1:2">
      <c r="A200" s="2">
        <v>172</v>
      </c>
      <c r="B200" s="2">
        <v>69</v>
      </c>
    </row>
    <row r="201" spans="1:2">
      <c r="A201" s="2">
        <v>167</v>
      </c>
      <c r="B201" s="2">
        <v>63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F53C-4699-AA4A-B6B7-FF37B134C366}">
  <dimension ref="A1:Q201"/>
  <sheetViews>
    <sheetView workbookViewId="0">
      <selection activeCell="K40" sqref="K40"/>
    </sheetView>
  </sheetViews>
  <sheetFormatPr baseColWidth="10" defaultRowHeight="16"/>
  <cols>
    <col min="3" max="3" width="12.6640625" customWidth="1"/>
    <col min="16" max="16" width="18.5" customWidth="1"/>
    <col min="17" max="17" width="16.6640625" customWidth="1"/>
  </cols>
  <sheetData>
    <row r="1" spans="1:17">
      <c r="A1" s="1" t="s">
        <v>1</v>
      </c>
      <c r="B1" s="1" t="s">
        <v>2</v>
      </c>
      <c r="C1" s="53"/>
      <c r="D1" s="53"/>
      <c r="E1" s="54" t="s">
        <v>55</v>
      </c>
      <c r="F1" s="55">
        <f>(F2+F3)/2</f>
        <v>50</v>
      </c>
      <c r="G1" s="55">
        <f t="shared" ref="G1:O1" si="0">(G2+G3)/2</f>
        <v>54</v>
      </c>
      <c r="H1" s="55">
        <f t="shared" si="0"/>
        <v>58</v>
      </c>
      <c r="I1" s="55">
        <f t="shared" si="0"/>
        <v>62</v>
      </c>
      <c r="J1" s="55">
        <f t="shared" si="0"/>
        <v>66</v>
      </c>
      <c r="K1" s="55">
        <f t="shared" si="0"/>
        <v>70</v>
      </c>
      <c r="L1" s="55">
        <f t="shared" si="0"/>
        <v>74</v>
      </c>
      <c r="M1" s="55">
        <f t="shared" si="0"/>
        <v>78</v>
      </c>
      <c r="N1" s="55">
        <f t="shared" si="0"/>
        <v>82</v>
      </c>
      <c r="O1" s="55">
        <f t="shared" si="0"/>
        <v>86</v>
      </c>
      <c r="P1" s="13"/>
      <c r="Q1" s="10"/>
    </row>
    <row r="2" spans="1:17">
      <c r="A2" s="2">
        <v>168</v>
      </c>
      <c r="B2" s="2">
        <v>67</v>
      </c>
      <c r="C2" s="53"/>
      <c r="D2" s="53"/>
      <c r="E2" s="53" t="s">
        <v>53</v>
      </c>
      <c r="F2" s="3">
        <f>'2'!$L11</f>
        <v>48</v>
      </c>
      <c r="G2" s="3">
        <f>'2'!$L12</f>
        <v>52</v>
      </c>
      <c r="H2" s="3">
        <f>'2'!$L13</f>
        <v>56</v>
      </c>
      <c r="I2" s="3">
        <f>'2'!$L14</f>
        <v>60</v>
      </c>
      <c r="J2" s="3">
        <f>'2'!$L15</f>
        <v>64</v>
      </c>
      <c r="K2" s="3">
        <f>'2'!$L16</f>
        <v>68</v>
      </c>
      <c r="L2" s="3">
        <f>'2'!$L17</f>
        <v>72</v>
      </c>
      <c r="M2" s="3">
        <f>'2'!$L18</f>
        <v>76</v>
      </c>
      <c r="N2" s="3">
        <f>'2'!$L19</f>
        <v>80</v>
      </c>
      <c r="O2" s="3">
        <f>'2'!$L20</f>
        <v>84</v>
      </c>
      <c r="P2" s="13"/>
      <c r="Q2" s="10"/>
    </row>
    <row r="3" spans="1:17">
      <c r="A3" s="2">
        <v>177</v>
      </c>
      <c r="B3" s="2">
        <v>68</v>
      </c>
      <c r="C3" s="54" t="s">
        <v>55</v>
      </c>
      <c r="D3" s="53" t="s">
        <v>52</v>
      </c>
      <c r="E3" s="53"/>
      <c r="F3" s="3">
        <f>'2'!$M11</f>
        <v>52</v>
      </c>
      <c r="G3" s="3">
        <f>'2'!$M12</f>
        <v>56</v>
      </c>
      <c r="H3" s="3">
        <f>'2'!$M13</f>
        <v>60</v>
      </c>
      <c r="I3" s="3">
        <f>'2'!$M14</f>
        <v>64</v>
      </c>
      <c r="J3" s="3">
        <f>'2'!$M15</f>
        <v>68</v>
      </c>
      <c r="K3" s="3">
        <f>'2'!$M16</f>
        <v>72</v>
      </c>
      <c r="L3" s="3">
        <f>'2'!$M17</f>
        <v>76</v>
      </c>
      <c r="M3" s="3">
        <f>'2'!$M18</f>
        <v>80</v>
      </c>
      <c r="N3" s="3">
        <f>'2'!$M19</f>
        <v>84</v>
      </c>
      <c r="O3" s="3">
        <f>'2'!$M20</f>
        <v>88</v>
      </c>
      <c r="P3" s="13" t="s">
        <v>57</v>
      </c>
      <c r="Q3" s="10" t="s">
        <v>56</v>
      </c>
    </row>
    <row r="4" spans="1:17">
      <c r="A4" s="2">
        <v>175</v>
      </c>
      <c r="B4" s="2">
        <v>67</v>
      </c>
      <c r="C4" s="55">
        <f>(D4+E4)/2</f>
        <v>158</v>
      </c>
      <c r="D4" s="3">
        <f>'2'!D11</f>
        <v>156</v>
      </c>
      <c r="E4" s="3">
        <f>'2'!E11</f>
        <v>160</v>
      </c>
      <c r="F4" s="6">
        <f>COUNTIFS($A$2:$A$201, "&gt;="&amp;$D4,$A$2:$A$201,"&lt;="&amp;$E4,$B$2:$B$201,"&gt;="&amp;F$2,$B$2:$B$201,"&lt;="&amp;F$3)</f>
        <v>1</v>
      </c>
      <c r="G4" s="6">
        <f>COUNTIFS($A$2:$A$201, "&gt;="&amp;$D4,$A$2:$A$201,"&lt;="&amp;$E4,$B$2:$B$201,"&gt;"&amp;G$2,$B$2:$B$201,"&lt;="&amp;G$3)</f>
        <v>2</v>
      </c>
      <c r="H4" s="6">
        <f t="shared" ref="H4:O4" si="1">COUNTIFS($A$2:$A$201, "&gt;="&amp;$D4,$A$2:$A$201,"&lt;="&amp;$E4,$B$2:$B$201,"&gt;"&amp;H$2,$B$2:$B$201,"&lt;="&amp;H$3)</f>
        <v>4</v>
      </c>
      <c r="I4" s="6">
        <f t="shared" si="1"/>
        <v>1</v>
      </c>
      <c r="J4" s="6">
        <f t="shared" si="1"/>
        <v>0</v>
      </c>
      <c r="K4" s="6">
        <f t="shared" si="1"/>
        <v>0</v>
      </c>
      <c r="L4" s="6">
        <f t="shared" si="1"/>
        <v>0</v>
      </c>
      <c r="M4" s="6">
        <f t="shared" si="1"/>
        <v>0</v>
      </c>
      <c r="N4" s="6">
        <f t="shared" si="1"/>
        <v>0</v>
      </c>
      <c r="O4" s="6">
        <f t="shared" si="1"/>
        <v>0</v>
      </c>
      <c r="P4" s="12">
        <f>SUM(F4:O4)</f>
        <v>8</v>
      </c>
      <c r="Q4" s="11">
        <f>SUMPRODUCT($F$1:$O$1,$F4:$O4)/$P4</f>
        <v>56.5</v>
      </c>
    </row>
    <row r="5" spans="1:17">
      <c r="A5" s="2">
        <v>160</v>
      </c>
      <c r="B5" s="2">
        <v>59</v>
      </c>
      <c r="C5" s="55">
        <f t="shared" ref="C5:C13" si="2">(D5+E5)/2</f>
        <v>162</v>
      </c>
      <c r="D5" s="3">
        <f>'2'!D12</f>
        <v>160</v>
      </c>
      <c r="E5" s="3">
        <f>'2'!E12</f>
        <v>164</v>
      </c>
      <c r="F5" s="6">
        <f>COUNTIFS($A$2:$A$201, "&gt;"&amp;$D5,$A$2:$A$201,"&lt;="&amp;$E5,$B$2:$B$201,"&gt;="&amp;F$2,$B$2:$B$201,"&lt;="&amp;F$3)</f>
        <v>1</v>
      </c>
      <c r="G5" s="6">
        <f>COUNTIFS($A$2:$A$201, "&gt;"&amp;$D5,$A$2:$A$201,"&lt;="&amp;$E5,$B$2:$B$201,"&gt;"&amp;G$2,$B$2:$B$201,"&lt;="&amp;G$3)</f>
        <v>4</v>
      </c>
      <c r="H5" s="6">
        <f t="shared" ref="H5:O13" si="3">COUNTIFS($A$2:$A$201, "&gt;"&amp;$D5,$A$2:$A$201,"&lt;="&amp;$E5,$B$2:$B$201,"&gt;"&amp;H$2,$B$2:$B$201,"&lt;="&amp;H$3)</f>
        <v>12</v>
      </c>
      <c r="I5" s="6">
        <f t="shared" si="3"/>
        <v>7</v>
      </c>
      <c r="J5" s="6">
        <f t="shared" si="3"/>
        <v>6</v>
      </c>
      <c r="K5" s="6">
        <f t="shared" si="3"/>
        <v>1</v>
      </c>
      <c r="L5" s="6">
        <f t="shared" si="3"/>
        <v>0</v>
      </c>
      <c r="M5" s="6">
        <f t="shared" si="3"/>
        <v>0</v>
      </c>
      <c r="N5" s="6">
        <f t="shared" si="3"/>
        <v>0</v>
      </c>
      <c r="O5" s="6">
        <f t="shared" si="3"/>
        <v>0</v>
      </c>
      <c r="P5" s="12">
        <f t="shared" ref="P5:P13" si="4">SUM(F5:O5)</f>
        <v>31</v>
      </c>
      <c r="Q5" s="11">
        <f t="shared" ref="Q5:Q12" si="5">SUMPRODUCT($F$1:$O$1,$F5:$O5)/$P5</f>
        <v>60.064516129032256</v>
      </c>
    </row>
    <row r="6" spans="1:17">
      <c r="A6" s="2">
        <v>172</v>
      </c>
      <c r="B6" s="2">
        <v>70</v>
      </c>
      <c r="C6" s="55">
        <f t="shared" si="2"/>
        <v>166</v>
      </c>
      <c r="D6" s="3">
        <f>'2'!D13</f>
        <v>164</v>
      </c>
      <c r="E6" s="3">
        <f>'2'!E13</f>
        <v>168</v>
      </c>
      <c r="F6" s="6">
        <f t="shared" ref="F6:F13" si="6">COUNTIFS($A$2:$A$201, "&gt;"&amp;$D6,$A$2:$A$201,"&lt;="&amp;$E6,$B$2:$B$201,"&gt;="&amp;F$2,$B$2:$B$201,"&lt;="&amp;F$3)</f>
        <v>1</v>
      </c>
      <c r="G6" s="6">
        <f t="shared" ref="G6:G13" si="7">COUNTIFS($A$2:$A$201, "&gt;"&amp;$D6,$A$2:$A$201,"&lt;="&amp;$E6,$B$2:$B$201,"&gt;"&amp;G$2,$B$2:$B$201,"&lt;="&amp;G$3)</f>
        <v>2</v>
      </c>
      <c r="H6" s="6">
        <f t="shared" si="3"/>
        <v>8</v>
      </c>
      <c r="I6" s="6">
        <f t="shared" si="3"/>
        <v>21</v>
      </c>
      <c r="J6" s="6">
        <f t="shared" si="3"/>
        <v>9</v>
      </c>
      <c r="K6" s="6">
        <f t="shared" si="3"/>
        <v>3</v>
      </c>
      <c r="L6" s="6">
        <f t="shared" si="3"/>
        <v>0</v>
      </c>
      <c r="M6" s="6">
        <f t="shared" si="3"/>
        <v>1</v>
      </c>
      <c r="N6" s="6">
        <f t="shared" si="3"/>
        <v>0</v>
      </c>
      <c r="O6" s="6">
        <f t="shared" si="3"/>
        <v>0</v>
      </c>
      <c r="P6" s="12">
        <f t="shared" si="4"/>
        <v>45</v>
      </c>
      <c r="Q6" s="11">
        <f t="shared" si="5"/>
        <v>62.355555555555554</v>
      </c>
    </row>
    <row r="7" spans="1:17">
      <c r="A7" s="2">
        <v>171</v>
      </c>
      <c r="B7" s="2">
        <v>66</v>
      </c>
      <c r="C7" s="55">
        <f t="shared" si="2"/>
        <v>170</v>
      </c>
      <c r="D7" s="3">
        <f>'2'!D14</f>
        <v>168</v>
      </c>
      <c r="E7" s="3">
        <f>'2'!E14</f>
        <v>172</v>
      </c>
      <c r="F7" s="6">
        <f t="shared" si="6"/>
        <v>0</v>
      </c>
      <c r="G7" s="6">
        <f t="shared" si="7"/>
        <v>2</v>
      </c>
      <c r="H7" s="6">
        <f t="shared" si="3"/>
        <v>4</v>
      </c>
      <c r="I7" s="6">
        <f t="shared" si="3"/>
        <v>14</v>
      </c>
      <c r="J7" s="6">
        <f t="shared" si="3"/>
        <v>18</v>
      </c>
      <c r="K7" s="6">
        <f t="shared" si="3"/>
        <v>11</v>
      </c>
      <c r="L7" s="6">
        <f t="shared" si="3"/>
        <v>9</v>
      </c>
      <c r="M7" s="6">
        <f t="shared" si="3"/>
        <v>0</v>
      </c>
      <c r="N7" s="6">
        <f t="shared" si="3"/>
        <v>0</v>
      </c>
      <c r="O7" s="6">
        <f t="shared" si="3"/>
        <v>0</v>
      </c>
      <c r="P7" s="12">
        <f t="shared" si="4"/>
        <v>58</v>
      </c>
      <c r="Q7" s="11">
        <f>SUMPRODUCT($F$1:$O$1,$F7:$O7)/$P7</f>
        <v>66.068965517241381</v>
      </c>
    </row>
    <row r="8" spans="1:17">
      <c r="A8" s="2">
        <v>159</v>
      </c>
      <c r="B8" s="2">
        <v>57</v>
      </c>
      <c r="C8" s="55">
        <f t="shared" si="2"/>
        <v>174</v>
      </c>
      <c r="D8" s="3">
        <f>'2'!D15</f>
        <v>172</v>
      </c>
      <c r="E8" s="3">
        <f>'2'!E15</f>
        <v>176</v>
      </c>
      <c r="F8" s="6">
        <f t="shared" si="6"/>
        <v>0</v>
      </c>
      <c r="G8" s="6">
        <f t="shared" si="7"/>
        <v>0</v>
      </c>
      <c r="H8" s="6">
        <f t="shared" si="3"/>
        <v>1</v>
      </c>
      <c r="I8" s="6">
        <f t="shared" si="3"/>
        <v>3</v>
      </c>
      <c r="J8" s="6">
        <f t="shared" si="3"/>
        <v>13</v>
      </c>
      <c r="K8" s="6">
        <f t="shared" si="3"/>
        <v>11</v>
      </c>
      <c r="L8" s="6">
        <f t="shared" si="3"/>
        <v>6</v>
      </c>
      <c r="M8" s="6">
        <f t="shared" si="3"/>
        <v>3</v>
      </c>
      <c r="N8" s="6">
        <f t="shared" si="3"/>
        <v>0</v>
      </c>
      <c r="O8" s="6">
        <f t="shared" si="3"/>
        <v>0</v>
      </c>
      <c r="P8" s="12">
        <f t="shared" si="4"/>
        <v>37</v>
      </c>
      <c r="Q8" s="11">
        <f t="shared" si="5"/>
        <v>68.918918918918919</v>
      </c>
    </row>
    <row r="9" spans="1:17">
      <c r="A9" s="2">
        <v>165</v>
      </c>
      <c r="B9" s="2">
        <v>63</v>
      </c>
      <c r="C9" s="55">
        <f t="shared" si="2"/>
        <v>178</v>
      </c>
      <c r="D9" s="3">
        <f>'2'!D16</f>
        <v>176</v>
      </c>
      <c r="E9" s="3">
        <f>'2'!E16</f>
        <v>180</v>
      </c>
      <c r="F9" s="6">
        <f t="shared" si="6"/>
        <v>0</v>
      </c>
      <c r="G9" s="6">
        <f t="shared" si="7"/>
        <v>0</v>
      </c>
      <c r="H9" s="6">
        <f t="shared" si="3"/>
        <v>2</v>
      </c>
      <c r="I9" s="6">
        <f t="shared" si="3"/>
        <v>2</v>
      </c>
      <c r="J9" s="6">
        <f t="shared" si="3"/>
        <v>2</v>
      </c>
      <c r="K9" s="6">
        <f t="shared" si="3"/>
        <v>4</v>
      </c>
      <c r="L9" s="6">
        <f t="shared" si="3"/>
        <v>3</v>
      </c>
      <c r="M9" s="6">
        <f t="shared" si="3"/>
        <v>0</v>
      </c>
      <c r="N9" s="6">
        <f t="shared" si="3"/>
        <v>0</v>
      </c>
      <c r="O9" s="6">
        <f t="shared" si="3"/>
        <v>0</v>
      </c>
      <c r="P9" s="12">
        <f t="shared" si="4"/>
        <v>13</v>
      </c>
      <c r="Q9" s="11">
        <f t="shared" si="5"/>
        <v>67.230769230769226</v>
      </c>
    </row>
    <row r="10" spans="1:17">
      <c r="A10" s="2">
        <v>173</v>
      </c>
      <c r="B10" s="2">
        <v>64</v>
      </c>
      <c r="C10" s="55">
        <f t="shared" si="2"/>
        <v>182</v>
      </c>
      <c r="D10" s="3">
        <f>'2'!D17</f>
        <v>180</v>
      </c>
      <c r="E10" s="3">
        <f>'2'!E17</f>
        <v>184</v>
      </c>
      <c r="F10" s="6">
        <f t="shared" si="6"/>
        <v>0</v>
      </c>
      <c r="G10" s="6">
        <f t="shared" si="7"/>
        <v>0</v>
      </c>
      <c r="H10" s="6">
        <f t="shared" si="3"/>
        <v>0</v>
      </c>
      <c r="I10" s="6">
        <f t="shared" si="3"/>
        <v>0</v>
      </c>
      <c r="J10" s="6">
        <f t="shared" si="3"/>
        <v>2</v>
      </c>
      <c r="K10" s="6">
        <f t="shared" si="3"/>
        <v>1</v>
      </c>
      <c r="L10" s="6">
        <f t="shared" si="3"/>
        <v>1</v>
      </c>
      <c r="M10" s="6">
        <f t="shared" si="3"/>
        <v>0</v>
      </c>
      <c r="N10" s="6">
        <f t="shared" si="3"/>
        <v>0</v>
      </c>
      <c r="O10" s="6">
        <f t="shared" si="3"/>
        <v>0</v>
      </c>
      <c r="P10" s="12">
        <f t="shared" si="4"/>
        <v>4</v>
      </c>
      <c r="Q10" s="11">
        <f t="shared" si="5"/>
        <v>69</v>
      </c>
    </row>
    <row r="11" spans="1:17">
      <c r="A11" s="2">
        <v>174</v>
      </c>
      <c r="B11" s="2">
        <v>74</v>
      </c>
      <c r="C11" s="55">
        <f t="shared" si="2"/>
        <v>186</v>
      </c>
      <c r="D11" s="3">
        <f>'2'!D18</f>
        <v>184</v>
      </c>
      <c r="E11" s="3">
        <f>'2'!E18</f>
        <v>188</v>
      </c>
      <c r="F11" s="6">
        <f t="shared" si="6"/>
        <v>0</v>
      </c>
      <c r="G11" s="6">
        <f t="shared" si="7"/>
        <v>0</v>
      </c>
      <c r="H11" s="6">
        <f t="shared" si="3"/>
        <v>0</v>
      </c>
      <c r="I11" s="6">
        <f t="shared" si="3"/>
        <v>1</v>
      </c>
      <c r="J11" s="6">
        <f t="shared" si="3"/>
        <v>0</v>
      </c>
      <c r="K11" s="6">
        <f t="shared" si="3"/>
        <v>0</v>
      </c>
      <c r="L11" s="6">
        <f t="shared" si="3"/>
        <v>1</v>
      </c>
      <c r="M11" s="6">
        <f t="shared" si="3"/>
        <v>0</v>
      </c>
      <c r="N11" s="6">
        <f t="shared" si="3"/>
        <v>1</v>
      </c>
      <c r="O11" s="6">
        <f t="shared" si="3"/>
        <v>0</v>
      </c>
      <c r="P11" s="12">
        <f t="shared" si="4"/>
        <v>3</v>
      </c>
      <c r="Q11" s="11">
        <f t="shared" si="5"/>
        <v>72.666666666666671</v>
      </c>
    </row>
    <row r="12" spans="1:17">
      <c r="A12" s="2">
        <v>161</v>
      </c>
      <c r="B12" s="2">
        <v>60</v>
      </c>
      <c r="C12" s="55">
        <f t="shared" si="2"/>
        <v>190</v>
      </c>
      <c r="D12" s="3">
        <f>'2'!D19</f>
        <v>188</v>
      </c>
      <c r="E12" s="3">
        <f>'2'!E19</f>
        <v>192</v>
      </c>
      <c r="F12" s="6">
        <f t="shared" si="6"/>
        <v>0</v>
      </c>
      <c r="G12" s="6">
        <f t="shared" si="7"/>
        <v>0</v>
      </c>
      <c r="H12" s="6">
        <f t="shared" si="3"/>
        <v>0</v>
      </c>
      <c r="I12" s="6">
        <f t="shared" si="3"/>
        <v>0</v>
      </c>
      <c r="J12" s="6">
        <f t="shared" si="3"/>
        <v>0</v>
      </c>
      <c r="K12" s="6">
        <f t="shared" si="3"/>
        <v>0</v>
      </c>
      <c r="L12" s="6">
        <f t="shared" si="3"/>
        <v>0</v>
      </c>
      <c r="M12" s="6">
        <f t="shared" si="3"/>
        <v>0</v>
      </c>
      <c r="N12" s="6">
        <f t="shared" si="3"/>
        <v>0</v>
      </c>
      <c r="O12" s="6">
        <f t="shared" si="3"/>
        <v>0</v>
      </c>
      <c r="P12" s="12">
        <f t="shared" si="4"/>
        <v>0</v>
      </c>
      <c r="Q12" s="11">
        <f>0</f>
        <v>0</v>
      </c>
    </row>
    <row r="13" spans="1:17">
      <c r="A13" s="2">
        <v>165</v>
      </c>
      <c r="B13" s="2">
        <v>60</v>
      </c>
      <c r="C13" s="55">
        <f t="shared" si="2"/>
        <v>194</v>
      </c>
      <c r="D13" s="3">
        <f>'2'!D20</f>
        <v>192</v>
      </c>
      <c r="E13" s="3">
        <f>'2'!E20</f>
        <v>196</v>
      </c>
      <c r="F13" s="6">
        <f t="shared" si="6"/>
        <v>0</v>
      </c>
      <c r="G13" s="6">
        <f t="shared" si="7"/>
        <v>0</v>
      </c>
      <c r="H13" s="6">
        <f t="shared" si="3"/>
        <v>1</v>
      </c>
      <c r="I13" s="6">
        <f t="shared" si="3"/>
        <v>0</v>
      </c>
      <c r="J13" s="6">
        <f t="shared" si="3"/>
        <v>0</v>
      </c>
      <c r="K13" s="6">
        <f t="shared" si="3"/>
        <v>0</v>
      </c>
      <c r="L13" s="6">
        <f t="shared" si="3"/>
        <v>0</v>
      </c>
      <c r="M13" s="6">
        <f t="shared" si="3"/>
        <v>0</v>
      </c>
      <c r="N13" s="6">
        <f t="shared" si="3"/>
        <v>0</v>
      </c>
      <c r="O13" s="6">
        <f t="shared" si="3"/>
        <v>0</v>
      </c>
      <c r="P13" s="12">
        <f t="shared" si="4"/>
        <v>1</v>
      </c>
      <c r="Q13" s="11">
        <f>SUMPRODUCT($F$1:$O$1,$F13:$O13)/$P13</f>
        <v>58</v>
      </c>
    </row>
    <row r="14" spans="1:17">
      <c r="A14" s="2">
        <v>175</v>
      </c>
      <c r="B14" s="2">
        <v>59</v>
      </c>
      <c r="C14" s="13"/>
      <c r="D14" s="13" t="s">
        <v>54</v>
      </c>
      <c r="E14" s="13"/>
      <c r="F14" s="12">
        <f>SUM(F4:F13)</f>
        <v>3</v>
      </c>
      <c r="G14" s="12">
        <f t="shared" ref="G14:O14" si="8">SUM(G4:G13)</f>
        <v>10</v>
      </c>
      <c r="H14" s="12">
        <f t="shared" si="8"/>
        <v>32</v>
      </c>
      <c r="I14" s="12">
        <f t="shared" si="8"/>
        <v>49</v>
      </c>
      <c r="J14" s="12">
        <f t="shared" si="8"/>
        <v>50</v>
      </c>
      <c r="K14" s="12">
        <f t="shared" si="8"/>
        <v>31</v>
      </c>
      <c r="L14" s="12">
        <f t="shared" si="8"/>
        <v>20</v>
      </c>
      <c r="M14" s="12">
        <f t="shared" si="8"/>
        <v>4</v>
      </c>
      <c r="N14" s="12">
        <f t="shared" si="8"/>
        <v>1</v>
      </c>
      <c r="O14" s="12">
        <f t="shared" si="8"/>
        <v>0</v>
      </c>
      <c r="P14" s="13">
        <f>SUM(F4:O13)</f>
        <v>200</v>
      </c>
    </row>
    <row r="15" spans="1:17">
      <c r="A15" s="2">
        <v>176</v>
      </c>
      <c r="B15" s="2">
        <v>65</v>
      </c>
      <c r="C15" s="10"/>
      <c r="D15" s="10" t="s">
        <v>56</v>
      </c>
      <c r="E15" s="10"/>
      <c r="F15" s="11">
        <f>SUMPRODUCT($C4:$C13,F4:F13)/F14</f>
        <v>162</v>
      </c>
      <c r="G15" s="11">
        <f>SUMPRODUCT($C4:$C13,G4:G13)/G14</f>
        <v>163.6</v>
      </c>
      <c r="H15" s="11">
        <f>SUMPRODUCT($C4:$C13,H4:H13)/H14</f>
        <v>165.875</v>
      </c>
      <c r="I15" s="11">
        <f t="shared" ref="I15:O15" si="9">SUMPRODUCT($C4:$C13,I4:I13)/I14</f>
        <v>167.79591836734693</v>
      </c>
      <c r="J15" s="11">
        <f t="shared" si="9"/>
        <v>170.16</v>
      </c>
      <c r="K15" s="11">
        <f t="shared" si="9"/>
        <v>172.19354838709677</v>
      </c>
      <c r="L15" s="11">
        <f t="shared" si="9"/>
        <v>173.8</v>
      </c>
      <c r="M15" s="11">
        <f t="shared" si="9"/>
        <v>172</v>
      </c>
      <c r="N15" s="11">
        <f t="shared" si="9"/>
        <v>186</v>
      </c>
      <c r="O15" s="11">
        <f>0</f>
        <v>0</v>
      </c>
    </row>
    <row r="16" spans="1:17">
      <c r="A16" s="2">
        <v>170</v>
      </c>
      <c r="B16" s="2">
        <v>73</v>
      </c>
    </row>
    <row r="17" spans="1:10">
      <c r="A17" s="2">
        <v>184</v>
      </c>
      <c r="B17" s="2">
        <v>68</v>
      </c>
      <c r="F17" s="14" t="s">
        <v>125</v>
      </c>
      <c r="G17" s="14"/>
      <c r="H17" s="14"/>
      <c r="I17" s="14"/>
      <c r="J17" s="14"/>
    </row>
    <row r="18" spans="1:10">
      <c r="A18" s="2">
        <v>171</v>
      </c>
      <c r="B18" s="2">
        <v>72</v>
      </c>
    </row>
    <row r="19" spans="1:10">
      <c r="A19" s="2">
        <v>172</v>
      </c>
      <c r="B19" s="2">
        <v>63</v>
      </c>
    </row>
    <row r="20" spans="1:10">
      <c r="A20" s="2">
        <v>176</v>
      </c>
      <c r="B20" s="2">
        <v>70</v>
      </c>
    </row>
    <row r="21" spans="1:10">
      <c r="A21" s="2">
        <v>159</v>
      </c>
      <c r="B21" s="2">
        <v>48</v>
      </c>
    </row>
    <row r="22" spans="1:10">
      <c r="A22" s="2">
        <v>178</v>
      </c>
      <c r="B22" s="2">
        <v>62</v>
      </c>
    </row>
    <row r="23" spans="1:10">
      <c r="A23" s="2">
        <v>164</v>
      </c>
      <c r="B23" s="2">
        <v>61</v>
      </c>
    </row>
    <row r="24" spans="1:10">
      <c r="A24" s="2">
        <v>173</v>
      </c>
      <c r="B24" s="2">
        <v>71</v>
      </c>
    </row>
    <row r="25" spans="1:10">
      <c r="A25" s="2">
        <v>175</v>
      </c>
      <c r="B25" s="2">
        <v>66</v>
      </c>
    </row>
    <row r="26" spans="1:10">
      <c r="A26" s="2">
        <v>159</v>
      </c>
      <c r="B26" s="2">
        <v>55</v>
      </c>
    </row>
    <row r="27" spans="1:10">
      <c r="A27" s="2">
        <v>169</v>
      </c>
      <c r="B27" s="2">
        <v>55</v>
      </c>
    </row>
    <row r="28" spans="1:10">
      <c r="A28" s="2">
        <v>173</v>
      </c>
      <c r="B28" s="2">
        <v>75</v>
      </c>
    </row>
    <row r="29" spans="1:10">
      <c r="A29" s="2">
        <v>173</v>
      </c>
      <c r="B29" s="2">
        <v>66</v>
      </c>
    </row>
    <row r="30" spans="1:10">
      <c r="A30" s="2">
        <v>161</v>
      </c>
      <c r="B30" s="2">
        <v>60</v>
      </c>
    </row>
    <row r="31" spans="1:10">
      <c r="A31" s="2">
        <v>168</v>
      </c>
      <c r="B31" s="2">
        <v>63</v>
      </c>
    </row>
    <row r="32" spans="1:10">
      <c r="A32" s="2">
        <v>168</v>
      </c>
      <c r="B32" s="2">
        <v>67</v>
      </c>
    </row>
    <row r="33" spans="1:2">
      <c r="A33" s="2">
        <v>164</v>
      </c>
      <c r="B33" s="2">
        <v>59</v>
      </c>
    </row>
    <row r="34" spans="1:2">
      <c r="A34" s="2">
        <v>168</v>
      </c>
      <c r="B34" s="2">
        <v>64</v>
      </c>
    </row>
    <row r="35" spans="1:2">
      <c r="A35" s="2">
        <v>181</v>
      </c>
      <c r="B35" s="2">
        <v>69</v>
      </c>
    </row>
    <row r="36" spans="1:2">
      <c r="A36" s="2">
        <v>170</v>
      </c>
      <c r="B36" s="2">
        <v>73</v>
      </c>
    </row>
    <row r="37" spans="1:2">
      <c r="A37" s="2">
        <v>184</v>
      </c>
      <c r="B37" s="2">
        <v>68</v>
      </c>
    </row>
    <row r="38" spans="1:2">
      <c r="A38" s="2">
        <v>169</v>
      </c>
      <c r="B38" s="2">
        <v>66</v>
      </c>
    </row>
    <row r="39" spans="1:2">
      <c r="A39" s="2">
        <v>170</v>
      </c>
      <c r="B39" s="2">
        <v>76</v>
      </c>
    </row>
    <row r="40" spans="1:2">
      <c r="A40" s="2">
        <v>176</v>
      </c>
      <c r="B40" s="2">
        <v>67</v>
      </c>
    </row>
    <row r="41" spans="1:2">
      <c r="A41" s="2">
        <v>169</v>
      </c>
      <c r="B41" s="2">
        <v>64</v>
      </c>
    </row>
    <row r="42" spans="1:2">
      <c r="A42" s="2">
        <v>170</v>
      </c>
      <c r="B42" s="2">
        <v>61</v>
      </c>
    </row>
    <row r="43" spans="1:2">
      <c r="A43" s="2">
        <v>171</v>
      </c>
      <c r="B43" s="2">
        <v>72</v>
      </c>
    </row>
    <row r="44" spans="1:2">
      <c r="A44" s="2">
        <v>168</v>
      </c>
      <c r="B44" s="2">
        <v>59</v>
      </c>
    </row>
    <row r="45" spans="1:2">
      <c r="A45" s="2">
        <v>161</v>
      </c>
      <c r="B45" s="2">
        <v>51</v>
      </c>
    </row>
    <row r="46" spans="1:2">
      <c r="A46" s="2">
        <v>165</v>
      </c>
      <c r="B46" s="2">
        <v>60</v>
      </c>
    </row>
    <row r="47" spans="1:2">
      <c r="A47" s="2">
        <v>168</v>
      </c>
      <c r="B47" s="2">
        <v>50</v>
      </c>
    </row>
    <row r="48" spans="1:2">
      <c r="A48" s="2">
        <v>175</v>
      </c>
      <c r="B48" s="2">
        <v>64</v>
      </c>
    </row>
    <row r="49" spans="1:2">
      <c r="A49" s="2">
        <v>174</v>
      </c>
      <c r="B49" s="2">
        <v>66</v>
      </c>
    </row>
    <row r="50" spans="1:2">
      <c r="A50" s="2">
        <v>188</v>
      </c>
      <c r="B50" s="2">
        <v>75</v>
      </c>
    </row>
    <row r="51" spans="1:2">
      <c r="A51" s="2">
        <v>166</v>
      </c>
      <c r="B51" s="2">
        <v>67</v>
      </c>
    </row>
    <row r="52" spans="1:2">
      <c r="A52" s="2">
        <v>178</v>
      </c>
      <c r="B52" s="2">
        <v>73</v>
      </c>
    </row>
    <row r="53" spans="1:2">
      <c r="A53" s="2">
        <v>163</v>
      </c>
      <c r="B53" s="2">
        <v>63</v>
      </c>
    </row>
    <row r="54" spans="1:2">
      <c r="A54" s="2">
        <v>170</v>
      </c>
      <c r="B54" s="2">
        <v>75</v>
      </c>
    </row>
    <row r="55" spans="1:2">
      <c r="A55" s="2">
        <v>164</v>
      </c>
      <c r="B55" s="2">
        <v>60</v>
      </c>
    </row>
    <row r="56" spans="1:2">
      <c r="A56" s="2">
        <v>164</v>
      </c>
      <c r="B56" s="2">
        <v>56</v>
      </c>
    </row>
    <row r="57" spans="1:2">
      <c r="A57" s="2">
        <v>168</v>
      </c>
      <c r="B57" s="2">
        <v>59</v>
      </c>
    </row>
    <row r="58" spans="1:2">
      <c r="A58" s="2">
        <v>167</v>
      </c>
      <c r="B58" s="2">
        <v>61</v>
      </c>
    </row>
    <row r="59" spans="1:2">
      <c r="A59" s="2">
        <v>166</v>
      </c>
      <c r="B59" s="2">
        <v>62</v>
      </c>
    </row>
    <row r="60" spans="1:2">
      <c r="A60" s="2">
        <v>162</v>
      </c>
      <c r="B60" s="2">
        <v>65</v>
      </c>
    </row>
    <row r="61" spans="1:2">
      <c r="A61" s="2">
        <v>171</v>
      </c>
      <c r="B61" s="2">
        <v>60</v>
      </c>
    </row>
    <row r="62" spans="1:2">
      <c r="A62" s="2">
        <v>168</v>
      </c>
      <c r="B62" s="2">
        <v>62</v>
      </c>
    </row>
    <row r="63" spans="1:2">
      <c r="A63" s="2">
        <v>173</v>
      </c>
      <c r="B63" s="2">
        <v>70</v>
      </c>
    </row>
    <row r="64" spans="1:2">
      <c r="A64" s="2">
        <v>167</v>
      </c>
      <c r="B64" s="2">
        <v>61</v>
      </c>
    </row>
    <row r="65" spans="1:2">
      <c r="A65" s="2">
        <v>170</v>
      </c>
      <c r="B65" s="2">
        <v>74</v>
      </c>
    </row>
    <row r="66" spans="1:2">
      <c r="A66" s="2">
        <v>171</v>
      </c>
      <c r="B66" s="2">
        <v>60</v>
      </c>
    </row>
    <row r="67" spans="1:2">
      <c r="A67" s="2">
        <v>173</v>
      </c>
      <c r="B67" s="2">
        <v>66</v>
      </c>
    </row>
    <row r="68" spans="1:2">
      <c r="A68" s="2">
        <v>187</v>
      </c>
      <c r="B68" s="2">
        <v>84</v>
      </c>
    </row>
    <row r="69" spans="1:2">
      <c r="A69" s="2">
        <v>166</v>
      </c>
      <c r="B69" s="2">
        <v>58</v>
      </c>
    </row>
    <row r="70" spans="1:2">
      <c r="A70" s="2">
        <v>170</v>
      </c>
      <c r="B70" s="2">
        <v>75</v>
      </c>
    </row>
    <row r="71" spans="1:2">
      <c r="A71" s="2">
        <v>178</v>
      </c>
      <c r="B71" s="2">
        <v>69</v>
      </c>
    </row>
    <row r="72" spans="1:2">
      <c r="A72" s="2">
        <v>173</v>
      </c>
      <c r="B72" s="2">
        <v>64</v>
      </c>
    </row>
    <row r="73" spans="1:2">
      <c r="A73" s="2">
        <v>179</v>
      </c>
      <c r="B73" s="2">
        <v>71</v>
      </c>
    </row>
    <row r="74" spans="1:2">
      <c r="A74" s="2">
        <v>171</v>
      </c>
      <c r="B74" s="2">
        <v>64</v>
      </c>
    </row>
    <row r="75" spans="1:2">
      <c r="A75" s="2">
        <v>174</v>
      </c>
      <c r="B75" s="2">
        <v>74</v>
      </c>
    </row>
    <row r="76" spans="1:2">
      <c r="A76" s="2">
        <v>164</v>
      </c>
      <c r="B76" s="2">
        <v>70</v>
      </c>
    </row>
    <row r="77" spans="1:2">
      <c r="A77" s="2">
        <v>173</v>
      </c>
      <c r="B77" s="2">
        <v>69</v>
      </c>
    </row>
    <row r="78" spans="1:2">
      <c r="A78" s="2">
        <v>168</v>
      </c>
      <c r="B78" s="2">
        <v>64</v>
      </c>
    </row>
    <row r="79" spans="1:2">
      <c r="A79" s="2">
        <v>166</v>
      </c>
      <c r="B79" s="2">
        <v>55</v>
      </c>
    </row>
    <row r="80" spans="1:2">
      <c r="A80" s="2">
        <v>177</v>
      </c>
      <c r="B80" s="2">
        <v>67</v>
      </c>
    </row>
    <row r="81" spans="1:2">
      <c r="A81" s="2">
        <v>170</v>
      </c>
      <c r="B81" s="2">
        <v>61</v>
      </c>
    </row>
    <row r="82" spans="1:2">
      <c r="A82" s="2">
        <v>167</v>
      </c>
      <c r="B82" s="2">
        <v>63</v>
      </c>
    </row>
    <row r="83" spans="1:2">
      <c r="A83" s="2">
        <v>174</v>
      </c>
      <c r="B83" s="2">
        <v>75</v>
      </c>
    </row>
    <row r="84" spans="1:2">
      <c r="A84" s="2">
        <v>164</v>
      </c>
      <c r="B84" s="2">
        <v>59</v>
      </c>
    </row>
    <row r="85" spans="1:2">
      <c r="A85" s="2">
        <v>164</v>
      </c>
      <c r="B85" s="2">
        <v>62</v>
      </c>
    </row>
    <row r="86" spans="1:2">
      <c r="A86" s="2">
        <v>178</v>
      </c>
      <c r="B86" s="2">
        <v>60</v>
      </c>
    </row>
    <row r="87" spans="1:2">
      <c r="A87" s="2">
        <v>173</v>
      </c>
      <c r="B87" s="2">
        <v>66</v>
      </c>
    </row>
    <row r="88" spans="1:2">
      <c r="A88" s="2">
        <v>179</v>
      </c>
      <c r="B88" s="2">
        <v>63</v>
      </c>
    </row>
    <row r="89" spans="1:2">
      <c r="A89" s="2">
        <v>165</v>
      </c>
      <c r="B89" s="2">
        <v>62</v>
      </c>
    </row>
    <row r="90" spans="1:2">
      <c r="A90" s="2">
        <v>171</v>
      </c>
      <c r="B90" s="2">
        <v>66</v>
      </c>
    </row>
    <row r="91" spans="1:2">
      <c r="A91" s="2">
        <v>171</v>
      </c>
      <c r="B91" s="2">
        <v>63</v>
      </c>
    </row>
    <row r="92" spans="1:2">
      <c r="A92" s="2">
        <v>170</v>
      </c>
      <c r="B92" s="2">
        <v>70</v>
      </c>
    </row>
    <row r="93" spans="1:2">
      <c r="A93" s="2">
        <v>170</v>
      </c>
      <c r="B93" s="2">
        <v>67</v>
      </c>
    </row>
    <row r="94" spans="1:2">
      <c r="A94" s="2">
        <v>165</v>
      </c>
      <c r="B94" s="2">
        <v>59</v>
      </c>
    </row>
    <row r="95" spans="1:2">
      <c r="A95" s="2">
        <v>156</v>
      </c>
      <c r="B95" s="2">
        <v>53</v>
      </c>
    </row>
    <row r="96" spans="1:2">
      <c r="A96" s="2">
        <v>164</v>
      </c>
      <c r="B96" s="2">
        <v>60</v>
      </c>
    </row>
    <row r="97" spans="1:2">
      <c r="A97" s="2">
        <v>158</v>
      </c>
      <c r="B97" s="2">
        <v>57</v>
      </c>
    </row>
    <row r="98" spans="1:2">
      <c r="A98" s="2">
        <v>165</v>
      </c>
      <c r="B98" s="2">
        <v>68</v>
      </c>
    </row>
    <row r="99" spans="1:2">
      <c r="A99" s="2">
        <v>172</v>
      </c>
      <c r="B99" s="2">
        <v>67</v>
      </c>
    </row>
    <row r="100" spans="1:2">
      <c r="A100" s="2">
        <v>178</v>
      </c>
      <c r="B100" s="2">
        <v>75</v>
      </c>
    </row>
    <row r="101" spans="1:2">
      <c r="A101" s="2">
        <v>159</v>
      </c>
      <c r="B101" s="2">
        <v>61</v>
      </c>
    </row>
    <row r="102" spans="1:2">
      <c r="A102" s="2">
        <v>162</v>
      </c>
      <c r="B102" s="2">
        <v>66</v>
      </c>
    </row>
    <row r="103" spans="1:2">
      <c r="A103" s="2">
        <v>166</v>
      </c>
      <c r="B103" s="2">
        <v>64</v>
      </c>
    </row>
    <row r="104" spans="1:2">
      <c r="A104" s="2">
        <v>172</v>
      </c>
      <c r="B104" s="2">
        <v>59</v>
      </c>
    </row>
    <row r="105" spans="1:2">
      <c r="A105" s="2">
        <v>169</v>
      </c>
      <c r="B105" s="2">
        <v>68</v>
      </c>
    </row>
    <row r="106" spans="1:2">
      <c r="A106" s="2">
        <v>176</v>
      </c>
      <c r="B106" s="2">
        <v>70</v>
      </c>
    </row>
    <row r="107" spans="1:2">
      <c r="A107" s="2">
        <v>167</v>
      </c>
      <c r="B107" s="2">
        <v>70</v>
      </c>
    </row>
    <row r="108" spans="1:2">
      <c r="A108" s="2">
        <v>167</v>
      </c>
      <c r="B108" s="2">
        <v>62</v>
      </c>
    </row>
    <row r="109" spans="1:2">
      <c r="A109" s="2">
        <v>168</v>
      </c>
      <c r="B109" s="2">
        <v>67</v>
      </c>
    </row>
    <row r="110" spans="1:2">
      <c r="A110" s="2">
        <v>167</v>
      </c>
      <c r="B110" s="2">
        <v>63</v>
      </c>
    </row>
    <row r="111" spans="1:2">
      <c r="A111" s="2">
        <v>169</v>
      </c>
      <c r="B111" s="2">
        <v>62</v>
      </c>
    </row>
    <row r="112" spans="1:2">
      <c r="A112" s="2">
        <v>167</v>
      </c>
      <c r="B112" s="2">
        <v>64</v>
      </c>
    </row>
    <row r="113" spans="1:2">
      <c r="A113" s="2">
        <v>196</v>
      </c>
      <c r="B113" s="2">
        <v>60</v>
      </c>
    </row>
    <row r="114" spans="1:2">
      <c r="A114" s="2">
        <v>169</v>
      </c>
      <c r="B114" s="2">
        <v>63</v>
      </c>
    </row>
    <row r="115" spans="1:2">
      <c r="A115" s="2">
        <v>163</v>
      </c>
      <c r="B115" s="2">
        <v>65</v>
      </c>
    </row>
    <row r="116" spans="1:2">
      <c r="A116" s="2">
        <v>164</v>
      </c>
      <c r="B116" s="2">
        <v>65</v>
      </c>
    </row>
    <row r="117" spans="1:2">
      <c r="A117" s="2">
        <v>164</v>
      </c>
      <c r="B117" s="2">
        <v>62</v>
      </c>
    </row>
    <row r="118" spans="1:2">
      <c r="A118" s="2">
        <v>164</v>
      </c>
      <c r="B118" s="2">
        <v>57</v>
      </c>
    </row>
    <row r="119" spans="1:2">
      <c r="A119" s="2">
        <v>178</v>
      </c>
      <c r="B119" s="2">
        <v>71</v>
      </c>
    </row>
    <row r="120" spans="1:2">
      <c r="A120" s="2">
        <v>176</v>
      </c>
      <c r="B120" s="2">
        <v>65</v>
      </c>
    </row>
    <row r="121" spans="1:2">
      <c r="A121" s="2">
        <v>167</v>
      </c>
      <c r="B121" s="2">
        <v>57</v>
      </c>
    </row>
    <row r="122" spans="1:2">
      <c r="A122" s="2">
        <v>165</v>
      </c>
      <c r="B122" s="2">
        <v>66</v>
      </c>
    </row>
    <row r="123" spans="1:2">
      <c r="A123" s="2">
        <v>172</v>
      </c>
      <c r="B123" s="2">
        <v>64</v>
      </c>
    </row>
    <row r="124" spans="1:2">
      <c r="A124" s="2">
        <v>168</v>
      </c>
      <c r="B124" s="2">
        <v>68</v>
      </c>
    </row>
    <row r="125" spans="1:2">
      <c r="A125" s="2">
        <v>170</v>
      </c>
      <c r="B125" s="2">
        <v>68</v>
      </c>
    </row>
    <row r="126" spans="1:2">
      <c r="A126" s="2">
        <v>187</v>
      </c>
      <c r="B126" s="2">
        <v>63</v>
      </c>
    </row>
    <row r="127" spans="1:2">
      <c r="A127" s="2">
        <v>165</v>
      </c>
      <c r="B127" s="2">
        <v>61</v>
      </c>
    </row>
    <row r="128" spans="1:2">
      <c r="A128" s="2">
        <v>171</v>
      </c>
      <c r="B128" s="2">
        <v>73</v>
      </c>
    </row>
    <row r="129" spans="1:2">
      <c r="A129" s="2">
        <v>171</v>
      </c>
      <c r="B129" s="2">
        <v>66</v>
      </c>
    </row>
    <row r="130" spans="1:2">
      <c r="A130" s="2">
        <v>169</v>
      </c>
      <c r="B130" s="2">
        <v>56</v>
      </c>
    </row>
    <row r="131" spans="1:2">
      <c r="A131" s="2">
        <v>163</v>
      </c>
      <c r="B131" s="2">
        <v>58</v>
      </c>
    </row>
    <row r="132" spans="1:2">
      <c r="A132" s="2">
        <v>161</v>
      </c>
      <c r="B132" s="2">
        <v>60</v>
      </c>
    </row>
    <row r="133" spans="1:2">
      <c r="A133" s="2">
        <v>175</v>
      </c>
      <c r="B133" s="2">
        <v>77</v>
      </c>
    </row>
    <row r="134" spans="1:2">
      <c r="A134" s="2">
        <v>172</v>
      </c>
      <c r="B134" s="2">
        <v>67</v>
      </c>
    </row>
    <row r="135" spans="1:2">
      <c r="A135" s="2">
        <v>176</v>
      </c>
      <c r="B135" s="2">
        <v>65</v>
      </c>
    </row>
    <row r="136" spans="1:2">
      <c r="A136" s="2">
        <v>180</v>
      </c>
      <c r="B136" s="2">
        <v>76</v>
      </c>
    </row>
    <row r="137" spans="1:2">
      <c r="A137" s="2">
        <v>172</v>
      </c>
      <c r="B137" s="2">
        <v>70</v>
      </c>
    </row>
    <row r="138" spans="1:2">
      <c r="A138" s="2">
        <v>174</v>
      </c>
      <c r="B138" s="2">
        <v>73</v>
      </c>
    </row>
    <row r="139" spans="1:2">
      <c r="A139" s="2">
        <v>164</v>
      </c>
      <c r="B139" s="2">
        <v>60</v>
      </c>
    </row>
    <row r="140" spans="1:2">
      <c r="A140" s="2">
        <v>169</v>
      </c>
      <c r="B140" s="2">
        <v>75</v>
      </c>
    </row>
    <row r="141" spans="1:2">
      <c r="A141" s="2">
        <v>157</v>
      </c>
      <c r="B141" s="2">
        <v>60</v>
      </c>
    </row>
    <row r="142" spans="1:2">
      <c r="A142" s="2">
        <v>178</v>
      </c>
      <c r="B142" s="2">
        <v>60</v>
      </c>
    </row>
    <row r="143" spans="1:2">
      <c r="A143" s="2">
        <v>176</v>
      </c>
      <c r="B143" s="2">
        <v>77</v>
      </c>
    </row>
    <row r="144" spans="1:2">
      <c r="A144" s="2">
        <v>161</v>
      </c>
      <c r="B144" s="2">
        <v>66</v>
      </c>
    </row>
    <row r="145" spans="1:2">
      <c r="A145" s="2">
        <v>176</v>
      </c>
      <c r="B145" s="2">
        <v>70</v>
      </c>
    </row>
    <row r="146" spans="1:2">
      <c r="A146" s="2">
        <v>165</v>
      </c>
      <c r="B146" s="2">
        <v>61</v>
      </c>
    </row>
    <row r="147" spans="1:2">
      <c r="A147" s="2">
        <v>161</v>
      </c>
      <c r="B147" s="2">
        <v>55</v>
      </c>
    </row>
    <row r="148" spans="1:2">
      <c r="A148" s="2">
        <v>182</v>
      </c>
      <c r="B148" s="2">
        <v>76</v>
      </c>
    </row>
    <row r="149" spans="1:2">
      <c r="A149" s="2">
        <v>176</v>
      </c>
      <c r="B149" s="2">
        <v>72</v>
      </c>
    </row>
    <row r="150" spans="1:2">
      <c r="A150" s="2">
        <v>168</v>
      </c>
      <c r="B150" s="2">
        <v>63</v>
      </c>
    </row>
    <row r="151" spans="1:2">
      <c r="A151" s="2">
        <v>164</v>
      </c>
      <c r="B151" s="2">
        <v>59</v>
      </c>
    </row>
    <row r="152" spans="1:2">
      <c r="A152" s="2">
        <v>165</v>
      </c>
      <c r="B152" s="2">
        <v>60</v>
      </c>
    </row>
    <row r="153" spans="1:2">
      <c r="A153" s="2">
        <v>163</v>
      </c>
      <c r="B153" s="2">
        <v>63</v>
      </c>
    </row>
    <row r="154" spans="1:2">
      <c r="A154" s="2">
        <v>171</v>
      </c>
      <c r="B154" s="2">
        <v>57</v>
      </c>
    </row>
    <row r="155" spans="1:2">
      <c r="A155" s="2">
        <v>172</v>
      </c>
      <c r="B155" s="2">
        <v>67</v>
      </c>
    </row>
    <row r="156" spans="1:2">
      <c r="A156" s="2">
        <v>175</v>
      </c>
      <c r="B156" s="2">
        <v>67</v>
      </c>
    </row>
    <row r="157" spans="1:2">
      <c r="A157" s="2">
        <v>172</v>
      </c>
      <c r="B157" s="2">
        <v>70</v>
      </c>
    </row>
    <row r="158" spans="1:2">
      <c r="A158" s="2">
        <v>162</v>
      </c>
      <c r="B158" s="2">
        <v>54</v>
      </c>
    </row>
    <row r="159" spans="1:2">
      <c r="A159" s="2">
        <v>163</v>
      </c>
      <c r="B159" s="2">
        <v>60</v>
      </c>
    </row>
    <row r="160" spans="1:2">
      <c r="A160" s="2">
        <v>173</v>
      </c>
      <c r="B160" s="2">
        <v>66</v>
      </c>
    </row>
    <row r="161" spans="1:2">
      <c r="A161" s="2">
        <v>174</v>
      </c>
      <c r="B161" s="2">
        <v>79</v>
      </c>
    </row>
    <row r="162" spans="1:2">
      <c r="A162" s="2">
        <v>164</v>
      </c>
      <c r="B162" s="2">
        <v>61</v>
      </c>
    </row>
    <row r="163" spans="1:2">
      <c r="A163" s="2">
        <v>176</v>
      </c>
      <c r="B163" s="2">
        <v>71</v>
      </c>
    </row>
    <row r="164" spans="1:2">
      <c r="A164" s="2">
        <v>171</v>
      </c>
      <c r="B164" s="2">
        <v>66</v>
      </c>
    </row>
    <row r="165" spans="1:2">
      <c r="A165" s="2">
        <v>173</v>
      </c>
      <c r="B165" s="2">
        <v>69</v>
      </c>
    </row>
    <row r="166" spans="1:2">
      <c r="A166" s="2">
        <v>169</v>
      </c>
      <c r="B166" s="2">
        <v>68</v>
      </c>
    </row>
    <row r="167" spans="1:2">
      <c r="A167" s="2">
        <v>166</v>
      </c>
      <c r="B167" s="2">
        <v>61</v>
      </c>
    </row>
    <row r="168" spans="1:2">
      <c r="A168" s="2">
        <v>173</v>
      </c>
      <c r="B168" s="2">
        <v>69</v>
      </c>
    </row>
    <row r="169" spans="1:2">
      <c r="A169" s="2">
        <v>172</v>
      </c>
      <c r="B169" s="2">
        <v>74</v>
      </c>
    </row>
    <row r="170" spans="1:2">
      <c r="A170" s="2">
        <v>173</v>
      </c>
      <c r="B170" s="2">
        <v>69</v>
      </c>
    </row>
    <row r="171" spans="1:2">
      <c r="A171" s="2">
        <v>161</v>
      </c>
      <c r="B171" s="2">
        <v>55</v>
      </c>
    </row>
    <row r="172" spans="1:2">
      <c r="A172" s="2">
        <v>169</v>
      </c>
      <c r="B172" s="2">
        <v>61</v>
      </c>
    </row>
    <row r="173" spans="1:2">
      <c r="A173" s="2">
        <v>172</v>
      </c>
      <c r="B173" s="2">
        <v>63</v>
      </c>
    </row>
    <row r="174" spans="1:2">
      <c r="A174" s="2">
        <v>168</v>
      </c>
      <c r="B174" s="2">
        <v>70</v>
      </c>
    </row>
    <row r="175" spans="1:2">
      <c r="A175" s="2">
        <v>171</v>
      </c>
      <c r="B175" s="2">
        <v>66</v>
      </c>
    </row>
    <row r="176" spans="1:2">
      <c r="A176" s="2">
        <v>173</v>
      </c>
      <c r="B176" s="2">
        <v>65</v>
      </c>
    </row>
    <row r="177" spans="1:2">
      <c r="A177" s="2">
        <v>170</v>
      </c>
      <c r="B177" s="2">
        <v>61</v>
      </c>
    </row>
    <row r="178" spans="1:2">
      <c r="A178" s="2">
        <v>163</v>
      </c>
      <c r="B178" s="2">
        <v>65</v>
      </c>
    </row>
    <row r="179" spans="1:2">
      <c r="A179" s="2">
        <v>167</v>
      </c>
      <c r="B179" s="2">
        <v>55</v>
      </c>
    </row>
    <row r="180" spans="1:2">
      <c r="A180" s="2">
        <v>171</v>
      </c>
      <c r="B180" s="2">
        <v>70</v>
      </c>
    </row>
    <row r="181" spans="1:2">
      <c r="A181" s="2">
        <v>169</v>
      </c>
      <c r="B181" s="2">
        <v>70</v>
      </c>
    </row>
    <row r="182" spans="1:2">
      <c r="A182" s="2">
        <v>170</v>
      </c>
      <c r="B182" s="2">
        <v>63</v>
      </c>
    </row>
    <row r="183" spans="1:2">
      <c r="A183" s="2">
        <v>166</v>
      </c>
      <c r="B183" s="2">
        <v>63</v>
      </c>
    </row>
    <row r="184" spans="1:2">
      <c r="A184" s="2">
        <v>172</v>
      </c>
      <c r="B184" s="2">
        <v>65</v>
      </c>
    </row>
    <row r="185" spans="1:2">
      <c r="A185" s="2">
        <v>171</v>
      </c>
      <c r="B185" s="2">
        <v>64</v>
      </c>
    </row>
    <row r="186" spans="1:2">
      <c r="A186" s="2">
        <v>166</v>
      </c>
      <c r="B186" s="2">
        <v>78</v>
      </c>
    </row>
    <row r="187" spans="1:2">
      <c r="A187" s="2">
        <v>177</v>
      </c>
      <c r="B187" s="2">
        <v>72</v>
      </c>
    </row>
    <row r="188" spans="1:2">
      <c r="A188" s="2">
        <v>171</v>
      </c>
      <c r="B188" s="2">
        <v>66</v>
      </c>
    </row>
    <row r="189" spans="1:2">
      <c r="A189" s="2">
        <v>164</v>
      </c>
      <c r="B189" s="2">
        <v>62</v>
      </c>
    </row>
    <row r="190" spans="1:2">
      <c r="A190" s="2">
        <v>169</v>
      </c>
      <c r="B190" s="2">
        <v>66</v>
      </c>
    </row>
    <row r="191" spans="1:2">
      <c r="A191" s="2">
        <v>167</v>
      </c>
      <c r="B191" s="2">
        <v>67</v>
      </c>
    </row>
    <row r="192" spans="1:2">
      <c r="A192" s="2">
        <v>168</v>
      </c>
      <c r="B192" s="2">
        <v>67</v>
      </c>
    </row>
    <row r="193" spans="1:2">
      <c r="A193" s="2">
        <v>169</v>
      </c>
      <c r="B193" s="2">
        <v>66</v>
      </c>
    </row>
    <row r="194" spans="1:2">
      <c r="A194" s="2">
        <v>165</v>
      </c>
      <c r="B194" s="2">
        <v>63</v>
      </c>
    </row>
    <row r="195" spans="1:2">
      <c r="A195" s="2">
        <v>174</v>
      </c>
      <c r="B195" s="2">
        <v>74</v>
      </c>
    </row>
    <row r="196" spans="1:2">
      <c r="A196" s="2">
        <v>171</v>
      </c>
      <c r="B196" s="2">
        <v>69</v>
      </c>
    </row>
    <row r="197" spans="1:2">
      <c r="A197" s="2">
        <v>168</v>
      </c>
      <c r="B197" s="2">
        <v>70</v>
      </c>
    </row>
    <row r="198" spans="1:2">
      <c r="A198" s="2">
        <v>171</v>
      </c>
      <c r="B198" s="2">
        <v>65</v>
      </c>
    </row>
    <row r="199" spans="1:2">
      <c r="A199" s="2">
        <v>171</v>
      </c>
      <c r="B199" s="2">
        <v>69</v>
      </c>
    </row>
    <row r="200" spans="1:2">
      <c r="A200" s="2">
        <v>172</v>
      </c>
      <c r="B200" s="2">
        <v>69</v>
      </c>
    </row>
    <row r="201" spans="1:2">
      <c r="A201" s="2">
        <v>167</v>
      </c>
      <c r="B201" s="2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38A2-E346-FD41-8257-04724C31BBAA}">
  <dimension ref="A1:T201"/>
  <sheetViews>
    <sheetView workbookViewId="0">
      <selection activeCell="I30" sqref="I30"/>
    </sheetView>
  </sheetViews>
  <sheetFormatPr baseColWidth="10" defaultRowHeight="16"/>
  <cols>
    <col min="3" max="3" width="12.6640625" customWidth="1"/>
    <col min="16" max="16" width="18.5" customWidth="1"/>
    <col min="17" max="17" width="19.1640625" customWidth="1"/>
    <col min="18" max="18" width="23.83203125" customWidth="1"/>
    <col min="19" max="19" width="20.83203125" customWidth="1"/>
  </cols>
  <sheetData>
    <row r="1" spans="1:20">
      <c r="A1" s="1" t="s">
        <v>1</v>
      </c>
      <c r="B1" s="1" t="s">
        <v>2</v>
      </c>
      <c r="C1" s="53"/>
      <c r="D1" s="53"/>
      <c r="E1" s="54" t="s">
        <v>55</v>
      </c>
      <c r="F1" s="55">
        <f>(F2+F3)/2</f>
        <v>50</v>
      </c>
      <c r="G1" s="55">
        <f t="shared" ref="G1:O1" si="0">(G2+G3)/2</f>
        <v>54</v>
      </c>
      <c r="H1" s="55">
        <f t="shared" si="0"/>
        <v>58</v>
      </c>
      <c r="I1" s="55">
        <f t="shared" si="0"/>
        <v>62</v>
      </c>
      <c r="J1" s="55">
        <f t="shared" si="0"/>
        <v>66</v>
      </c>
      <c r="K1" s="55">
        <f t="shared" si="0"/>
        <v>70</v>
      </c>
      <c r="L1" s="55">
        <f t="shared" si="0"/>
        <v>74</v>
      </c>
      <c r="M1" s="55">
        <f t="shared" si="0"/>
        <v>78</v>
      </c>
      <c r="N1" s="55">
        <f t="shared" si="0"/>
        <v>82</v>
      </c>
      <c r="O1" s="55">
        <f t="shared" si="0"/>
        <v>86</v>
      </c>
      <c r="P1" s="13"/>
      <c r="Q1" s="10"/>
      <c r="R1" s="56"/>
      <c r="S1" s="60"/>
      <c r="T1" s="58"/>
    </row>
    <row r="2" spans="1:20">
      <c r="A2" s="2">
        <v>168</v>
      </c>
      <c r="B2" s="2">
        <v>67</v>
      </c>
      <c r="C2" s="53"/>
      <c r="D2" s="53"/>
      <c r="E2" s="53" t="s">
        <v>53</v>
      </c>
      <c r="F2" s="3">
        <f>'2'!$L11</f>
        <v>48</v>
      </c>
      <c r="G2" s="3">
        <f>'2'!$L12</f>
        <v>52</v>
      </c>
      <c r="H2" s="3">
        <f>'2'!$L13</f>
        <v>56</v>
      </c>
      <c r="I2" s="3">
        <f>'2'!$L14</f>
        <v>60</v>
      </c>
      <c r="J2" s="3">
        <f>'2'!$L15</f>
        <v>64</v>
      </c>
      <c r="K2" s="3">
        <f>'2'!$L16</f>
        <v>68</v>
      </c>
      <c r="L2" s="3">
        <f>'2'!$L17</f>
        <v>72</v>
      </c>
      <c r="M2" s="3">
        <f>'2'!$L18</f>
        <v>76</v>
      </c>
      <c r="N2" s="3">
        <f>'2'!$L19</f>
        <v>80</v>
      </c>
      <c r="O2" s="3">
        <f>'2'!$L20</f>
        <v>84</v>
      </c>
      <c r="P2" s="13"/>
      <c r="Q2" s="10"/>
      <c r="R2" s="56"/>
      <c r="S2" s="60"/>
      <c r="T2" s="58"/>
    </row>
    <row r="3" spans="1:20">
      <c r="A3" s="2">
        <v>177</v>
      </c>
      <c r="B3" s="2">
        <v>68</v>
      </c>
      <c r="C3" s="54" t="s">
        <v>55</v>
      </c>
      <c r="D3" s="53" t="s">
        <v>52</v>
      </c>
      <c r="E3" s="53"/>
      <c r="F3" s="3">
        <f>'2'!$M11</f>
        <v>52</v>
      </c>
      <c r="G3" s="3">
        <f>'2'!$M12</f>
        <v>56</v>
      </c>
      <c r="H3" s="3">
        <f>'2'!$M13</f>
        <v>60</v>
      </c>
      <c r="I3" s="3">
        <f>'2'!$M14</f>
        <v>64</v>
      </c>
      <c r="J3" s="3">
        <f>'2'!$M15</f>
        <v>68</v>
      </c>
      <c r="K3" s="3">
        <f>'2'!$M16</f>
        <v>72</v>
      </c>
      <c r="L3" s="3">
        <f>'2'!$M17</f>
        <v>76</v>
      </c>
      <c r="M3" s="3">
        <f>'2'!$M18</f>
        <v>80</v>
      </c>
      <c r="N3" s="3">
        <f>'2'!$M19</f>
        <v>84</v>
      </c>
      <c r="O3" s="3">
        <f>'2'!$M20</f>
        <v>88</v>
      </c>
      <c r="P3" s="13" t="s">
        <v>57</v>
      </c>
      <c r="Q3" s="10" t="s">
        <v>58</v>
      </c>
      <c r="R3" s="56" t="s">
        <v>59</v>
      </c>
      <c r="S3" s="60" t="s">
        <v>60</v>
      </c>
      <c r="T3" s="58" t="s">
        <v>61</v>
      </c>
    </row>
    <row r="4" spans="1:20">
      <c r="A4" s="2">
        <v>175</v>
      </c>
      <c r="B4" s="2">
        <v>67</v>
      </c>
      <c r="C4" s="55">
        <f>(D4+E4)/2</f>
        <v>158</v>
      </c>
      <c r="D4" s="3">
        <f>'2'!D11</f>
        <v>156</v>
      </c>
      <c r="E4" s="3">
        <f>'2'!E11</f>
        <v>160</v>
      </c>
      <c r="F4" s="6">
        <f>COUNTIFS($A$2:$A$201, "&gt;="&amp;$D4,$A$2:$A$201,"&lt;="&amp;$E4,$B$2:$B$201,"&gt;="&amp;F$2,$B$2:$B$201,"&lt;="&amp;F$3)</f>
        <v>1</v>
      </c>
      <c r="G4" s="6">
        <f>COUNTIFS($A$2:$A$201, "&gt;="&amp;$D4,$A$2:$A$201,"&lt;="&amp;$E4,$B$2:$B$201,"&gt;"&amp;G$2,$B$2:$B$201,"&lt;="&amp;G$3)</f>
        <v>2</v>
      </c>
      <c r="H4" s="6">
        <f t="shared" ref="H4:O4" si="1">COUNTIFS($A$2:$A$201, "&gt;="&amp;$D4,$A$2:$A$201,"&lt;="&amp;$E4,$B$2:$B$201,"&gt;"&amp;H$2,$B$2:$B$201,"&lt;="&amp;H$3)</f>
        <v>4</v>
      </c>
      <c r="I4" s="6">
        <f t="shared" si="1"/>
        <v>1</v>
      </c>
      <c r="J4" s="6">
        <f t="shared" si="1"/>
        <v>0</v>
      </c>
      <c r="K4" s="6">
        <f t="shared" si="1"/>
        <v>0</v>
      </c>
      <c r="L4" s="6">
        <f t="shared" si="1"/>
        <v>0</v>
      </c>
      <c r="M4" s="6">
        <f t="shared" si="1"/>
        <v>0</v>
      </c>
      <c r="N4" s="6">
        <f t="shared" si="1"/>
        <v>0</v>
      </c>
      <c r="O4" s="6">
        <f t="shared" si="1"/>
        <v>0</v>
      </c>
      <c r="P4" s="12">
        <f>SUM(F4:O4)</f>
        <v>8</v>
      </c>
      <c r="Q4" s="11">
        <f>SUMPRODUCT($F$1:$O$1,$F4:$O4)/$P4</f>
        <v>56.5</v>
      </c>
      <c r="R4" s="57">
        <f>SUMPRODUCT($F$1:$O$1,$F$1:$O$1,$F4:$O4)/$P4</f>
        <v>3204</v>
      </c>
      <c r="S4" s="61">
        <f>Q4*Q4</f>
        <v>3192.25</v>
      </c>
      <c r="T4" s="59">
        <f>R4-S4</f>
        <v>11.75</v>
      </c>
    </row>
    <row r="5" spans="1:20">
      <c r="A5" s="2">
        <v>160</v>
      </c>
      <c r="B5" s="2">
        <v>59</v>
      </c>
      <c r="C5" s="55">
        <f t="shared" ref="C5:C13" si="2">(D5+E5)/2</f>
        <v>162</v>
      </c>
      <c r="D5" s="3">
        <f>'2'!D12</f>
        <v>160</v>
      </c>
      <c r="E5" s="3">
        <f>'2'!E12</f>
        <v>164</v>
      </c>
      <c r="F5" s="6">
        <f>COUNTIFS($A$2:$A$201, "&gt;"&amp;$D5,$A$2:$A$201,"&lt;="&amp;$E5,$B$2:$B$201,"&gt;="&amp;F$2,$B$2:$B$201,"&lt;="&amp;F$3)</f>
        <v>1</v>
      </c>
      <c r="G5" s="6">
        <f>COUNTIFS($A$2:$A$201, "&gt;"&amp;$D5,$A$2:$A$201,"&lt;="&amp;$E5,$B$2:$B$201,"&gt;"&amp;G$2,$B$2:$B$201,"&lt;="&amp;G$3)</f>
        <v>4</v>
      </c>
      <c r="H5" s="6">
        <f t="shared" ref="H5:O13" si="3">COUNTIFS($A$2:$A$201, "&gt;"&amp;$D5,$A$2:$A$201,"&lt;="&amp;$E5,$B$2:$B$201,"&gt;"&amp;H$2,$B$2:$B$201,"&lt;="&amp;H$3)</f>
        <v>12</v>
      </c>
      <c r="I5" s="6">
        <f t="shared" si="3"/>
        <v>7</v>
      </c>
      <c r="J5" s="6">
        <f t="shared" si="3"/>
        <v>6</v>
      </c>
      <c r="K5" s="6">
        <f t="shared" si="3"/>
        <v>1</v>
      </c>
      <c r="L5" s="6">
        <f t="shared" si="3"/>
        <v>0</v>
      </c>
      <c r="M5" s="6">
        <f t="shared" si="3"/>
        <v>0</v>
      </c>
      <c r="N5" s="6">
        <f t="shared" si="3"/>
        <v>0</v>
      </c>
      <c r="O5" s="6">
        <f t="shared" si="3"/>
        <v>0</v>
      </c>
      <c r="P5" s="12">
        <f t="shared" ref="P5:P13" si="4">SUM(F5:O5)</f>
        <v>31</v>
      </c>
      <c r="Q5" s="11">
        <f t="shared" ref="Q5:Q11" si="5">SUMPRODUCT($F$1:$O$1,$F5:$O5)/$P5</f>
        <v>60.064516129032256</v>
      </c>
      <c r="R5" s="57">
        <f t="shared" ref="R5:R13" si="6">SUMPRODUCT($F$1:$O$1,$F$1:$O$1,$F5:$O5)/$P5</f>
        <v>3628.2580645161293</v>
      </c>
      <c r="S5" s="61">
        <f t="shared" ref="S5:S13" si="7">Q5*Q5</f>
        <v>3607.746097814776</v>
      </c>
      <c r="T5" s="59">
        <f t="shared" ref="T5:T13" si="8">R5-S5</f>
        <v>20.511966701353231</v>
      </c>
    </row>
    <row r="6" spans="1:20">
      <c r="A6" s="2">
        <v>172</v>
      </c>
      <c r="B6" s="2">
        <v>70</v>
      </c>
      <c r="C6" s="55">
        <f t="shared" si="2"/>
        <v>166</v>
      </c>
      <c r="D6" s="3">
        <f>'2'!D13</f>
        <v>164</v>
      </c>
      <c r="E6" s="3">
        <f>'2'!E13</f>
        <v>168</v>
      </c>
      <c r="F6" s="6">
        <f t="shared" ref="F6:F13" si="9">COUNTIFS($A$2:$A$201, "&gt;"&amp;$D6,$A$2:$A$201,"&lt;="&amp;$E6,$B$2:$B$201,"&gt;="&amp;F$2,$B$2:$B$201,"&lt;="&amp;F$3)</f>
        <v>1</v>
      </c>
      <c r="G6" s="6">
        <f t="shared" ref="G6:G13" si="10">COUNTIFS($A$2:$A$201, "&gt;"&amp;$D6,$A$2:$A$201,"&lt;="&amp;$E6,$B$2:$B$201,"&gt;"&amp;G$2,$B$2:$B$201,"&lt;="&amp;G$3)</f>
        <v>2</v>
      </c>
      <c r="H6" s="6">
        <f t="shared" si="3"/>
        <v>8</v>
      </c>
      <c r="I6" s="6">
        <f t="shared" si="3"/>
        <v>21</v>
      </c>
      <c r="J6" s="6">
        <f t="shared" si="3"/>
        <v>9</v>
      </c>
      <c r="K6" s="6">
        <f t="shared" si="3"/>
        <v>3</v>
      </c>
      <c r="L6" s="6">
        <f t="shared" si="3"/>
        <v>0</v>
      </c>
      <c r="M6" s="6">
        <f t="shared" si="3"/>
        <v>1</v>
      </c>
      <c r="N6" s="6">
        <f t="shared" si="3"/>
        <v>0</v>
      </c>
      <c r="O6" s="6">
        <f t="shared" si="3"/>
        <v>0</v>
      </c>
      <c r="P6" s="12">
        <f t="shared" si="4"/>
        <v>45</v>
      </c>
      <c r="Q6" s="11">
        <f t="shared" si="5"/>
        <v>62.355555555555554</v>
      </c>
      <c r="R6" s="57">
        <f t="shared" si="6"/>
        <v>3910.1333333333332</v>
      </c>
      <c r="S6" s="61">
        <f t="shared" si="7"/>
        <v>3888.2153086419753</v>
      </c>
      <c r="T6" s="59">
        <f t="shared" si="8"/>
        <v>21.918024691357914</v>
      </c>
    </row>
    <row r="7" spans="1:20">
      <c r="A7" s="2">
        <v>171</v>
      </c>
      <c r="B7" s="2">
        <v>66</v>
      </c>
      <c r="C7" s="55">
        <f t="shared" si="2"/>
        <v>170</v>
      </c>
      <c r="D7" s="3">
        <f>'2'!D14</f>
        <v>168</v>
      </c>
      <c r="E7" s="3">
        <f>'2'!E14</f>
        <v>172</v>
      </c>
      <c r="F7" s="6">
        <f t="shared" si="9"/>
        <v>0</v>
      </c>
      <c r="G7" s="6">
        <f t="shared" si="10"/>
        <v>2</v>
      </c>
      <c r="H7" s="6">
        <f t="shared" si="3"/>
        <v>4</v>
      </c>
      <c r="I7" s="6">
        <f t="shared" si="3"/>
        <v>14</v>
      </c>
      <c r="J7" s="6">
        <f t="shared" si="3"/>
        <v>18</v>
      </c>
      <c r="K7" s="6">
        <f t="shared" si="3"/>
        <v>11</v>
      </c>
      <c r="L7" s="6">
        <f t="shared" si="3"/>
        <v>9</v>
      </c>
      <c r="M7" s="6">
        <f t="shared" si="3"/>
        <v>0</v>
      </c>
      <c r="N7" s="6">
        <f t="shared" si="3"/>
        <v>0</v>
      </c>
      <c r="O7" s="6">
        <f t="shared" si="3"/>
        <v>0</v>
      </c>
      <c r="P7" s="12">
        <f t="shared" si="4"/>
        <v>58</v>
      </c>
      <c r="Q7" s="11">
        <f t="shared" si="5"/>
        <v>66.068965517241381</v>
      </c>
      <c r="R7" s="57">
        <f t="shared" si="6"/>
        <v>4391.3103448275861</v>
      </c>
      <c r="S7" s="61">
        <f t="shared" si="7"/>
        <v>4365.1082045184303</v>
      </c>
      <c r="T7" s="59">
        <f t="shared" si="8"/>
        <v>26.202140309155766</v>
      </c>
    </row>
    <row r="8" spans="1:20">
      <c r="A8" s="2">
        <v>159</v>
      </c>
      <c r="B8" s="2">
        <v>57</v>
      </c>
      <c r="C8" s="55">
        <f t="shared" si="2"/>
        <v>174</v>
      </c>
      <c r="D8" s="3">
        <f>'2'!D15</f>
        <v>172</v>
      </c>
      <c r="E8" s="3">
        <f>'2'!E15</f>
        <v>176</v>
      </c>
      <c r="F8" s="6">
        <f t="shared" si="9"/>
        <v>0</v>
      </c>
      <c r="G8" s="6">
        <f t="shared" si="10"/>
        <v>0</v>
      </c>
      <c r="H8" s="6">
        <f t="shared" si="3"/>
        <v>1</v>
      </c>
      <c r="I8" s="6">
        <f t="shared" si="3"/>
        <v>3</v>
      </c>
      <c r="J8" s="6">
        <f t="shared" si="3"/>
        <v>13</v>
      </c>
      <c r="K8" s="6">
        <f t="shared" si="3"/>
        <v>11</v>
      </c>
      <c r="L8" s="6">
        <f t="shared" si="3"/>
        <v>6</v>
      </c>
      <c r="M8" s="6">
        <f t="shared" si="3"/>
        <v>3</v>
      </c>
      <c r="N8" s="6">
        <f t="shared" si="3"/>
        <v>0</v>
      </c>
      <c r="O8" s="6">
        <f t="shared" si="3"/>
        <v>0</v>
      </c>
      <c r="P8" s="12">
        <f t="shared" si="4"/>
        <v>37</v>
      </c>
      <c r="Q8" s="11">
        <f t="shared" si="5"/>
        <v>68.918918918918919</v>
      </c>
      <c r="R8" s="57">
        <f t="shared" si="6"/>
        <v>4771.135135135135</v>
      </c>
      <c r="S8" s="61">
        <f t="shared" si="7"/>
        <v>4749.8173849525201</v>
      </c>
      <c r="T8" s="59">
        <f t="shared" si="8"/>
        <v>21.317750182614873</v>
      </c>
    </row>
    <row r="9" spans="1:20">
      <c r="A9" s="2">
        <v>165</v>
      </c>
      <c r="B9" s="2">
        <v>63</v>
      </c>
      <c r="C9" s="55">
        <f t="shared" si="2"/>
        <v>178</v>
      </c>
      <c r="D9" s="3">
        <f>'2'!D16</f>
        <v>176</v>
      </c>
      <c r="E9" s="3">
        <f>'2'!E16</f>
        <v>180</v>
      </c>
      <c r="F9" s="6">
        <f t="shared" si="9"/>
        <v>0</v>
      </c>
      <c r="G9" s="6">
        <f t="shared" si="10"/>
        <v>0</v>
      </c>
      <c r="H9" s="6">
        <f t="shared" si="3"/>
        <v>2</v>
      </c>
      <c r="I9" s="6">
        <f t="shared" si="3"/>
        <v>2</v>
      </c>
      <c r="J9" s="6">
        <f t="shared" si="3"/>
        <v>2</v>
      </c>
      <c r="K9" s="6">
        <f t="shared" si="3"/>
        <v>4</v>
      </c>
      <c r="L9" s="6">
        <f t="shared" si="3"/>
        <v>3</v>
      </c>
      <c r="M9" s="6">
        <f t="shared" si="3"/>
        <v>0</v>
      </c>
      <c r="N9" s="6">
        <f t="shared" si="3"/>
        <v>0</v>
      </c>
      <c r="O9" s="6">
        <f t="shared" si="3"/>
        <v>0</v>
      </c>
      <c r="P9" s="12">
        <f t="shared" si="4"/>
        <v>13</v>
      </c>
      <c r="Q9" s="11">
        <f t="shared" si="5"/>
        <v>67.230769230769226</v>
      </c>
      <c r="R9" s="57">
        <f t="shared" si="6"/>
        <v>4550.4615384615381</v>
      </c>
      <c r="S9" s="61">
        <f t="shared" si="7"/>
        <v>4519.9763313609465</v>
      </c>
      <c r="T9" s="59">
        <f t="shared" si="8"/>
        <v>30.485207100591651</v>
      </c>
    </row>
    <row r="10" spans="1:20">
      <c r="A10" s="2">
        <v>173</v>
      </c>
      <c r="B10" s="2">
        <v>64</v>
      </c>
      <c r="C10" s="55">
        <f t="shared" si="2"/>
        <v>182</v>
      </c>
      <c r="D10" s="3">
        <f>'2'!D17</f>
        <v>180</v>
      </c>
      <c r="E10" s="3">
        <f>'2'!E17</f>
        <v>184</v>
      </c>
      <c r="F10" s="6">
        <f t="shared" si="9"/>
        <v>0</v>
      </c>
      <c r="G10" s="6">
        <f t="shared" si="10"/>
        <v>0</v>
      </c>
      <c r="H10" s="6">
        <f t="shared" si="3"/>
        <v>0</v>
      </c>
      <c r="I10" s="6">
        <f t="shared" si="3"/>
        <v>0</v>
      </c>
      <c r="J10" s="6">
        <f t="shared" si="3"/>
        <v>2</v>
      </c>
      <c r="K10" s="6">
        <f t="shared" si="3"/>
        <v>1</v>
      </c>
      <c r="L10" s="6">
        <f t="shared" si="3"/>
        <v>1</v>
      </c>
      <c r="M10" s="6">
        <f t="shared" si="3"/>
        <v>0</v>
      </c>
      <c r="N10" s="6">
        <f t="shared" si="3"/>
        <v>0</v>
      </c>
      <c r="O10" s="6">
        <f t="shared" si="3"/>
        <v>0</v>
      </c>
      <c r="P10" s="12">
        <f t="shared" si="4"/>
        <v>4</v>
      </c>
      <c r="Q10" s="11">
        <f t="shared" si="5"/>
        <v>69</v>
      </c>
      <c r="R10" s="57">
        <f t="shared" si="6"/>
        <v>4772</v>
      </c>
      <c r="S10" s="61">
        <f t="shared" si="7"/>
        <v>4761</v>
      </c>
      <c r="T10" s="59">
        <f t="shared" si="8"/>
        <v>11</v>
      </c>
    </row>
    <row r="11" spans="1:20">
      <c r="A11" s="2">
        <v>174</v>
      </c>
      <c r="B11" s="2">
        <v>74</v>
      </c>
      <c r="C11" s="55">
        <f t="shared" si="2"/>
        <v>186</v>
      </c>
      <c r="D11" s="3">
        <f>'2'!D18</f>
        <v>184</v>
      </c>
      <c r="E11" s="3">
        <f>'2'!E18</f>
        <v>188</v>
      </c>
      <c r="F11" s="6">
        <f t="shared" si="9"/>
        <v>0</v>
      </c>
      <c r="G11" s="6">
        <f t="shared" si="10"/>
        <v>0</v>
      </c>
      <c r="H11" s="6">
        <f t="shared" si="3"/>
        <v>0</v>
      </c>
      <c r="I11" s="6">
        <f t="shared" si="3"/>
        <v>1</v>
      </c>
      <c r="J11" s="6">
        <f t="shared" si="3"/>
        <v>0</v>
      </c>
      <c r="K11" s="6">
        <f t="shared" si="3"/>
        <v>0</v>
      </c>
      <c r="L11" s="6">
        <f t="shared" si="3"/>
        <v>1</v>
      </c>
      <c r="M11" s="6">
        <f t="shared" si="3"/>
        <v>0</v>
      </c>
      <c r="N11" s="6">
        <f t="shared" si="3"/>
        <v>1</v>
      </c>
      <c r="O11" s="6">
        <f t="shared" si="3"/>
        <v>0</v>
      </c>
      <c r="P11" s="12">
        <f t="shared" si="4"/>
        <v>3</v>
      </c>
      <c r="Q11" s="11">
        <f t="shared" si="5"/>
        <v>72.666666666666671</v>
      </c>
      <c r="R11" s="57">
        <f t="shared" si="6"/>
        <v>5348</v>
      </c>
      <c r="S11" s="61">
        <f t="shared" si="7"/>
        <v>5280.4444444444453</v>
      </c>
      <c r="T11" s="59">
        <f t="shared" si="8"/>
        <v>67.555555555554747</v>
      </c>
    </row>
    <row r="12" spans="1:20">
      <c r="A12" s="2">
        <v>161</v>
      </c>
      <c r="B12" s="2">
        <v>60</v>
      </c>
      <c r="C12" s="55">
        <f t="shared" si="2"/>
        <v>190</v>
      </c>
      <c r="D12" s="3">
        <f>'2'!D19</f>
        <v>188</v>
      </c>
      <c r="E12" s="3">
        <f>'2'!E19</f>
        <v>192</v>
      </c>
      <c r="F12" s="6">
        <f t="shared" si="9"/>
        <v>0</v>
      </c>
      <c r="G12" s="6">
        <f t="shared" si="10"/>
        <v>0</v>
      </c>
      <c r="H12" s="6">
        <f t="shared" si="3"/>
        <v>0</v>
      </c>
      <c r="I12" s="6">
        <f t="shared" si="3"/>
        <v>0</v>
      </c>
      <c r="J12" s="6">
        <f t="shared" si="3"/>
        <v>0</v>
      </c>
      <c r="K12" s="6">
        <f t="shared" si="3"/>
        <v>0</v>
      </c>
      <c r="L12" s="6">
        <f t="shared" si="3"/>
        <v>0</v>
      </c>
      <c r="M12" s="6">
        <f t="shared" si="3"/>
        <v>0</v>
      </c>
      <c r="N12" s="6">
        <f t="shared" si="3"/>
        <v>0</v>
      </c>
      <c r="O12" s="6">
        <f t="shared" si="3"/>
        <v>0</v>
      </c>
      <c r="P12" s="12">
        <f t="shared" si="4"/>
        <v>0</v>
      </c>
      <c r="Q12" s="11">
        <f>0</f>
        <v>0</v>
      </c>
      <c r="R12" s="57">
        <f>0</f>
        <v>0</v>
      </c>
      <c r="S12" s="61">
        <f t="shared" si="7"/>
        <v>0</v>
      </c>
      <c r="T12" s="59">
        <f t="shared" si="8"/>
        <v>0</v>
      </c>
    </row>
    <row r="13" spans="1:20">
      <c r="A13" s="2">
        <v>165</v>
      </c>
      <c r="B13" s="2">
        <v>60</v>
      </c>
      <c r="C13" s="55">
        <f t="shared" si="2"/>
        <v>194</v>
      </c>
      <c r="D13" s="3">
        <f>'2'!D20</f>
        <v>192</v>
      </c>
      <c r="E13" s="3">
        <f>'2'!E20</f>
        <v>196</v>
      </c>
      <c r="F13" s="6">
        <f t="shared" si="9"/>
        <v>0</v>
      </c>
      <c r="G13" s="6">
        <f t="shared" si="10"/>
        <v>0</v>
      </c>
      <c r="H13" s="6">
        <f t="shared" si="3"/>
        <v>1</v>
      </c>
      <c r="I13" s="6">
        <f t="shared" si="3"/>
        <v>0</v>
      </c>
      <c r="J13" s="6">
        <f t="shared" si="3"/>
        <v>0</v>
      </c>
      <c r="K13" s="6">
        <f t="shared" si="3"/>
        <v>0</v>
      </c>
      <c r="L13" s="6">
        <f t="shared" si="3"/>
        <v>0</v>
      </c>
      <c r="M13" s="6">
        <f t="shared" si="3"/>
        <v>0</v>
      </c>
      <c r="N13" s="6">
        <f t="shared" si="3"/>
        <v>0</v>
      </c>
      <c r="O13" s="6">
        <f t="shared" si="3"/>
        <v>0</v>
      </c>
      <c r="P13" s="12">
        <f t="shared" si="4"/>
        <v>1</v>
      </c>
      <c r="Q13" s="11">
        <f>SUMPRODUCT($F$1:$O$1,$F13:$O13)/$P13</f>
        <v>58</v>
      </c>
      <c r="R13" s="57">
        <f t="shared" si="6"/>
        <v>3364</v>
      </c>
      <c r="S13" s="61">
        <f t="shared" si="7"/>
        <v>3364</v>
      </c>
      <c r="T13" s="59">
        <f t="shared" si="8"/>
        <v>0</v>
      </c>
    </row>
    <row r="14" spans="1:20">
      <c r="A14" s="2">
        <v>175</v>
      </c>
      <c r="B14" s="2">
        <v>59</v>
      </c>
      <c r="C14" s="13"/>
      <c r="D14" s="13" t="s">
        <v>54</v>
      </c>
      <c r="E14" s="13"/>
      <c r="F14" s="12">
        <f>SUM(F4:F13)</f>
        <v>3</v>
      </c>
      <c r="G14" s="12">
        <f t="shared" ref="G14:O14" si="11">SUM(G4:G13)</f>
        <v>10</v>
      </c>
      <c r="H14" s="12">
        <f t="shared" si="11"/>
        <v>32</v>
      </c>
      <c r="I14" s="12">
        <f t="shared" si="11"/>
        <v>49</v>
      </c>
      <c r="J14" s="12">
        <f t="shared" si="11"/>
        <v>50</v>
      </c>
      <c r="K14" s="12">
        <f t="shared" si="11"/>
        <v>31</v>
      </c>
      <c r="L14" s="12">
        <f t="shared" si="11"/>
        <v>20</v>
      </c>
      <c r="M14" s="12">
        <f t="shared" si="11"/>
        <v>4</v>
      </c>
      <c r="N14" s="12">
        <f t="shared" si="11"/>
        <v>1</v>
      </c>
      <c r="O14" s="12">
        <f t="shared" si="11"/>
        <v>0</v>
      </c>
      <c r="P14" s="13">
        <f>SUM(F4:O13)</f>
        <v>200</v>
      </c>
    </row>
    <row r="15" spans="1:20">
      <c r="A15" s="2">
        <v>176</v>
      </c>
      <c r="B15" s="2">
        <v>65</v>
      </c>
      <c r="C15" s="10"/>
      <c r="D15" s="10" t="s">
        <v>56</v>
      </c>
      <c r="E15" s="10"/>
      <c r="F15" s="11">
        <f>SUMPRODUCT($C4:$C13,F4:F13)/F14</f>
        <v>162</v>
      </c>
      <c r="G15" s="11">
        <f>SUMPRODUCT($C4:$C13,G4:G13)/G14</f>
        <v>163.6</v>
      </c>
      <c r="H15" s="11">
        <f>SUMPRODUCT($C4:$C13,H4:H13)/H14</f>
        <v>165.875</v>
      </c>
      <c r="I15" s="11">
        <f t="shared" ref="I15:O15" si="12">SUMPRODUCT($C4:$C13,I4:I13)/I14</f>
        <v>167.79591836734693</v>
      </c>
      <c r="J15" s="11">
        <f t="shared" si="12"/>
        <v>170.16</v>
      </c>
      <c r="K15" s="11">
        <f t="shared" si="12"/>
        <v>172.19354838709677</v>
      </c>
      <c r="L15" s="11">
        <f t="shared" si="12"/>
        <v>173.8</v>
      </c>
      <c r="M15" s="11">
        <f t="shared" si="12"/>
        <v>172</v>
      </c>
      <c r="N15" s="11">
        <f t="shared" si="12"/>
        <v>186</v>
      </c>
      <c r="O15" s="11">
        <f>0</f>
        <v>0</v>
      </c>
    </row>
    <row r="16" spans="1:20">
      <c r="A16" s="2">
        <v>170</v>
      </c>
      <c r="B16" s="2">
        <v>73</v>
      </c>
    </row>
    <row r="17" spans="1:13">
      <c r="A17" s="2">
        <v>184</v>
      </c>
      <c r="B17" s="2">
        <v>68</v>
      </c>
    </row>
    <row r="18" spans="1:13">
      <c r="A18" s="2">
        <v>171</v>
      </c>
      <c r="B18" s="2">
        <v>72</v>
      </c>
    </row>
    <row r="19" spans="1:13">
      <c r="A19" s="2">
        <v>172</v>
      </c>
      <c r="B19" s="2">
        <v>63</v>
      </c>
    </row>
    <row r="20" spans="1:13">
      <c r="A20" s="2">
        <v>176</v>
      </c>
      <c r="B20" s="2">
        <v>70</v>
      </c>
    </row>
    <row r="21" spans="1:13">
      <c r="A21" s="2">
        <v>159</v>
      </c>
      <c r="B21" s="2">
        <v>48</v>
      </c>
    </row>
    <row r="22" spans="1:13">
      <c r="A22" s="2">
        <v>178</v>
      </c>
      <c r="B22" s="2">
        <v>62</v>
      </c>
    </row>
    <row r="23" spans="1:13">
      <c r="A23" s="2">
        <v>164</v>
      </c>
      <c r="B23" s="2">
        <v>61</v>
      </c>
      <c r="C23" s="64" t="s">
        <v>66</v>
      </c>
      <c r="D23" s="64"/>
      <c r="E23" s="64"/>
      <c r="F23" s="63">
        <f>SUMPRODUCT(Q4:Q13,P4:P13)/P14</f>
        <v>64.64</v>
      </c>
    </row>
    <row r="24" spans="1:13">
      <c r="A24" s="2">
        <v>173</v>
      </c>
      <c r="B24" s="2">
        <v>71</v>
      </c>
      <c r="C24" s="64"/>
      <c r="D24" s="64"/>
      <c r="E24" s="64"/>
      <c r="F24" s="63">
        <f>SUMPRODUCT(R4:R13,P4:P13)/P14</f>
        <v>4214.72</v>
      </c>
    </row>
    <row r="25" spans="1:13">
      <c r="A25" s="2">
        <v>175</v>
      </c>
      <c r="B25" s="2">
        <v>66</v>
      </c>
      <c r="C25" s="62" t="s">
        <v>62</v>
      </c>
      <c r="D25" s="62"/>
      <c r="E25" s="62"/>
      <c r="F25" s="14">
        <f>SUMPRODUCT(T4:T13,P4:P13)/P14</f>
        <v>23.338186662575982</v>
      </c>
    </row>
    <row r="26" spans="1:13">
      <c r="A26" s="2">
        <v>159</v>
      </c>
      <c r="B26" s="2">
        <v>55</v>
      </c>
      <c r="C26" s="62" t="s">
        <v>63</v>
      </c>
      <c r="D26" s="62"/>
      <c r="E26" s="62"/>
      <c r="F26" s="14">
        <f>SUMPRODUCT(S4:S13,P4:P13)/P14-F23*F23</f>
        <v>13.052213337424291</v>
      </c>
    </row>
    <row r="27" spans="1:13">
      <c r="A27" s="2">
        <v>169</v>
      </c>
      <c r="B27" s="2">
        <v>55</v>
      </c>
      <c r="C27" s="62" t="s">
        <v>64</v>
      </c>
      <c r="D27" s="62"/>
      <c r="E27" s="62"/>
      <c r="F27" s="14">
        <f>F24-F23*F23</f>
        <v>36.390400000000227</v>
      </c>
      <c r="G27" s="63">
        <f>F25+F26</f>
        <v>36.39040000000027</v>
      </c>
      <c r="H27" s="64" t="s">
        <v>67</v>
      </c>
      <c r="I27" s="64"/>
      <c r="J27" s="64"/>
      <c r="K27" s="64"/>
      <c r="L27" s="64"/>
      <c r="M27" s="64"/>
    </row>
    <row r="28" spans="1:13">
      <c r="A28" s="2">
        <v>173</v>
      </c>
      <c r="B28" s="2">
        <v>75</v>
      </c>
      <c r="C28" s="62" t="s">
        <v>65</v>
      </c>
      <c r="D28" s="62"/>
      <c r="E28" s="62"/>
      <c r="F28" s="14">
        <f>'4'!U3</f>
        <v>36.390400000000227</v>
      </c>
    </row>
    <row r="29" spans="1:13">
      <c r="A29" s="2">
        <v>173</v>
      </c>
      <c r="B29" s="2">
        <v>66</v>
      </c>
    </row>
    <row r="30" spans="1:13">
      <c r="A30" s="2">
        <v>161</v>
      </c>
      <c r="B30" s="2">
        <v>60</v>
      </c>
    </row>
    <row r="31" spans="1:13">
      <c r="A31" s="2">
        <v>168</v>
      </c>
      <c r="B31" s="2">
        <v>63</v>
      </c>
    </row>
    <row r="32" spans="1:13">
      <c r="A32" s="2">
        <v>168</v>
      </c>
      <c r="B32" s="2">
        <v>67</v>
      </c>
    </row>
    <row r="33" spans="1:2">
      <c r="A33" s="2">
        <v>164</v>
      </c>
      <c r="B33" s="2">
        <v>59</v>
      </c>
    </row>
    <row r="34" spans="1:2">
      <c r="A34" s="2">
        <v>168</v>
      </c>
      <c r="B34" s="2">
        <v>64</v>
      </c>
    </row>
    <row r="35" spans="1:2">
      <c r="A35" s="2">
        <v>181</v>
      </c>
      <c r="B35" s="2">
        <v>69</v>
      </c>
    </row>
    <row r="36" spans="1:2">
      <c r="A36" s="2">
        <v>170</v>
      </c>
      <c r="B36" s="2">
        <v>73</v>
      </c>
    </row>
    <row r="37" spans="1:2">
      <c r="A37" s="2">
        <v>184</v>
      </c>
      <c r="B37" s="2">
        <v>68</v>
      </c>
    </row>
    <row r="38" spans="1:2">
      <c r="A38" s="2">
        <v>169</v>
      </c>
      <c r="B38" s="2">
        <v>66</v>
      </c>
    </row>
    <row r="39" spans="1:2">
      <c r="A39" s="2">
        <v>170</v>
      </c>
      <c r="B39" s="2">
        <v>76</v>
      </c>
    </row>
    <row r="40" spans="1:2">
      <c r="A40" s="2">
        <v>176</v>
      </c>
      <c r="B40" s="2">
        <v>67</v>
      </c>
    </row>
    <row r="41" spans="1:2">
      <c r="A41" s="2">
        <v>169</v>
      </c>
      <c r="B41" s="2">
        <v>64</v>
      </c>
    </row>
    <row r="42" spans="1:2">
      <c r="A42" s="2">
        <v>170</v>
      </c>
      <c r="B42" s="2">
        <v>61</v>
      </c>
    </row>
    <row r="43" spans="1:2">
      <c r="A43" s="2">
        <v>171</v>
      </c>
      <c r="B43" s="2">
        <v>72</v>
      </c>
    </row>
    <row r="44" spans="1:2">
      <c r="A44" s="2">
        <v>168</v>
      </c>
      <c r="B44" s="2">
        <v>59</v>
      </c>
    </row>
    <row r="45" spans="1:2">
      <c r="A45" s="2">
        <v>161</v>
      </c>
      <c r="B45" s="2">
        <v>51</v>
      </c>
    </row>
    <row r="46" spans="1:2">
      <c r="A46" s="2">
        <v>165</v>
      </c>
      <c r="B46" s="2">
        <v>60</v>
      </c>
    </row>
    <row r="47" spans="1:2">
      <c r="A47" s="2">
        <v>168</v>
      </c>
      <c r="B47" s="2">
        <v>50</v>
      </c>
    </row>
    <row r="48" spans="1:2">
      <c r="A48" s="2">
        <v>175</v>
      </c>
      <c r="B48" s="2">
        <v>64</v>
      </c>
    </row>
    <row r="49" spans="1:2">
      <c r="A49" s="2">
        <v>174</v>
      </c>
      <c r="B49" s="2">
        <v>66</v>
      </c>
    </row>
    <row r="50" spans="1:2">
      <c r="A50" s="2">
        <v>188</v>
      </c>
      <c r="B50" s="2">
        <v>75</v>
      </c>
    </row>
    <row r="51" spans="1:2">
      <c r="A51" s="2">
        <v>166</v>
      </c>
      <c r="B51" s="2">
        <v>67</v>
      </c>
    </row>
    <row r="52" spans="1:2">
      <c r="A52" s="2">
        <v>178</v>
      </c>
      <c r="B52" s="2">
        <v>73</v>
      </c>
    </row>
    <row r="53" spans="1:2">
      <c r="A53" s="2">
        <v>163</v>
      </c>
      <c r="B53" s="2">
        <v>63</v>
      </c>
    </row>
    <row r="54" spans="1:2">
      <c r="A54" s="2">
        <v>170</v>
      </c>
      <c r="B54" s="2">
        <v>75</v>
      </c>
    </row>
    <row r="55" spans="1:2">
      <c r="A55" s="2">
        <v>164</v>
      </c>
      <c r="B55" s="2">
        <v>60</v>
      </c>
    </row>
    <row r="56" spans="1:2">
      <c r="A56" s="2">
        <v>164</v>
      </c>
      <c r="B56" s="2">
        <v>56</v>
      </c>
    </row>
    <row r="57" spans="1:2">
      <c r="A57" s="2">
        <v>168</v>
      </c>
      <c r="B57" s="2">
        <v>59</v>
      </c>
    </row>
    <row r="58" spans="1:2">
      <c r="A58" s="2">
        <v>167</v>
      </c>
      <c r="B58" s="2">
        <v>61</v>
      </c>
    </row>
    <row r="59" spans="1:2">
      <c r="A59" s="2">
        <v>166</v>
      </c>
      <c r="B59" s="2">
        <v>62</v>
      </c>
    </row>
    <row r="60" spans="1:2">
      <c r="A60" s="2">
        <v>162</v>
      </c>
      <c r="B60" s="2">
        <v>65</v>
      </c>
    </row>
    <row r="61" spans="1:2">
      <c r="A61" s="2">
        <v>171</v>
      </c>
      <c r="B61" s="2">
        <v>60</v>
      </c>
    </row>
    <row r="62" spans="1:2">
      <c r="A62" s="2">
        <v>168</v>
      </c>
      <c r="B62" s="2">
        <v>62</v>
      </c>
    </row>
    <row r="63" spans="1:2">
      <c r="A63" s="2">
        <v>173</v>
      </c>
      <c r="B63" s="2">
        <v>70</v>
      </c>
    </row>
    <row r="64" spans="1:2">
      <c r="A64" s="2">
        <v>167</v>
      </c>
      <c r="B64" s="2">
        <v>61</v>
      </c>
    </row>
    <row r="65" spans="1:2">
      <c r="A65" s="2">
        <v>170</v>
      </c>
      <c r="B65" s="2">
        <v>74</v>
      </c>
    </row>
    <row r="66" spans="1:2">
      <c r="A66" s="2">
        <v>171</v>
      </c>
      <c r="B66" s="2">
        <v>60</v>
      </c>
    </row>
    <row r="67" spans="1:2">
      <c r="A67" s="2">
        <v>173</v>
      </c>
      <c r="B67" s="2">
        <v>66</v>
      </c>
    </row>
    <row r="68" spans="1:2">
      <c r="A68" s="2">
        <v>187</v>
      </c>
      <c r="B68" s="2">
        <v>84</v>
      </c>
    </row>
    <row r="69" spans="1:2">
      <c r="A69" s="2">
        <v>166</v>
      </c>
      <c r="B69" s="2">
        <v>58</v>
      </c>
    </row>
    <row r="70" spans="1:2">
      <c r="A70" s="2">
        <v>170</v>
      </c>
      <c r="B70" s="2">
        <v>75</v>
      </c>
    </row>
    <row r="71" spans="1:2">
      <c r="A71" s="2">
        <v>178</v>
      </c>
      <c r="B71" s="2">
        <v>69</v>
      </c>
    </row>
    <row r="72" spans="1:2">
      <c r="A72" s="2">
        <v>173</v>
      </c>
      <c r="B72" s="2">
        <v>64</v>
      </c>
    </row>
    <row r="73" spans="1:2">
      <c r="A73" s="2">
        <v>179</v>
      </c>
      <c r="B73" s="2">
        <v>71</v>
      </c>
    </row>
    <row r="74" spans="1:2">
      <c r="A74" s="2">
        <v>171</v>
      </c>
      <c r="B74" s="2">
        <v>64</v>
      </c>
    </row>
    <row r="75" spans="1:2">
      <c r="A75" s="2">
        <v>174</v>
      </c>
      <c r="B75" s="2">
        <v>74</v>
      </c>
    </row>
    <row r="76" spans="1:2">
      <c r="A76" s="2">
        <v>164</v>
      </c>
      <c r="B76" s="2">
        <v>70</v>
      </c>
    </row>
    <row r="77" spans="1:2">
      <c r="A77" s="2">
        <v>173</v>
      </c>
      <c r="B77" s="2">
        <v>69</v>
      </c>
    </row>
    <row r="78" spans="1:2">
      <c r="A78" s="2">
        <v>168</v>
      </c>
      <c r="B78" s="2">
        <v>64</v>
      </c>
    </row>
    <row r="79" spans="1:2">
      <c r="A79" s="2">
        <v>166</v>
      </c>
      <c r="B79" s="2">
        <v>55</v>
      </c>
    </row>
    <row r="80" spans="1:2">
      <c r="A80" s="2">
        <v>177</v>
      </c>
      <c r="B80" s="2">
        <v>67</v>
      </c>
    </row>
    <row r="81" spans="1:2">
      <c r="A81" s="2">
        <v>170</v>
      </c>
      <c r="B81" s="2">
        <v>61</v>
      </c>
    </row>
    <row r="82" spans="1:2">
      <c r="A82" s="2">
        <v>167</v>
      </c>
      <c r="B82" s="2">
        <v>63</v>
      </c>
    </row>
    <row r="83" spans="1:2">
      <c r="A83" s="2">
        <v>174</v>
      </c>
      <c r="B83" s="2">
        <v>75</v>
      </c>
    </row>
    <row r="84" spans="1:2">
      <c r="A84" s="2">
        <v>164</v>
      </c>
      <c r="B84" s="2">
        <v>59</v>
      </c>
    </row>
    <row r="85" spans="1:2">
      <c r="A85" s="2">
        <v>164</v>
      </c>
      <c r="B85" s="2">
        <v>62</v>
      </c>
    </row>
    <row r="86" spans="1:2">
      <c r="A86" s="2">
        <v>178</v>
      </c>
      <c r="B86" s="2">
        <v>60</v>
      </c>
    </row>
    <row r="87" spans="1:2">
      <c r="A87" s="2">
        <v>173</v>
      </c>
      <c r="B87" s="2">
        <v>66</v>
      </c>
    </row>
    <row r="88" spans="1:2">
      <c r="A88" s="2">
        <v>179</v>
      </c>
      <c r="B88" s="2">
        <v>63</v>
      </c>
    </row>
    <row r="89" spans="1:2">
      <c r="A89" s="2">
        <v>165</v>
      </c>
      <c r="B89" s="2">
        <v>62</v>
      </c>
    </row>
    <row r="90" spans="1:2">
      <c r="A90" s="2">
        <v>171</v>
      </c>
      <c r="B90" s="2">
        <v>66</v>
      </c>
    </row>
    <row r="91" spans="1:2">
      <c r="A91" s="2">
        <v>171</v>
      </c>
      <c r="B91" s="2">
        <v>63</v>
      </c>
    </row>
    <row r="92" spans="1:2">
      <c r="A92" s="2">
        <v>170</v>
      </c>
      <c r="B92" s="2">
        <v>70</v>
      </c>
    </row>
    <row r="93" spans="1:2">
      <c r="A93" s="2">
        <v>170</v>
      </c>
      <c r="B93" s="2">
        <v>67</v>
      </c>
    </row>
    <row r="94" spans="1:2">
      <c r="A94" s="2">
        <v>165</v>
      </c>
      <c r="B94" s="2">
        <v>59</v>
      </c>
    </row>
    <row r="95" spans="1:2">
      <c r="A95" s="2">
        <v>156</v>
      </c>
      <c r="B95" s="2">
        <v>53</v>
      </c>
    </row>
    <row r="96" spans="1:2">
      <c r="A96" s="2">
        <v>164</v>
      </c>
      <c r="B96" s="2">
        <v>60</v>
      </c>
    </row>
    <row r="97" spans="1:2">
      <c r="A97" s="2">
        <v>158</v>
      </c>
      <c r="B97" s="2">
        <v>57</v>
      </c>
    </row>
    <row r="98" spans="1:2">
      <c r="A98" s="2">
        <v>165</v>
      </c>
      <c r="B98" s="2">
        <v>68</v>
      </c>
    </row>
    <row r="99" spans="1:2">
      <c r="A99" s="2">
        <v>172</v>
      </c>
      <c r="B99" s="2">
        <v>67</v>
      </c>
    </row>
    <row r="100" spans="1:2">
      <c r="A100" s="2">
        <v>178</v>
      </c>
      <c r="B100" s="2">
        <v>75</v>
      </c>
    </row>
    <row r="101" spans="1:2">
      <c r="A101" s="2">
        <v>159</v>
      </c>
      <c r="B101" s="2">
        <v>61</v>
      </c>
    </row>
    <row r="102" spans="1:2">
      <c r="A102" s="2">
        <v>162</v>
      </c>
      <c r="B102" s="2">
        <v>66</v>
      </c>
    </row>
    <row r="103" spans="1:2">
      <c r="A103" s="2">
        <v>166</v>
      </c>
      <c r="B103" s="2">
        <v>64</v>
      </c>
    </row>
    <row r="104" spans="1:2">
      <c r="A104" s="2">
        <v>172</v>
      </c>
      <c r="B104" s="2">
        <v>59</v>
      </c>
    </row>
    <row r="105" spans="1:2">
      <c r="A105" s="2">
        <v>169</v>
      </c>
      <c r="B105" s="2">
        <v>68</v>
      </c>
    </row>
    <row r="106" spans="1:2">
      <c r="A106" s="2">
        <v>176</v>
      </c>
      <c r="B106" s="2">
        <v>70</v>
      </c>
    </row>
    <row r="107" spans="1:2">
      <c r="A107" s="2">
        <v>167</v>
      </c>
      <c r="B107" s="2">
        <v>70</v>
      </c>
    </row>
    <row r="108" spans="1:2">
      <c r="A108" s="2">
        <v>167</v>
      </c>
      <c r="B108" s="2">
        <v>62</v>
      </c>
    </row>
    <row r="109" spans="1:2">
      <c r="A109" s="2">
        <v>168</v>
      </c>
      <c r="B109" s="2">
        <v>67</v>
      </c>
    </row>
    <row r="110" spans="1:2">
      <c r="A110" s="2">
        <v>167</v>
      </c>
      <c r="B110" s="2">
        <v>63</v>
      </c>
    </row>
    <row r="111" spans="1:2">
      <c r="A111" s="2">
        <v>169</v>
      </c>
      <c r="B111" s="2">
        <v>62</v>
      </c>
    </row>
    <row r="112" spans="1:2">
      <c r="A112" s="2">
        <v>167</v>
      </c>
      <c r="B112" s="2">
        <v>64</v>
      </c>
    </row>
    <row r="113" spans="1:2">
      <c r="A113" s="2">
        <v>196</v>
      </c>
      <c r="B113" s="2">
        <v>60</v>
      </c>
    </row>
    <row r="114" spans="1:2">
      <c r="A114" s="2">
        <v>169</v>
      </c>
      <c r="B114" s="2">
        <v>63</v>
      </c>
    </row>
    <row r="115" spans="1:2">
      <c r="A115" s="2">
        <v>163</v>
      </c>
      <c r="B115" s="2">
        <v>65</v>
      </c>
    </row>
    <row r="116" spans="1:2">
      <c r="A116" s="2">
        <v>164</v>
      </c>
      <c r="B116" s="2">
        <v>65</v>
      </c>
    </row>
    <row r="117" spans="1:2">
      <c r="A117" s="2">
        <v>164</v>
      </c>
      <c r="B117" s="2">
        <v>62</v>
      </c>
    </row>
    <row r="118" spans="1:2">
      <c r="A118" s="2">
        <v>164</v>
      </c>
      <c r="B118" s="2">
        <v>57</v>
      </c>
    </row>
    <row r="119" spans="1:2">
      <c r="A119" s="2">
        <v>178</v>
      </c>
      <c r="B119" s="2">
        <v>71</v>
      </c>
    </row>
    <row r="120" spans="1:2">
      <c r="A120" s="2">
        <v>176</v>
      </c>
      <c r="B120" s="2">
        <v>65</v>
      </c>
    </row>
    <row r="121" spans="1:2">
      <c r="A121" s="2">
        <v>167</v>
      </c>
      <c r="B121" s="2">
        <v>57</v>
      </c>
    </row>
    <row r="122" spans="1:2">
      <c r="A122" s="2">
        <v>165</v>
      </c>
      <c r="B122" s="2">
        <v>66</v>
      </c>
    </row>
    <row r="123" spans="1:2">
      <c r="A123" s="2">
        <v>172</v>
      </c>
      <c r="B123" s="2">
        <v>64</v>
      </c>
    </row>
    <row r="124" spans="1:2">
      <c r="A124" s="2">
        <v>168</v>
      </c>
      <c r="B124" s="2">
        <v>68</v>
      </c>
    </row>
    <row r="125" spans="1:2">
      <c r="A125" s="2">
        <v>170</v>
      </c>
      <c r="B125" s="2">
        <v>68</v>
      </c>
    </row>
    <row r="126" spans="1:2">
      <c r="A126" s="2">
        <v>187</v>
      </c>
      <c r="B126" s="2">
        <v>63</v>
      </c>
    </row>
    <row r="127" spans="1:2">
      <c r="A127" s="2">
        <v>165</v>
      </c>
      <c r="B127" s="2">
        <v>61</v>
      </c>
    </row>
    <row r="128" spans="1:2">
      <c r="A128" s="2">
        <v>171</v>
      </c>
      <c r="B128" s="2">
        <v>73</v>
      </c>
    </row>
    <row r="129" spans="1:2">
      <c r="A129" s="2">
        <v>171</v>
      </c>
      <c r="B129" s="2">
        <v>66</v>
      </c>
    </row>
    <row r="130" spans="1:2">
      <c r="A130" s="2">
        <v>169</v>
      </c>
      <c r="B130" s="2">
        <v>56</v>
      </c>
    </row>
    <row r="131" spans="1:2">
      <c r="A131" s="2">
        <v>163</v>
      </c>
      <c r="B131" s="2">
        <v>58</v>
      </c>
    </row>
    <row r="132" spans="1:2">
      <c r="A132" s="2">
        <v>161</v>
      </c>
      <c r="B132" s="2">
        <v>60</v>
      </c>
    </row>
    <row r="133" spans="1:2">
      <c r="A133" s="2">
        <v>175</v>
      </c>
      <c r="B133" s="2">
        <v>77</v>
      </c>
    </row>
    <row r="134" spans="1:2">
      <c r="A134" s="2">
        <v>172</v>
      </c>
      <c r="B134" s="2">
        <v>67</v>
      </c>
    </row>
    <row r="135" spans="1:2">
      <c r="A135" s="2">
        <v>176</v>
      </c>
      <c r="B135" s="2">
        <v>65</v>
      </c>
    </row>
    <row r="136" spans="1:2">
      <c r="A136" s="2">
        <v>180</v>
      </c>
      <c r="B136" s="2">
        <v>76</v>
      </c>
    </row>
    <row r="137" spans="1:2">
      <c r="A137" s="2">
        <v>172</v>
      </c>
      <c r="B137" s="2">
        <v>70</v>
      </c>
    </row>
    <row r="138" spans="1:2">
      <c r="A138" s="2">
        <v>174</v>
      </c>
      <c r="B138" s="2">
        <v>73</v>
      </c>
    </row>
    <row r="139" spans="1:2">
      <c r="A139" s="2">
        <v>164</v>
      </c>
      <c r="B139" s="2">
        <v>60</v>
      </c>
    </row>
    <row r="140" spans="1:2">
      <c r="A140" s="2">
        <v>169</v>
      </c>
      <c r="B140" s="2">
        <v>75</v>
      </c>
    </row>
    <row r="141" spans="1:2">
      <c r="A141" s="2">
        <v>157</v>
      </c>
      <c r="B141" s="2">
        <v>60</v>
      </c>
    </row>
    <row r="142" spans="1:2">
      <c r="A142" s="2">
        <v>178</v>
      </c>
      <c r="B142" s="2">
        <v>60</v>
      </c>
    </row>
    <row r="143" spans="1:2">
      <c r="A143" s="2">
        <v>176</v>
      </c>
      <c r="B143" s="2">
        <v>77</v>
      </c>
    </row>
    <row r="144" spans="1:2">
      <c r="A144" s="2">
        <v>161</v>
      </c>
      <c r="B144" s="2">
        <v>66</v>
      </c>
    </row>
    <row r="145" spans="1:2">
      <c r="A145" s="2">
        <v>176</v>
      </c>
      <c r="B145" s="2">
        <v>70</v>
      </c>
    </row>
    <row r="146" spans="1:2">
      <c r="A146" s="2">
        <v>165</v>
      </c>
      <c r="B146" s="2">
        <v>61</v>
      </c>
    </row>
    <row r="147" spans="1:2">
      <c r="A147" s="2">
        <v>161</v>
      </c>
      <c r="B147" s="2">
        <v>55</v>
      </c>
    </row>
    <row r="148" spans="1:2">
      <c r="A148" s="2">
        <v>182</v>
      </c>
      <c r="B148" s="2">
        <v>76</v>
      </c>
    </row>
    <row r="149" spans="1:2">
      <c r="A149" s="2">
        <v>176</v>
      </c>
      <c r="B149" s="2">
        <v>72</v>
      </c>
    </row>
    <row r="150" spans="1:2">
      <c r="A150" s="2">
        <v>168</v>
      </c>
      <c r="B150" s="2">
        <v>63</v>
      </c>
    </row>
    <row r="151" spans="1:2">
      <c r="A151" s="2">
        <v>164</v>
      </c>
      <c r="B151" s="2">
        <v>59</v>
      </c>
    </row>
    <row r="152" spans="1:2">
      <c r="A152" s="2">
        <v>165</v>
      </c>
      <c r="B152" s="2">
        <v>60</v>
      </c>
    </row>
    <row r="153" spans="1:2">
      <c r="A153" s="2">
        <v>163</v>
      </c>
      <c r="B153" s="2">
        <v>63</v>
      </c>
    </row>
    <row r="154" spans="1:2">
      <c r="A154" s="2">
        <v>171</v>
      </c>
      <c r="B154" s="2">
        <v>57</v>
      </c>
    </row>
    <row r="155" spans="1:2">
      <c r="A155" s="2">
        <v>172</v>
      </c>
      <c r="B155" s="2">
        <v>67</v>
      </c>
    </row>
    <row r="156" spans="1:2">
      <c r="A156" s="2">
        <v>175</v>
      </c>
      <c r="B156" s="2">
        <v>67</v>
      </c>
    </row>
    <row r="157" spans="1:2">
      <c r="A157" s="2">
        <v>172</v>
      </c>
      <c r="B157" s="2">
        <v>70</v>
      </c>
    </row>
    <row r="158" spans="1:2">
      <c r="A158" s="2">
        <v>162</v>
      </c>
      <c r="B158" s="2">
        <v>54</v>
      </c>
    </row>
    <row r="159" spans="1:2">
      <c r="A159" s="2">
        <v>163</v>
      </c>
      <c r="B159" s="2">
        <v>60</v>
      </c>
    </row>
    <row r="160" spans="1:2">
      <c r="A160" s="2">
        <v>173</v>
      </c>
      <c r="B160" s="2">
        <v>66</v>
      </c>
    </row>
    <row r="161" spans="1:2">
      <c r="A161" s="2">
        <v>174</v>
      </c>
      <c r="B161" s="2">
        <v>79</v>
      </c>
    </row>
    <row r="162" spans="1:2">
      <c r="A162" s="2">
        <v>164</v>
      </c>
      <c r="B162" s="2">
        <v>61</v>
      </c>
    </row>
    <row r="163" spans="1:2">
      <c r="A163" s="2">
        <v>176</v>
      </c>
      <c r="B163" s="2">
        <v>71</v>
      </c>
    </row>
    <row r="164" spans="1:2">
      <c r="A164" s="2">
        <v>171</v>
      </c>
      <c r="B164" s="2">
        <v>66</v>
      </c>
    </row>
    <row r="165" spans="1:2">
      <c r="A165" s="2">
        <v>173</v>
      </c>
      <c r="B165" s="2">
        <v>69</v>
      </c>
    </row>
    <row r="166" spans="1:2">
      <c r="A166" s="2">
        <v>169</v>
      </c>
      <c r="B166" s="2">
        <v>68</v>
      </c>
    </row>
    <row r="167" spans="1:2">
      <c r="A167" s="2">
        <v>166</v>
      </c>
      <c r="B167" s="2">
        <v>61</v>
      </c>
    </row>
    <row r="168" spans="1:2">
      <c r="A168" s="2">
        <v>173</v>
      </c>
      <c r="B168" s="2">
        <v>69</v>
      </c>
    </row>
    <row r="169" spans="1:2">
      <c r="A169" s="2">
        <v>172</v>
      </c>
      <c r="B169" s="2">
        <v>74</v>
      </c>
    </row>
    <row r="170" spans="1:2">
      <c r="A170" s="2">
        <v>173</v>
      </c>
      <c r="B170" s="2">
        <v>69</v>
      </c>
    </row>
    <row r="171" spans="1:2">
      <c r="A171" s="2">
        <v>161</v>
      </c>
      <c r="B171" s="2">
        <v>55</v>
      </c>
    </row>
    <row r="172" spans="1:2">
      <c r="A172" s="2">
        <v>169</v>
      </c>
      <c r="B172" s="2">
        <v>61</v>
      </c>
    </row>
    <row r="173" spans="1:2">
      <c r="A173" s="2">
        <v>172</v>
      </c>
      <c r="B173" s="2">
        <v>63</v>
      </c>
    </row>
    <row r="174" spans="1:2">
      <c r="A174" s="2">
        <v>168</v>
      </c>
      <c r="B174" s="2">
        <v>70</v>
      </c>
    </row>
    <row r="175" spans="1:2">
      <c r="A175" s="2">
        <v>171</v>
      </c>
      <c r="B175" s="2">
        <v>66</v>
      </c>
    </row>
    <row r="176" spans="1:2">
      <c r="A176" s="2">
        <v>173</v>
      </c>
      <c r="B176" s="2">
        <v>65</v>
      </c>
    </row>
    <row r="177" spans="1:2">
      <c r="A177" s="2">
        <v>170</v>
      </c>
      <c r="B177" s="2">
        <v>61</v>
      </c>
    </row>
    <row r="178" spans="1:2">
      <c r="A178" s="2">
        <v>163</v>
      </c>
      <c r="B178" s="2">
        <v>65</v>
      </c>
    </row>
    <row r="179" spans="1:2">
      <c r="A179" s="2">
        <v>167</v>
      </c>
      <c r="B179" s="2">
        <v>55</v>
      </c>
    </row>
    <row r="180" spans="1:2">
      <c r="A180" s="2">
        <v>171</v>
      </c>
      <c r="B180" s="2">
        <v>70</v>
      </c>
    </row>
    <row r="181" spans="1:2">
      <c r="A181" s="2">
        <v>169</v>
      </c>
      <c r="B181" s="2">
        <v>70</v>
      </c>
    </row>
    <row r="182" spans="1:2">
      <c r="A182" s="2">
        <v>170</v>
      </c>
      <c r="B182" s="2">
        <v>63</v>
      </c>
    </row>
    <row r="183" spans="1:2">
      <c r="A183" s="2">
        <v>166</v>
      </c>
      <c r="B183" s="2">
        <v>63</v>
      </c>
    </row>
    <row r="184" spans="1:2">
      <c r="A184" s="2">
        <v>172</v>
      </c>
      <c r="B184" s="2">
        <v>65</v>
      </c>
    </row>
    <row r="185" spans="1:2">
      <c r="A185" s="2">
        <v>171</v>
      </c>
      <c r="B185" s="2">
        <v>64</v>
      </c>
    </row>
    <row r="186" spans="1:2">
      <c r="A186" s="2">
        <v>166</v>
      </c>
      <c r="B186" s="2">
        <v>78</v>
      </c>
    </row>
    <row r="187" spans="1:2">
      <c r="A187" s="2">
        <v>177</v>
      </c>
      <c r="B187" s="2">
        <v>72</v>
      </c>
    </row>
    <row r="188" spans="1:2">
      <c r="A188" s="2">
        <v>171</v>
      </c>
      <c r="B188" s="2">
        <v>66</v>
      </c>
    </row>
    <row r="189" spans="1:2">
      <c r="A189" s="2">
        <v>164</v>
      </c>
      <c r="B189" s="2">
        <v>62</v>
      </c>
    </row>
    <row r="190" spans="1:2">
      <c r="A190" s="2">
        <v>169</v>
      </c>
      <c r="B190" s="2">
        <v>66</v>
      </c>
    </row>
    <row r="191" spans="1:2">
      <c r="A191" s="2">
        <v>167</v>
      </c>
      <c r="B191" s="2">
        <v>67</v>
      </c>
    </row>
    <row r="192" spans="1:2">
      <c r="A192" s="2">
        <v>168</v>
      </c>
      <c r="B192" s="2">
        <v>67</v>
      </c>
    </row>
    <row r="193" spans="1:2">
      <c r="A193" s="2">
        <v>169</v>
      </c>
      <c r="B193" s="2">
        <v>66</v>
      </c>
    </row>
    <row r="194" spans="1:2">
      <c r="A194" s="2">
        <v>165</v>
      </c>
      <c r="B194" s="2">
        <v>63</v>
      </c>
    </row>
    <row r="195" spans="1:2">
      <c r="A195" s="2">
        <v>174</v>
      </c>
      <c r="B195" s="2">
        <v>74</v>
      </c>
    </row>
    <row r="196" spans="1:2">
      <c r="A196" s="2">
        <v>171</v>
      </c>
      <c r="B196" s="2">
        <v>69</v>
      </c>
    </row>
    <row r="197" spans="1:2">
      <c r="A197" s="2">
        <v>168</v>
      </c>
      <c r="B197" s="2">
        <v>70</v>
      </c>
    </row>
    <row r="198" spans="1:2">
      <c r="A198" s="2">
        <v>171</v>
      </c>
      <c r="B198" s="2">
        <v>65</v>
      </c>
    </row>
    <row r="199" spans="1:2">
      <c r="A199" s="2">
        <v>171</v>
      </c>
      <c r="B199" s="2">
        <v>69</v>
      </c>
    </row>
    <row r="200" spans="1:2">
      <c r="A200" s="2">
        <v>172</v>
      </c>
      <c r="B200" s="2">
        <v>69</v>
      </c>
    </row>
    <row r="201" spans="1:2">
      <c r="A201" s="2">
        <v>167</v>
      </c>
      <c r="B201" s="2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5F63-7F84-784E-BBB7-967DB2821468}">
  <dimension ref="C2:G8"/>
  <sheetViews>
    <sheetView workbookViewId="0">
      <selection activeCell="G7" sqref="G7"/>
    </sheetView>
  </sheetViews>
  <sheetFormatPr baseColWidth="10" defaultRowHeight="16"/>
  <cols>
    <col min="3" max="3" width="20.33203125" customWidth="1"/>
  </cols>
  <sheetData>
    <row r="2" spans="3:7" ht="17" thickBot="1"/>
    <row r="3" spans="3:7">
      <c r="C3" s="79" t="s">
        <v>68</v>
      </c>
      <c r="D3" s="80"/>
      <c r="E3" s="80"/>
      <c r="F3" s="81">
        <v>0.05</v>
      </c>
    </row>
    <row r="4" spans="3:7">
      <c r="C4" s="82" t="s">
        <v>62</v>
      </c>
      <c r="D4" s="3"/>
      <c r="E4" s="3"/>
      <c r="F4" s="33">
        <f>'10'!F25</f>
        <v>23.338186662575982</v>
      </c>
    </row>
    <row r="5" spans="3:7">
      <c r="C5" s="82" t="s">
        <v>63</v>
      </c>
      <c r="D5" s="3"/>
      <c r="E5" s="3"/>
      <c r="F5" s="33">
        <f>'10'!F26</f>
        <v>13.052213337424291</v>
      </c>
    </row>
    <row r="6" spans="3:7">
      <c r="C6" s="69" t="s">
        <v>69</v>
      </c>
      <c r="D6" s="62"/>
      <c r="E6" s="62"/>
      <c r="F6" s="70">
        <f>(200 - 10) / (10 - 1) *F5 /F4</f>
        <v>11.806689611157511</v>
      </c>
      <c r="G6" t="s">
        <v>127</v>
      </c>
    </row>
    <row r="7" spans="3:7" ht="17" thickBot="1">
      <c r="C7" s="71" t="s">
        <v>70</v>
      </c>
      <c r="D7" s="72"/>
      <c r="E7" s="72"/>
      <c r="F7" s="73">
        <f>_xlfn.F.INV.RT(F3,10 - 1,200-10)</f>
        <v>1.9294247566488121</v>
      </c>
    </row>
    <row r="8" spans="3:7">
      <c r="C8" s="111" t="s">
        <v>126</v>
      </c>
      <c r="D8" s="14"/>
      <c r="E8" s="14"/>
      <c r="F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D6A4-AC52-D44F-9297-E327EC2ADAF4}">
  <dimension ref="A1:R201"/>
  <sheetViews>
    <sheetView zoomScale="112" workbookViewId="0">
      <selection activeCell="M34" sqref="M34"/>
    </sheetView>
  </sheetViews>
  <sheetFormatPr baseColWidth="10" defaultRowHeight="16"/>
  <cols>
    <col min="3" max="3" width="12.6640625" customWidth="1"/>
    <col min="16" max="16" width="18.5" customWidth="1"/>
    <col min="17" max="17" width="16.6640625" customWidth="1"/>
    <col min="18" max="18" width="39.6640625" customWidth="1"/>
  </cols>
  <sheetData>
    <row r="1" spans="1:18">
      <c r="A1" s="1" t="s">
        <v>1</v>
      </c>
      <c r="B1" s="1" t="s">
        <v>2</v>
      </c>
      <c r="C1" s="53"/>
      <c r="D1" s="53"/>
      <c r="E1" s="54" t="s">
        <v>55</v>
      </c>
      <c r="F1" s="55">
        <f>(F2+F3)/2</f>
        <v>50</v>
      </c>
      <c r="G1" s="55">
        <f t="shared" ref="G1:O1" si="0">(G2+G3)/2</f>
        <v>54</v>
      </c>
      <c r="H1" s="55">
        <f t="shared" si="0"/>
        <v>58</v>
      </c>
      <c r="I1" s="55">
        <f t="shared" si="0"/>
        <v>62</v>
      </c>
      <c r="J1" s="55">
        <f t="shared" si="0"/>
        <v>66</v>
      </c>
      <c r="K1" s="55">
        <f t="shared" si="0"/>
        <v>70</v>
      </c>
      <c r="L1" s="55">
        <f t="shared" si="0"/>
        <v>74</v>
      </c>
      <c r="M1" s="55">
        <f t="shared" si="0"/>
        <v>78</v>
      </c>
      <c r="N1" s="55">
        <f t="shared" si="0"/>
        <v>82</v>
      </c>
      <c r="O1" s="55">
        <f t="shared" si="0"/>
        <v>86</v>
      </c>
      <c r="P1" s="13"/>
      <c r="Q1" s="10"/>
      <c r="R1" s="60"/>
    </row>
    <row r="2" spans="1:18">
      <c r="A2" s="2">
        <v>168</v>
      </c>
      <c r="B2" s="2">
        <v>67</v>
      </c>
      <c r="C2" s="53"/>
      <c r="D2" s="53"/>
      <c r="E2" s="53" t="s">
        <v>53</v>
      </c>
      <c r="F2" s="3">
        <f>'2'!$L11</f>
        <v>48</v>
      </c>
      <c r="G2" s="3">
        <f>'2'!$L12</f>
        <v>52</v>
      </c>
      <c r="H2" s="3">
        <f>'2'!$L13</f>
        <v>56</v>
      </c>
      <c r="I2" s="3">
        <f>'2'!$L14</f>
        <v>60</v>
      </c>
      <c r="J2" s="3">
        <f>'2'!$L15</f>
        <v>64</v>
      </c>
      <c r="K2" s="3">
        <f>'2'!$L16</f>
        <v>68</v>
      </c>
      <c r="L2" s="3">
        <f>'2'!$L17</f>
        <v>72</v>
      </c>
      <c r="M2" s="3">
        <f>'2'!$L18</f>
        <v>76</v>
      </c>
      <c r="N2" s="3">
        <f>'2'!$L19</f>
        <v>80</v>
      </c>
      <c r="O2" s="3">
        <f>'2'!$L20</f>
        <v>84</v>
      </c>
      <c r="P2" s="13"/>
      <c r="Q2" s="10"/>
      <c r="R2" s="60"/>
    </row>
    <row r="3" spans="1:18">
      <c r="A3" s="2">
        <v>177</v>
      </c>
      <c r="B3" s="2">
        <v>68</v>
      </c>
      <c r="C3" s="54" t="s">
        <v>55</v>
      </c>
      <c r="D3" s="53" t="s">
        <v>52</v>
      </c>
      <c r="E3" s="53"/>
      <c r="F3" s="3">
        <f>'2'!$M11</f>
        <v>52</v>
      </c>
      <c r="G3" s="3">
        <f>'2'!$M12</f>
        <v>56</v>
      </c>
      <c r="H3" s="3">
        <f>'2'!$M13</f>
        <v>60</v>
      </c>
      <c r="I3" s="3">
        <f>'2'!$M14</f>
        <v>64</v>
      </c>
      <c r="J3" s="3">
        <f>'2'!$M15</f>
        <v>68</v>
      </c>
      <c r="K3" s="3">
        <f>'2'!$M16</f>
        <v>72</v>
      </c>
      <c r="L3" s="3">
        <f>'2'!$M17</f>
        <v>76</v>
      </c>
      <c r="M3" s="3">
        <f>'2'!$M18</f>
        <v>80</v>
      </c>
      <c r="N3" s="3">
        <f>'2'!$M19</f>
        <v>84</v>
      </c>
      <c r="O3" s="3">
        <f>'2'!$M20</f>
        <v>88</v>
      </c>
      <c r="P3" s="13" t="s">
        <v>57</v>
      </c>
      <c r="Q3" s="10" t="s">
        <v>56</v>
      </c>
      <c r="R3" s="60" t="s">
        <v>71</v>
      </c>
    </row>
    <row r="4" spans="1:18">
      <c r="A4" s="2">
        <v>175</v>
      </c>
      <c r="B4" s="2">
        <v>67</v>
      </c>
      <c r="C4" s="55">
        <f>(D4+E4)/2</f>
        <v>158</v>
      </c>
      <c r="D4" s="3">
        <f>'2'!D11</f>
        <v>156</v>
      </c>
      <c r="E4" s="3">
        <f>'2'!E11</f>
        <v>160</v>
      </c>
      <c r="F4" s="6">
        <f>COUNTIFS($A$2:$A$201, "&gt;="&amp;$D4,$A$2:$A$201,"&lt;="&amp;$E4,$B$2:$B$201,"&gt;="&amp;F$2,$B$2:$B$201,"&lt;="&amp;F$3)</f>
        <v>1</v>
      </c>
      <c r="G4" s="6">
        <f>COUNTIFS($A$2:$A$201, "&gt;="&amp;$D4,$A$2:$A$201,"&lt;="&amp;$E4,$B$2:$B$201,"&gt;"&amp;G$2,$B$2:$B$201,"&lt;="&amp;G$3)</f>
        <v>2</v>
      </c>
      <c r="H4" s="6">
        <f t="shared" ref="H4:O4" si="1">COUNTIFS($A$2:$A$201, "&gt;="&amp;$D4,$A$2:$A$201,"&lt;="&amp;$E4,$B$2:$B$201,"&gt;"&amp;H$2,$B$2:$B$201,"&lt;="&amp;H$3)</f>
        <v>4</v>
      </c>
      <c r="I4" s="6">
        <f t="shared" si="1"/>
        <v>1</v>
      </c>
      <c r="J4" s="6">
        <f t="shared" si="1"/>
        <v>0</v>
      </c>
      <c r="K4" s="6">
        <f t="shared" si="1"/>
        <v>0</v>
      </c>
      <c r="L4" s="6">
        <f t="shared" si="1"/>
        <v>0</v>
      </c>
      <c r="M4" s="6">
        <f t="shared" si="1"/>
        <v>0</v>
      </c>
      <c r="N4" s="6">
        <f t="shared" si="1"/>
        <v>0</v>
      </c>
      <c r="O4" s="6">
        <f t="shared" si="1"/>
        <v>0</v>
      </c>
      <c r="P4" s="12">
        <f>SUM(F4:O4)</f>
        <v>8</v>
      </c>
      <c r="Q4" s="11">
        <f>SUMPRODUCT($F$1:$O$1,$F4:$O4)/$P4</f>
        <v>56.5</v>
      </c>
      <c r="R4" s="61">
        <f>SUMPRODUCT($F$1:$O$1,$F4:$O4)</f>
        <v>452</v>
      </c>
    </row>
    <row r="5" spans="1:18">
      <c r="A5" s="2">
        <v>160</v>
      </c>
      <c r="B5" s="2">
        <v>59</v>
      </c>
      <c r="C5" s="55">
        <f t="shared" ref="C5:C13" si="2">(D5+E5)/2</f>
        <v>162</v>
      </c>
      <c r="D5" s="3">
        <f>'2'!D12</f>
        <v>160</v>
      </c>
      <c r="E5" s="3">
        <f>'2'!E12</f>
        <v>164</v>
      </c>
      <c r="F5" s="6">
        <f>COUNTIFS($A$2:$A$201, "&gt;"&amp;$D5,$A$2:$A$201,"&lt;="&amp;$E5,$B$2:$B$201,"&gt;="&amp;F$2,$B$2:$B$201,"&lt;="&amp;F$3)</f>
        <v>1</v>
      </c>
      <c r="G5" s="6">
        <f>COUNTIFS($A$2:$A$201, "&gt;"&amp;$D5,$A$2:$A$201,"&lt;="&amp;$E5,$B$2:$B$201,"&gt;"&amp;G$2,$B$2:$B$201,"&lt;="&amp;G$3)</f>
        <v>4</v>
      </c>
      <c r="H5" s="6">
        <f t="shared" ref="H5:O13" si="3">COUNTIFS($A$2:$A$201, "&gt;"&amp;$D5,$A$2:$A$201,"&lt;="&amp;$E5,$B$2:$B$201,"&gt;"&amp;H$2,$B$2:$B$201,"&lt;="&amp;H$3)</f>
        <v>12</v>
      </c>
      <c r="I5" s="6">
        <f t="shared" si="3"/>
        <v>7</v>
      </c>
      <c r="J5" s="6">
        <f t="shared" si="3"/>
        <v>6</v>
      </c>
      <c r="K5" s="6">
        <f t="shared" si="3"/>
        <v>1</v>
      </c>
      <c r="L5" s="6">
        <f t="shared" si="3"/>
        <v>0</v>
      </c>
      <c r="M5" s="6">
        <f t="shared" si="3"/>
        <v>0</v>
      </c>
      <c r="N5" s="6">
        <f t="shared" si="3"/>
        <v>0</v>
      </c>
      <c r="O5" s="6">
        <f t="shared" si="3"/>
        <v>0</v>
      </c>
      <c r="P5" s="12">
        <f t="shared" ref="P5:P13" si="4">SUM(F5:O5)</f>
        <v>31</v>
      </c>
      <c r="Q5" s="11">
        <f t="shared" ref="Q5:Q11" si="5">SUMPRODUCT($F$1:$O$1,$F5:$O5)/$P5</f>
        <v>60.064516129032256</v>
      </c>
      <c r="R5" s="61">
        <f t="shared" ref="R5:R13" si="6">SUMPRODUCT($F$1:$O$1,$F5:$O5)</f>
        <v>1862</v>
      </c>
    </row>
    <row r="6" spans="1:18">
      <c r="A6" s="2">
        <v>172</v>
      </c>
      <c r="B6" s="2">
        <v>70</v>
      </c>
      <c r="C6" s="55">
        <f t="shared" si="2"/>
        <v>166</v>
      </c>
      <c r="D6" s="3">
        <f>'2'!D13</f>
        <v>164</v>
      </c>
      <c r="E6" s="3">
        <f>'2'!E13</f>
        <v>168</v>
      </c>
      <c r="F6" s="6">
        <f t="shared" ref="F6:F13" si="7">COUNTIFS($A$2:$A$201, "&gt;"&amp;$D6,$A$2:$A$201,"&lt;="&amp;$E6,$B$2:$B$201,"&gt;="&amp;F$2,$B$2:$B$201,"&lt;="&amp;F$3)</f>
        <v>1</v>
      </c>
      <c r="G6" s="6">
        <f t="shared" ref="G6:G13" si="8">COUNTIFS($A$2:$A$201, "&gt;"&amp;$D6,$A$2:$A$201,"&lt;="&amp;$E6,$B$2:$B$201,"&gt;"&amp;G$2,$B$2:$B$201,"&lt;="&amp;G$3)</f>
        <v>2</v>
      </c>
      <c r="H6" s="6">
        <f t="shared" si="3"/>
        <v>8</v>
      </c>
      <c r="I6" s="6">
        <f t="shared" si="3"/>
        <v>21</v>
      </c>
      <c r="J6" s="6">
        <f t="shared" si="3"/>
        <v>9</v>
      </c>
      <c r="K6" s="6">
        <f t="shared" si="3"/>
        <v>3</v>
      </c>
      <c r="L6" s="6">
        <f t="shared" si="3"/>
        <v>0</v>
      </c>
      <c r="M6" s="6">
        <f t="shared" si="3"/>
        <v>1</v>
      </c>
      <c r="N6" s="6">
        <f t="shared" si="3"/>
        <v>0</v>
      </c>
      <c r="O6" s="6">
        <f t="shared" si="3"/>
        <v>0</v>
      </c>
      <c r="P6" s="12">
        <f t="shared" si="4"/>
        <v>45</v>
      </c>
      <c r="Q6" s="11">
        <f t="shared" si="5"/>
        <v>62.355555555555554</v>
      </c>
      <c r="R6" s="61">
        <f t="shared" si="6"/>
        <v>2806</v>
      </c>
    </row>
    <row r="7" spans="1:18">
      <c r="A7" s="2">
        <v>171</v>
      </c>
      <c r="B7" s="2">
        <v>66</v>
      </c>
      <c r="C7" s="55">
        <f t="shared" si="2"/>
        <v>170</v>
      </c>
      <c r="D7" s="3">
        <f>'2'!D14</f>
        <v>168</v>
      </c>
      <c r="E7" s="3">
        <f>'2'!E14</f>
        <v>172</v>
      </c>
      <c r="F7" s="6">
        <f t="shared" si="7"/>
        <v>0</v>
      </c>
      <c r="G7" s="6">
        <f t="shared" si="8"/>
        <v>2</v>
      </c>
      <c r="H7" s="6">
        <f t="shared" si="3"/>
        <v>4</v>
      </c>
      <c r="I7" s="6">
        <f t="shared" si="3"/>
        <v>14</v>
      </c>
      <c r="J7" s="6">
        <f t="shared" si="3"/>
        <v>18</v>
      </c>
      <c r="K7" s="6">
        <f t="shared" si="3"/>
        <v>11</v>
      </c>
      <c r="L7" s="6">
        <f t="shared" si="3"/>
        <v>9</v>
      </c>
      <c r="M7" s="6">
        <f t="shared" si="3"/>
        <v>0</v>
      </c>
      <c r="N7" s="6">
        <f t="shared" si="3"/>
        <v>0</v>
      </c>
      <c r="O7" s="6">
        <f t="shared" si="3"/>
        <v>0</v>
      </c>
      <c r="P7" s="12">
        <f t="shared" si="4"/>
        <v>58</v>
      </c>
      <c r="Q7" s="11">
        <f t="shared" si="5"/>
        <v>66.068965517241381</v>
      </c>
      <c r="R7" s="61">
        <f t="shared" si="6"/>
        <v>3832</v>
      </c>
    </row>
    <row r="8" spans="1:18">
      <c r="A8" s="2">
        <v>159</v>
      </c>
      <c r="B8" s="2">
        <v>57</v>
      </c>
      <c r="C8" s="55">
        <f t="shared" si="2"/>
        <v>174</v>
      </c>
      <c r="D8" s="3">
        <f>'2'!D15</f>
        <v>172</v>
      </c>
      <c r="E8" s="3">
        <f>'2'!E15</f>
        <v>176</v>
      </c>
      <c r="F8" s="6">
        <f t="shared" si="7"/>
        <v>0</v>
      </c>
      <c r="G8" s="6">
        <f t="shared" si="8"/>
        <v>0</v>
      </c>
      <c r="H8" s="6">
        <f t="shared" si="3"/>
        <v>1</v>
      </c>
      <c r="I8" s="6">
        <f t="shared" si="3"/>
        <v>3</v>
      </c>
      <c r="J8" s="6">
        <f t="shared" si="3"/>
        <v>13</v>
      </c>
      <c r="K8" s="6">
        <f t="shared" si="3"/>
        <v>11</v>
      </c>
      <c r="L8" s="6">
        <f t="shared" si="3"/>
        <v>6</v>
      </c>
      <c r="M8" s="6">
        <f t="shared" si="3"/>
        <v>3</v>
      </c>
      <c r="N8" s="6">
        <f t="shared" si="3"/>
        <v>0</v>
      </c>
      <c r="O8" s="6">
        <f t="shared" si="3"/>
        <v>0</v>
      </c>
      <c r="P8" s="12">
        <f t="shared" si="4"/>
        <v>37</v>
      </c>
      <c r="Q8" s="11">
        <f t="shared" si="5"/>
        <v>68.918918918918919</v>
      </c>
      <c r="R8" s="61">
        <f t="shared" si="6"/>
        <v>2550</v>
      </c>
    </row>
    <row r="9" spans="1:18">
      <c r="A9" s="2">
        <v>165</v>
      </c>
      <c r="B9" s="2">
        <v>63</v>
      </c>
      <c r="C9" s="55">
        <f t="shared" si="2"/>
        <v>178</v>
      </c>
      <c r="D9" s="3">
        <f>'2'!D16</f>
        <v>176</v>
      </c>
      <c r="E9" s="3">
        <f>'2'!E16</f>
        <v>180</v>
      </c>
      <c r="F9" s="6">
        <f t="shared" si="7"/>
        <v>0</v>
      </c>
      <c r="G9" s="6">
        <f t="shared" si="8"/>
        <v>0</v>
      </c>
      <c r="H9" s="6">
        <f t="shared" si="3"/>
        <v>2</v>
      </c>
      <c r="I9" s="6">
        <f t="shared" si="3"/>
        <v>2</v>
      </c>
      <c r="J9" s="6">
        <f t="shared" si="3"/>
        <v>2</v>
      </c>
      <c r="K9" s="6">
        <f t="shared" si="3"/>
        <v>4</v>
      </c>
      <c r="L9" s="6">
        <f t="shared" si="3"/>
        <v>3</v>
      </c>
      <c r="M9" s="6">
        <f t="shared" si="3"/>
        <v>0</v>
      </c>
      <c r="N9" s="6">
        <f t="shared" si="3"/>
        <v>0</v>
      </c>
      <c r="O9" s="6">
        <f t="shared" si="3"/>
        <v>0</v>
      </c>
      <c r="P9" s="12">
        <f t="shared" si="4"/>
        <v>13</v>
      </c>
      <c r="Q9" s="11">
        <f t="shared" si="5"/>
        <v>67.230769230769226</v>
      </c>
      <c r="R9" s="61">
        <f t="shared" si="6"/>
        <v>874</v>
      </c>
    </row>
    <row r="10" spans="1:18">
      <c r="A10" s="2">
        <v>173</v>
      </c>
      <c r="B10" s="2">
        <v>64</v>
      </c>
      <c r="C10" s="55">
        <f t="shared" si="2"/>
        <v>182</v>
      </c>
      <c r="D10" s="3">
        <f>'2'!D17</f>
        <v>180</v>
      </c>
      <c r="E10" s="3">
        <f>'2'!E17</f>
        <v>184</v>
      </c>
      <c r="F10" s="6">
        <f t="shared" si="7"/>
        <v>0</v>
      </c>
      <c r="G10" s="6">
        <f t="shared" si="8"/>
        <v>0</v>
      </c>
      <c r="H10" s="6">
        <f t="shared" si="3"/>
        <v>0</v>
      </c>
      <c r="I10" s="6">
        <f t="shared" si="3"/>
        <v>0</v>
      </c>
      <c r="J10" s="6">
        <f t="shared" si="3"/>
        <v>2</v>
      </c>
      <c r="K10" s="6">
        <f t="shared" si="3"/>
        <v>1</v>
      </c>
      <c r="L10" s="6">
        <f t="shared" si="3"/>
        <v>1</v>
      </c>
      <c r="M10" s="6">
        <f t="shared" si="3"/>
        <v>0</v>
      </c>
      <c r="N10" s="6">
        <f t="shared" si="3"/>
        <v>0</v>
      </c>
      <c r="O10" s="6">
        <f t="shared" si="3"/>
        <v>0</v>
      </c>
      <c r="P10" s="12">
        <f t="shared" si="4"/>
        <v>4</v>
      </c>
      <c r="Q10" s="11">
        <f t="shared" si="5"/>
        <v>69</v>
      </c>
      <c r="R10" s="61">
        <f t="shared" si="6"/>
        <v>276</v>
      </c>
    </row>
    <row r="11" spans="1:18">
      <c r="A11" s="2">
        <v>174</v>
      </c>
      <c r="B11" s="2">
        <v>74</v>
      </c>
      <c r="C11" s="55">
        <f t="shared" si="2"/>
        <v>186</v>
      </c>
      <c r="D11" s="3">
        <f>'2'!D18</f>
        <v>184</v>
      </c>
      <c r="E11" s="3">
        <f>'2'!E18</f>
        <v>188</v>
      </c>
      <c r="F11" s="6">
        <f t="shared" si="7"/>
        <v>0</v>
      </c>
      <c r="G11" s="6">
        <f t="shared" si="8"/>
        <v>0</v>
      </c>
      <c r="H11" s="6">
        <f t="shared" si="3"/>
        <v>0</v>
      </c>
      <c r="I11" s="6">
        <f t="shared" si="3"/>
        <v>1</v>
      </c>
      <c r="J11" s="6">
        <f t="shared" si="3"/>
        <v>0</v>
      </c>
      <c r="K11" s="6">
        <f t="shared" si="3"/>
        <v>0</v>
      </c>
      <c r="L11" s="6">
        <f t="shared" si="3"/>
        <v>1</v>
      </c>
      <c r="M11" s="6">
        <f t="shared" si="3"/>
        <v>0</v>
      </c>
      <c r="N11" s="6">
        <f t="shared" si="3"/>
        <v>1</v>
      </c>
      <c r="O11" s="6">
        <f t="shared" si="3"/>
        <v>0</v>
      </c>
      <c r="P11" s="12">
        <f t="shared" si="4"/>
        <v>3</v>
      </c>
      <c r="Q11" s="11">
        <f t="shared" si="5"/>
        <v>72.666666666666671</v>
      </c>
      <c r="R11" s="61">
        <f t="shared" si="6"/>
        <v>218</v>
      </c>
    </row>
    <row r="12" spans="1:18">
      <c r="A12" s="2">
        <v>161</v>
      </c>
      <c r="B12" s="2">
        <v>60</v>
      </c>
      <c r="C12" s="55">
        <f t="shared" si="2"/>
        <v>190</v>
      </c>
      <c r="D12" s="3">
        <f>'2'!D19</f>
        <v>188</v>
      </c>
      <c r="E12" s="3">
        <f>'2'!E19</f>
        <v>192</v>
      </c>
      <c r="F12" s="6">
        <f t="shared" si="7"/>
        <v>0</v>
      </c>
      <c r="G12" s="6">
        <f t="shared" si="8"/>
        <v>0</v>
      </c>
      <c r="H12" s="6">
        <f t="shared" si="3"/>
        <v>0</v>
      </c>
      <c r="I12" s="6">
        <f t="shared" si="3"/>
        <v>0</v>
      </c>
      <c r="J12" s="6">
        <f t="shared" si="3"/>
        <v>0</v>
      </c>
      <c r="K12" s="6">
        <f t="shared" si="3"/>
        <v>0</v>
      </c>
      <c r="L12" s="6">
        <f t="shared" si="3"/>
        <v>0</v>
      </c>
      <c r="M12" s="6">
        <f t="shared" si="3"/>
        <v>0</v>
      </c>
      <c r="N12" s="6">
        <f t="shared" si="3"/>
        <v>0</v>
      </c>
      <c r="O12" s="6">
        <f t="shared" si="3"/>
        <v>0</v>
      </c>
      <c r="P12" s="12">
        <f t="shared" si="4"/>
        <v>0</v>
      </c>
      <c r="Q12" s="11">
        <f>0</f>
        <v>0</v>
      </c>
      <c r="R12" s="61">
        <f t="shared" si="6"/>
        <v>0</v>
      </c>
    </row>
    <row r="13" spans="1:18">
      <c r="A13" s="2">
        <v>165</v>
      </c>
      <c r="B13" s="2">
        <v>60</v>
      </c>
      <c r="C13" s="55">
        <f t="shared" si="2"/>
        <v>194</v>
      </c>
      <c r="D13" s="3">
        <f>'2'!D20</f>
        <v>192</v>
      </c>
      <c r="E13" s="3">
        <f>'2'!E20</f>
        <v>196</v>
      </c>
      <c r="F13" s="6">
        <f t="shared" si="7"/>
        <v>0</v>
      </c>
      <c r="G13" s="6">
        <f t="shared" si="8"/>
        <v>0</v>
      </c>
      <c r="H13" s="6">
        <f t="shared" si="3"/>
        <v>1</v>
      </c>
      <c r="I13" s="6">
        <f t="shared" si="3"/>
        <v>0</v>
      </c>
      <c r="J13" s="6">
        <f t="shared" si="3"/>
        <v>0</v>
      </c>
      <c r="K13" s="6">
        <f t="shared" si="3"/>
        <v>0</v>
      </c>
      <c r="L13" s="6">
        <f t="shared" si="3"/>
        <v>0</v>
      </c>
      <c r="M13" s="6">
        <f t="shared" si="3"/>
        <v>0</v>
      </c>
      <c r="N13" s="6">
        <f t="shared" si="3"/>
        <v>0</v>
      </c>
      <c r="O13" s="6">
        <f t="shared" si="3"/>
        <v>0</v>
      </c>
      <c r="P13" s="12">
        <f t="shared" si="4"/>
        <v>1</v>
      </c>
      <c r="Q13" s="11">
        <f>SUMPRODUCT($F$1:$O$1,$F13:$O13)/$P13</f>
        <v>58</v>
      </c>
      <c r="R13" s="61">
        <f t="shared" si="6"/>
        <v>58</v>
      </c>
    </row>
    <row r="14" spans="1:18">
      <c r="A14" s="2">
        <v>175</v>
      </c>
      <c r="B14" s="2">
        <v>59</v>
      </c>
      <c r="C14" s="13"/>
      <c r="D14" s="13" t="s">
        <v>54</v>
      </c>
      <c r="E14" s="13"/>
      <c r="F14" s="12">
        <f>SUM(F4:F13)</f>
        <v>3</v>
      </c>
      <c r="G14" s="12">
        <f t="shared" ref="G14:O14" si="9">SUM(G4:G13)</f>
        <v>10</v>
      </c>
      <c r="H14" s="12">
        <f t="shared" si="9"/>
        <v>32</v>
      </c>
      <c r="I14" s="12">
        <f t="shared" si="9"/>
        <v>49</v>
      </c>
      <c r="J14" s="12">
        <f t="shared" si="9"/>
        <v>50</v>
      </c>
      <c r="K14" s="12">
        <f t="shared" si="9"/>
        <v>31</v>
      </c>
      <c r="L14" s="12">
        <f t="shared" si="9"/>
        <v>20</v>
      </c>
      <c r="M14" s="12">
        <f t="shared" si="9"/>
        <v>4</v>
      </c>
      <c r="N14" s="12">
        <f t="shared" si="9"/>
        <v>1</v>
      </c>
      <c r="O14" s="12">
        <f t="shared" si="9"/>
        <v>0</v>
      </c>
      <c r="P14" s="13">
        <f>SUM(F4:O13)</f>
        <v>200</v>
      </c>
    </row>
    <row r="15" spans="1:18">
      <c r="A15" s="2">
        <v>176</v>
      </c>
      <c r="B15" s="2">
        <v>65</v>
      </c>
      <c r="C15" s="10"/>
      <c r="D15" s="10" t="s">
        <v>56</v>
      </c>
      <c r="E15" s="10"/>
      <c r="F15" s="11">
        <f>SUMPRODUCT($C4:$C13,F4:F13)/F14</f>
        <v>162</v>
      </c>
      <c r="G15" s="11">
        <f>SUMPRODUCT($C4:$C13,G4:G13)/G14</f>
        <v>163.6</v>
      </c>
      <c r="H15" s="11">
        <f>SUMPRODUCT($C4:$C13,H4:H13)/H14</f>
        <v>165.875</v>
      </c>
      <c r="I15" s="11">
        <f t="shared" ref="I15:O15" si="10">SUMPRODUCT($C4:$C13,I4:I13)/I14</f>
        <v>167.79591836734693</v>
      </c>
      <c r="J15" s="11">
        <f t="shared" si="10"/>
        <v>170.16</v>
      </c>
      <c r="K15" s="11">
        <f t="shared" si="10"/>
        <v>172.19354838709677</v>
      </c>
      <c r="L15" s="11">
        <f t="shared" si="10"/>
        <v>173.8</v>
      </c>
      <c r="M15" s="11">
        <f t="shared" si="10"/>
        <v>172</v>
      </c>
      <c r="N15" s="11">
        <f t="shared" si="10"/>
        <v>186</v>
      </c>
      <c r="O15" s="11" t="e">
        <f t="shared" si="10"/>
        <v>#DIV/0!</v>
      </c>
    </row>
    <row r="16" spans="1:18">
      <c r="A16" s="2">
        <v>170</v>
      </c>
      <c r="B16" s="2">
        <v>73</v>
      </c>
    </row>
    <row r="17" spans="1:13" ht="17" thickBot="1">
      <c r="A17" s="2">
        <v>184</v>
      </c>
      <c r="B17" s="2">
        <v>68</v>
      </c>
    </row>
    <row r="18" spans="1:13" ht="17" thickBot="1">
      <c r="A18" s="2">
        <v>171</v>
      </c>
      <c r="B18" s="65">
        <v>72</v>
      </c>
      <c r="C18" s="74" t="s">
        <v>72</v>
      </c>
      <c r="D18" s="75"/>
      <c r="E18" s="75"/>
      <c r="F18" s="76">
        <f>SUMPRODUCT($C$4:$C$13,$R4:$R13)/$P14</f>
        <v>10958</v>
      </c>
    </row>
    <row r="19" spans="1:13">
      <c r="A19" s="2">
        <v>172</v>
      </c>
      <c r="B19" s="65">
        <v>63</v>
      </c>
      <c r="C19" s="66" t="s">
        <v>73</v>
      </c>
      <c r="D19" s="67"/>
      <c r="E19" s="67"/>
      <c r="F19" s="68">
        <f>'4'!I2</f>
        <v>169.24</v>
      </c>
      <c r="H19" s="66" t="s">
        <v>81</v>
      </c>
      <c r="I19" s="67"/>
      <c r="J19" s="77"/>
      <c r="K19" s="77"/>
      <c r="L19" s="77"/>
      <c r="M19" s="68"/>
    </row>
    <row r="20" spans="1:13">
      <c r="A20" s="2">
        <v>176</v>
      </c>
      <c r="B20" s="65">
        <v>70</v>
      </c>
      <c r="C20" s="69" t="s">
        <v>74</v>
      </c>
      <c r="D20" s="62"/>
      <c r="E20" s="62"/>
      <c r="F20" s="70">
        <f>'4'!I3</f>
        <v>35.42239999999947</v>
      </c>
      <c r="H20" s="69"/>
      <c r="I20" s="62" t="s">
        <v>82</v>
      </c>
      <c r="J20" s="14" t="s">
        <v>121</v>
      </c>
      <c r="K20" s="14"/>
      <c r="L20" s="14"/>
      <c r="M20" s="70"/>
    </row>
    <row r="21" spans="1:13" ht="17" thickBot="1">
      <c r="A21" s="2">
        <v>159</v>
      </c>
      <c r="B21" s="65">
        <v>48</v>
      </c>
      <c r="C21" s="71" t="s">
        <v>75</v>
      </c>
      <c r="D21" s="72"/>
      <c r="E21" s="72"/>
      <c r="F21" s="73">
        <f>SQRT(F20)</f>
        <v>5.9516720339749458</v>
      </c>
      <c r="H21" s="71"/>
      <c r="I21" s="72" t="s">
        <v>83</v>
      </c>
      <c r="J21" s="78" t="str">
        <f>"y="&amp;F26&amp;" + x * "&amp;F27</f>
        <v>y=-22,919282713764 + x * 0,517367541442709</v>
      </c>
      <c r="K21" s="78"/>
      <c r="L21" s="78"/>
      <c r="M21" s="73"/>
    </row>
    <row r="22" spans="1:13">
      <c r="A22" s="2">
        <v>178</v>
      </c>
      <c r="B22" s="65">
        <v>62</v>
      </c>
      <c r="C22" s="66" t="s">
        <v>76</v>
      </c>
      <c r="D22" s="67"/>
      <c r="E22" s="67"/>
      <c r="F22" s="68">
        <f>'4'!U2</f>
        <v>64.64</v>
      </c>
    </row>
    <row r="23" spans="1:13">
      <c r="A23" s="2">
        <v>164</v>
      </c>
      <c r="B23" s="65">
        <v>61</v>
      </c>
      <c r="C23" s="69" t="s">
        <v>77</v>
      </c>
      <c r="D23" s="62"/>
      <c r="E23" s="62"/>
      <c r="F23" s="70">
        <f>'4'!U3</f>
        <v>36.390400000000227</v>
      </c>
    </row>
    <row r="24" spans="1:13" ht="17" thickBot="1">
      <c r="A24" s="2">
        <v>173</v>
      </c>
      <c r="B24" s="65">
        <v>71</v>
      </c>
      <c r="C24" s="71" t="s">
        <v>78</v>
      </c>
      <c r="D24" s="72"/>
      <c r="E24" s="72"/>
      <c r="F24" s="73">
        <f>SQRT(F23)</f>
        <v>6.0324456068828525</v>
      </c>
    </row>
    <row r="25" spans="1:13" ht="17" thickBot="1">
      <c r="A25" s="2">
        <v>175</v>
      </c>
      <c r="B25" s="65">
        <v>66</v>
      </c>
      <c r="C25" s="66" t="s">
        <v>80</v>
      </c>
      <c r="D25" s="67"/>
      <c r="E25" s="67"/>
      <c r="F25" s="68">
        <f>(F18-F19*F22)/(F21*F24)</f>
        <v>0.51044006500077821</v>
      </c>
    </row>
    <row r="26" spans="1:13">
      <c r="A26" s="2">
        <v>159</v>
      </c>
      <c r="B26" s="65">
        <v>55</v>
      </c>
      <c r="C26" s="66" t="s">
        <v>46</v>
      </c>
      <c r="D26" s="67"/>
      <c r="E26" s="67"/>
      <c r="F26" s="68">
        <f>F22-F19*F27</f>
        <v>-22.919282713764005</v>
      </c>
    </row>
    <row r="27" spans="1:13" ht="17" thickBot="1">
      <c r="A27" s="2">
        <v>169</v>
      </c>
      <c r="B27" s="65">
        <v>55</v>
      </c>
      <c r="C27" s="71" t="s">
        <v>79</v>
      </c>
      <c r="D27" s="72"/>
      <c r="E27" s="72"/>
      <c r="F27" s="73">
        <f>F25*F24/F21</f>
        <v>0.51736754144270858</v>
      </c>
    </row>
    <row r="28" spans="1:13">
      <c r="A28" s="2">
        <v>173</v>
      </c>
      <c r="B28" s="2">
        <v>75</v>
      </c>
    </row>
    <row r="29" spans="1:13">
      <c r="A29" s="2">
        <v>173</v>
      </c>
      <c r="B29" s="2">
        <v>66</v>
      </c>
    </row>
    <row r="30" spans="1:13">
      <c r="A30" s="2">
        <v>161</v>
      </c>
      <c r="B30" s="2">
        <v>60</v>
      </c>
    </row>
    <row r="31" spans="1:13">
      <c r="A31" s="2">
        <v>168</v>
      </c>
      <c r="B31" s="2">
        <v>63</v>
      </c>
    </row>
    <row r="32" spans="1:13">
      <c r="A32" s="2">
        <v>168</v>
      </c>
      <c r="B32" s="2">
        <v>67</v>
      </c>
    </row>
    <row r="33" spans="1:2">
      <c r="A33" s="2">
        <v>164</v>
      </c>
      <c r="B33" s="2">
        <v>59</v>
      </c>
    </row>
    <row r="34" spans="1:2">
      <c r="A34" s="2">
        <v>168</v>
      </c>
      <c r="B34" s="2">
        <v>64</v>
      </c>
    </row>
    <row r="35" spans="1:2">
      <c r="A35" s="2">
        <v>181</v>
      </c>
      <c r="B35" s="2">
        <v>69</v>
      </c>
    </row>
    <row r="36" spans="1:2">
      <c r="A36" s="2">
        <v>170</v>
      </c>
      <c r="B36" s="2">
        <v>73</v>
      </c>
    </row>
    <row r="37" spans="1:2">
      <c r="A37" s="2">
        <v>184</v>
      </c>
      <c r="B37" s="2">
        <v>68</v>
      </c>
    </row>
    <row r="38" spans="1:2">
      <c r="A38" s="2">
        <v>169</v>
      </c>
      <c r="B38" s="2">
        <v>66</v>
      </c>
    </row>
    <row r="39" spans="1:2">
      <c r="A39" s="2">
        <v>170</v>
      </c>
      <c r="B39" s="2">
        <v>76</v>
      </c>
    </row>
    <row r="40" spans="1:2">
      <c r="A40" s="2">
        <v>176</v>
      </c>
      <c r="B40" s="2">
        <v>67</v>
      </c>
    </row>
    <row r="41" spans="1:2">
      <c r="A41" s="2">
        <v>169</v>
      </c>
      <c r="B41" s="2">
        <v>64</v>
      </c>
    </row>
    <row r="42" spans="1:2">
      <c r="A42" s="2">
        <v>170</v>
      </c>
      <c r="B42" s="2">
        <v>61</v>
      </c>
    </row>
    <row r="43" spans="1:2">
      <c r="A43" s="2">
        <v>171</v>
      </c>
      <c r="B43" s="2">
        <v>72</v>
      </c>
    </row>
    <row r="44" spans="1:2">
      <c r="A44" s="2">
        <v>168</v>
      </c>
      <c r="B44" s="2">
        <v>59</v>
      </c>
    </row>
    <row r="45" spans="1:2">
      <c r="A45" s="2">
        <v>161</v>
      </c>
      <c r="B45" s="2">
        <v>51</v>
      </c>
    </row>
    <row r="46" spans="1:2">
      <c r="A46" s="2">
        <v>165</v>
      </c>
      <c r="B46" s="2">
        <v>60</v>
      </c>
    </row>
    <row r="47" spans="1:2">
      <c r="A47" s="2">
        <v>168</v>
      </c>
      <c r="B47" s="2">
        <v>50</v>
      </c>
    </row>
    <row r="48" spans="1:2">
      <c r="A48" s="2">
        <v>175</v>
      </c>
      <c r="B48" s="2">
        <v>64</v>
      </c>
    </row>
    <row r="49" spans="1:2">
      <c r="A49" s="2">
        <v>174</v>
      </c>
      <c r="B49" s="2">
        <v>66</v>
      </c>
    </row>
    <row r="50" spans="1:2">
      <c r="A50" s="2">
        <v>188</v>
      </c>
      <c r="B50" s="2">
        <v>75</v>
      </c>
    </row>
    <row r="51" spans="1:2">
      <c r="A51" s="2">
        <v>166</v>
      </c>
      <c r="B51" s="2">
        <v>67</v>
      </c>
    </row>
    <row r="52" spans="1:2">
      <c r="A52" s="2">
        <v>178</v>
      </c>
      <c r="B52" s="2">
        <v>73</v>
      </c>
    </row>
    <row r="53" spans="1:2">
      <c r="A53" s="2">
        <v>163</v>
      </c>
      <c r="B53" s="2">
        <v>63</v>
      </c>
    </row>
    <row r="54" spans="1:2">
      <c r="A54" s="2">
        <v>170</v>
      </c>
      <c r="B54" s="2">
        <v>75</v>
      </c>
    </row>
    <row r="55" spans="1:2">
      <c r="A55" s="2">
        <v>164</v>
      </c>
      <c r="B55" s="2">
        <v>60</v>
      </c>
    </row>
    <row r="56" spans="1:2">
      <c r="A56" s="2">
        <v>164</v>
      </c>
      <c r="B56" s="2">
        <v>56</v>
      </c>
    </row>
    <row r="57" spans="1:2">
      <c r="A57" s="2">
        <v>168</v>
      </c>
      <c r="B57" s="2">
        <v>59</v>
      </c>
    </row>
    <row r="58" spans="1:2">
      <c r="A58" s="2">
        <v>167</v>
      </c>
      <c r="B58" s="2">
        <v>61</v>
      </c>
    </row>
    <row r="59" spans="1:2">
      <c r="A59" s="2">
        <v>166</v>
      </c>
      <c r="B59" s="2">
        <v>62</v>
      </c>
    </row>
    <row r="60" spans="1:2">
      <c r="A60" s="2">
        <v>162</v>
      </c>
      <c r="B60" s="2">
        <v>65</v>
      </c>
    </row>
    <row r="61" spans="1:2">
      <c r="A61" s="2">
        <v>171</v>
      </c>
      <c r="B61" s="2">
        <v>60</v>
      </c>
    </row>
    <row r="62" spans="1:2">
      <c r="A62" s="2">
        <v>168</v>
      </c>
      <c r="B62" s="2">
        <v>62</v>
      </c>
    </row>
    <row r="63" spans="1:2">
      <c r="A63" s="2">
        <v>173</v>
      </c>
      <c r="B63" s="2">
        <v>70</v>
      </c>
    </row>
    <row r="64" spans="1:2">
      <c r="A64" s="2">
        <v>167</v>
      </c>
      <c r="B64" s="2">
        <v>61</v>
      </c>
    </row>
    <row r="65" spans="1:2">
      <c r="A65" s="2">
        <v>170</v>
      </c>
      <c r="B65" s="2">
        <v>74</v>
      </c>
    </row>
    <row r="66" spans="1:2">
      <c r="A66" s="2">
        <v>171</v>
      </c>
      <c r="B66" s="2">
        <v>60</v>
      </c>
    </row>
    <row r="67" spans="1:2">
      <c r="A67" s="2">
        <v>173</v>
      </c>
      <c r="B67" s="2">
        <v>66</v>
      </c>
    </row>
    <row r="68" spans="1:2">
      <c r="A68" s="2">
        <v>187</v>
      </c>
      <c r="B68" s="2">
        <v>84</v>
      </c>
    </row>
    <row r="69" spans="1:2">
      <c r="A69" s="2">
        <v>166</v>
      </c>
      <c r="B69" s="2">
        <v>58</v>
      </c>
    </row>
    <row r="70" spans="1:2">
      <c r="A70" s="2">
        <v>170</v>
      </c>
      <c r="B70" s="2">
        <v>75</v>
      </c>
    </row>
    <row r="71" spans="1:2">
      <c r="A71" s="2">
        <v>178</v>
      </c>
      <c r="B71" s="2">
        <v>69</v>
      </c>
    </row>
    <row r="72" spans="1:2">
      <c r="A72" s="2">
        <v>173</v>
      </c>
      <c r="B72" s="2">
        <v>64</v>
      </c>
    </row>
    <row r="73" spans="1:2">
      <c r="A73" s="2">
        <v>179</v>
      </c>
      <c r="B73" s="2">
        <v>71</v>
      </c>
    </row>
    <row r="74" spans="1:2">
      <c r="A74" s="2">
        <v>171</v>
      </c>
      <c r="B74" s="2">
        <v>64</v>
      </c>
    </row>
    <row r="75" spans="1:2">
      <c r="A75" s="2">
        <v>174</v>
      </c>
      <c r="B75" s="2">
        <v>74</v>
      </c>
    </row>
    <row r="76" spans="1:2">
      <c r="A76" s="2">
        <v>164</v>
      </c>
      <c r="B76" s="2">
        <v>70</v>
      </c>
    </row>
    <row r="77" spans="1:2">
      <c r="A77" s="2">
        <v>173</v>
      </c>
      <c r="B77" s="2">
        <v>69</v>
      </c>
    </row>
    <row r="78" spans="1:2">
      <c r="A78" s="2">
        <v>168</v>
      </c>
      <c r="B78" s="2">
        <v>64</v>
      </c>
    </row>
    <row r="79" spans="1:2">
      <c r="A79" s="2">
        <v>166</v>
      </c>
      <c r="B79" s="2">
        <v>55</v>
      </c>
    </row>
    <row r="80" spans="1:2">
      <c r="A80" s="2">
        <v>177</v>
      </c>
      <c r="B80" s="2">
        <v>67</v>
      </c>
    </row>
    <row r="81" spans="1:2">
      <c r="A81" s="2">
        <v>170</v>
      </c>
      <c r="B81" s="2">
        <v>61</v>
      </c>
    </row>
    <row r="82" spans="1:2">
      <c r="A82" s="2">
        <v>167</v>
      </c>
      <c r="B82" s="2">
        <v>63</v>
      </c>
    </row>
    <row r="83" spans="1:2">
      <c r="A83" s="2">
        <v>174</v>
      </c>
      <c r="B83" s="2">
        <v>75</v>
      </c>
    </row>
    <row r="84" spans="1:2">
      <c r="A84" s="2">
        <v>164</v>
      </c>
      <c r="B84" s="2">
        <v>59</v>
      </c>
    </row>
    <row r="85" spans="1:2">
      <c r="A85" s="2">
        <v>164</v>
      </c>
      <c r="B85" s="2">
        <v>62</v>
      </c>
    </row>
    <row r="86" spans="1:2">
      <c r="A86" s="2">
        <v>178</v>
      </c>
      <c r="B86" s="2">
        <v>60</v>
      </c>
    </row>
    <row r="87" spans="1:2">
      <c r="A87" s="2">
        <v>173</v>
      </c>
      <c r="B87" s="2">
        <v>66</v>
      </c>
    </row>
    <row r="88" spans="1:2">
      <c r="A88" s="2">
        <v>179</v>
      </c>
      <c r="B88" s="2">
        <v>63</v>
      </c>
    </row>
    <row r="89" spans="1:2">
      <c r="A89" s="2">
        <v>165</v>
      </c>
      <c r="B89" s="2">
        <v>62</v>
      </c>
    </row>
    <row r="90" spans="1:2">
      <c r="A90" s="2">
        <v>171</v>
      </c>
      <c r="B90" s="2">
        <v>66</v>
      </c>
    </row>
    <row r="91" spans="1:2">
      <c r="A91" s="2">
        <v>171</v>
      </c>
      <c r="B91" s="2">
        <v>63</v>
      </c>
    </row>
    <row r="92" spans="1:2">
      <c r="A92" s="2">
        <v>170</v>
      </c>
      <c r="B92" s="2">
        <v>70</v>
      </c>
    </row>
    <row r="93" spans="1:2">
      <c r="A93" s="2">
        <v>170</v>
      </c>
      <c r="B93" s="2">
        <v>67</v>
      </c>
    </row>
    <row r="94" spans="1:2">
      <c r="A94" s="2">
        <v>165</v>
      </c>
      <c r="B94" s="2">
        <v>59</v>
      </c>
    </row>
    <row r="95" spans="1:2">
      <c r="A95" s="2">
        <v>156</v>
      </c>
      <c r="B95" s="2">
        <v>53</v>
      </c>
    </row>
    <row r="96" spans="1:2">
      <c r="A96" s="2">
        <v>164</v>
      </c>
      <c r="B96" s="2">
        <v>60</v>
      </c>
    </row>
    <row r="97" spans="1:2">
      <c r="A97" s="2">
        <v>158</v>
      </c>
      <c r="B97" s="2">
        <v>57</v>
      </c>
    </row>
    <row r="98" spans="1:2">
      <c r="A98" s="2">
        <v>165</v>
      </c>
      <c r="B98" s="2">
        <v>68</v>
      </c>
    </row>
    <row r="99" spans="1:2">
      <c r="A99" s="2">
        <v>172</v>
      </c>
      <c r="B99" s="2">
        <v>67</v>
      </c>
    </row>
    <row r="100" spans="1:2">
      <c r="A100" s="2">
        <v>178</v>
      </c>
      <c r="B100" s="2">
        <v>75</v>
      </c>
    </row>
    <row r="101" spans="1:2">
      <c r="A101" s="2">
        <v>159</v>
      </c>
      <c r="B101" s="2">
        <v>61</v>
      </c>
    </row>
    <row r="102" spans="1:2">
      <c r="A102" s="2">
        <v>162</v>
      </c>
      <c r="B102" s="2">
        <v>66</v>
      </c>
    </row>
    <row r="103" spans="1:2">
      <c r="A103" s="2">
        <v>166</v>
      </c>
      <c r="B103" s="2">
        <v>64</v>
      </c>
    </row>
    <row r="104" spans="1:2">
      <c r="A104" s="2">
        <v>172</v>
      </c>
      <c r="B104" s="2">
        <v>59</v>
      </c>
    </row>
    <row r="105" spans="1:2">
      <c r="A105" s="2">
        <v>169</v>
      </c>
      <c r="B105" s="2">
        <v>68</v>
      </c>
    </row>
    <row r="106" spans="1:2">
      <c r="A106" s="2">
        <v>176</v>
      </c>
      <c r="B106" s="2">
        <v>70</v>
      </c>
    </row>
    <row r="107" spans="1:2">
      <c r="A107" s="2">
        <v>167</v>
      </c>
      <c r="B107" s="2">
        <v>70</v>
      </c>
    </row>
    <row r="108" spans="1:2">
      <c r="A108" s="2">
        <v>167</v>
      </c>
      <c r="B108" s="2">
        <v>62</v>
      </c>
    </row>
    <row r="109" spans="1:2">
      <c r="A109" s="2">
        <v>168</v>
      </c>
      <c r="B109" s="2">
        <v>67</v>
      </c>
    </row>
    <row r="110" spans="1:2">
      <c r="A110" s="2">
        <v>167</v>
      </c>
      <c r="B110" s="2">
        <v>63</v>
      </c>
    </row>
    <row r="111" spans="1:2">
      <c r="A111" s="2">
        <v>169</v>
      </c>
      <c r="B111" s="2">
        <v>62</v>
      </c>
    </row>
    <row r="112" spans="1:2">
      <c r="A112" s="2">
        <v>167</v>
      </c>
      <c r="B112" s="2">
        <v>64</v>
      </c>
    </row>
    <row r="113" spans="1:2">
      <c r="A113" s="2">
        <v>196</v>
      </c>
      <c r="B113" s="2">
        <v>60</v>
      </c>
    </row>
    <row r="114" spans="1:2">
      <c r="A114" s="2">
        <v>169</v>
      </c>
      <c r="B114" s="2">
        <v>63</v>
      </c>
    </row>
    <row r="115" spans="1:2">
      <c r="A115" s="2">
        <v>163</v>
      </c>
      <c r="B115" s="2">
        <v>65</v>
      </c>
    </row>
    <row r="116" spans="1:2">
      <c r="A116" s="2">
        <v>164</v>
      </c>
      <c r="B116" s="2">
        <v>65</v>
      </c>
    </row>
    <row r="117" spans="1:2">
      <c r="A117" s="2">
        <v>164</v>
      </c>
      <c r="B117" s="2">
        <v>62</v>
      </c>
    </row>
    <row r="118" spans="1:2">
      <c r="A118" s="2">
        <v>164</v>
      </c>
      <c r="B118" s="2">
        <v>57</v>
      </c>
    </row>
    <row r="119" spans="1:2">
      <c r="A119" s="2">
        <v>178</v>
      </c>
      <c r="B119" s="2">
        <v>71</v>
      </c>
    </row>
    <row r="120" spans="1:2">
      <c r="A120" s="2">
        <v>176</v>
      </c>
      <c r="B120" s="2">
        <v>65</v>
      </c>
    </row>
    <row r="121" spans="1:2">
      <c r="A121" s="2">
        <v>167</v>
      </c>
      <c r="B121" s="2">
        <v>57</v>
      </c>
    </row>
    <row r="122" spans="1:2">
      <c r="A122" s="2">
        <v>165</v>
      </c>
      <c r="B122" s="2">
        <v>66</v>
      </c>
    </row>
    <row r="123" spans="1:2">
      <c r="A123" s="2">
        <v>172</v>
      </c>
      <c r="B123" s="2">
        <v>64</v>
      </c>
    </row>
    <row r="124" spans="1:2">
      <c r="A124" s="2">
        <v>168</v>
      </c>
      <c r="B124" s="2">
        <v>68</v>
      </c>
    </row>
    <row r="125" spans="1:2">
      <c r="A125" s="2">
        <v>170</v>
      </c>
      <c r="B125" s="2">
        <v>68</v>
      </c>
    </row>
    <row r="126" spans="1:2">
      <c r="A126" s="2">
        <v>187</v>
      </c>
      <c r="B126" s="2">
        <v>63</v>
      </c>
    </row>
    <row r="127" spans="1:2">
      <c r="A127" s="2">
        <v>165</v>
      </c>
      <c r="B127" s="2">
        <v>61</v>
      </c>
    </row>
    <row r="128" spans="1:2">
      <c r="A128" s="2">
        <v>171</v>
      </c>
      <c r="B128" s="2">
        <v>73</v>
      </c>
    </row>
    <row r="129" spans="1:2">
      <c r="A129" s="2">
        <v>171</v>
      </c>
      <c r="B129" s="2">
        <v>66</v>
      </c>
    </row>
    <row r="130" spans="1:2">
      <c r="A130" s="2">
        <v>169</v>
      </c>
      <c r="B130" s="2">
        <v>56</v>
      </c>
    </row>
    <row r="131" spans="1:2">
      <c r="A131" s="2">
        <v>163</v>
      </c>
      <c r="B131" s="2">
        <v>58</v>
      </c>
    </row>
    <row r="132" spans="1:2">
      <c r="A132" s="2">
        <v>161</v>
      </c>
      <c r="B132" s="2">
        <v>60</v>
      </c>
    </row>
    <row r="133" spans="1:2">
      <c r="A133" s="2">
        <v>175</v>
      </c>
      <c r="B133" s="2">
        <v>77</v>
      </c>
    </row>
    <row r="134" spans="1:2">
      <c r="A134" s="2">
        <v>172</v>
      </c>
      <c r="B134" s="2">
        <v>67</v>
      </c>
    </row>
    <row r="135" spans="1:2">
      <c r="A135" s="2">
        <v>176</v>
      </c>
      <c r="B135" s="2">
        <v>65</v>
      </c>
    </row>
    <row r="136" spans="1:2">
      <c r="A136" s="2">
        <v>180</v>
      </c>
      <c r="B136" s="2">
        <v>76</v>
      </c>
    </row>
    <row r="137" spans="1:2">
      <c r="A137" s="2">
        <v>172</v>
      </c>
      <c r="B137" s="2">
        <v>70</v>
      </c>
    </row>
    <row r="138" spans="1:2">
      <c r="A138" s="2">
        <v>174</v>
      </c>
      <c r="B138" s="2">
        <v>73</v>
      </c>
    </row>
    <row r="139" spans="1:2">
      <c r="A139" s="2">
        <v>164</v>
      </c>
      <c r="B139" s="2">
        <v>60</v>
      </c>
    </row>
    <row r="140" spans="1:2">
      <c r="A140" s="2">
        <v>169</v>
      </c>
      <c r="B140" s="2">
        <v>75</v>
      </c>
    </row>
    <row r="141" spans="1:2">
      <c r="A141" s="2">
        <v>157</v>
      </c>
      <c r="B141" s="2">
        <v>60</v>
      </c>
    </row>
    <row r="142" spans="1:2">
      <c r="A142" s="2">
        <v>178</v>
      </c>
      <c r="B142" s="2">
        <v>60</v>
      </c>
    </row>
    <row r="143" spans="1:2">
      <c r="A143" s="2">
        <v>176</v>
      </c>
      <c r="B143" s="2">
        <v>77</v>
      </c>
    </row>
    <row r="144" spans="1:2">
      <c r="A144" s="2">
        <v>161</v>
      </c>
      <c r="B144" s="2">
        <v>66</v>
      </c>
    </row>
    <row r="145" spans="1:2">
      <c r="A145" s="2">
        <v>176</v>
      </c>
      <c r="B145" s="2">
        <v>70</v>
      </c>
    </row>
    <row r="146" spans="1:2">
      <c r="A146" s="2">
        <v>165</v>
      </c>
      <c r="B146" s="2">
        <v>61</v>
      </c>
    </row>
    <row r="147" spans="1:2">
      <c r="A147" s="2">
        <v>161</v>
      </c>
      <c r="B147" s="2">
        <v>55</v>
      </c>
    </row>
    <row r="148" spans="1:2">
      <c r="A148" s="2">
        <v>182</v>
      </c>
      <c r="B148" s="2">
        <v>76</v>
      </c>
    </row>
    <row r="149" spans="1:2">
      <c r="A149" s="2">
        <v>176</v>
      </c>
      <c r="B149" s="2">
        <v>72</v>
      </c>
    </row>
    <row r="150" spans="1:2">
      <c r="A150" s="2">
        <v>168</v>
      </c>
      <c r="B150" s="2">
        <v>63</v>
      </c>
    </row>
    <row r="151" spans="1:2">
      <c r="A151" s="2">
        <v>164</v>
      </c>
      <c r="B151" s="2">
        <v>59</v>
      </c>
    </row>
    <row r="152" spans="1:2">
      <c r="A152" s="2">
        <v>165</v>
      </c>
      <c r="B152" s="2">
        <v>60</v>
      </c>
    </row>
    <row r="153" spans="1:2">
      <c r="A153" s="2">
        <v>163</v>
      </c>
      <c r="B153" s="2">
        <v>63</v>
      </c>
    </row>
    <row r="154" spans="1:2">
      <c r="A154" s="2">
        <v>171</v>
      </c>
      <c r="B154" s="2">
        <v>57</v>
      </c>
    </row>
    <row r="155" spans="1:2">
      <c r="A155" s="2">
        <v>172</v>
      </c>
      <c r="B155" s="2">
        <v>67</v>
      </c>
    </row>
    <row r="156" spans="1:2">
      <c r="A156" s="2">
        <v>175</v>
      </c>
      <c r="B156" s="2">
        <v>67</v>
      </c>
    </row>
    <row r="157" spans="1:2">
      <c r="A157" s="2">
        <v>172</v>
      </c>
      <c r="B157" s="2">
        <v>70</v>
      </c>
    </row>
    <row r="158" spans="1:2">
      <c r="A158" s="2">
        <v>162</v>
      </c>
      <c r="B158" s="2">
        <v>54</v>
      </c>
    </row>
    <row r="159" spans="1:2">
      <c r="A159" s="2">
        <v>163</v>
      </c>
      <c r="B159" s="2">
        <v>60</v>
      </c>
    </row>
    <row r="160" spans="1:2">
      <c r="A160" s="2">
        <v>173</v>
      </c>
      <c r="B160" s="2">
        <v>66</v>
      </c>
    </row>
    <row r="161" spans="1:2">
      <c r="A161" s="2">
        <v>174</v>
      </c>
      <c r="B161" s="2">
        <v>79</v>
      </c>
    </row>
    <row r="162" spans="1:2">
      <c r="A162" s="2">
        <v>164</v>
      </c>
      <c r="B162" s="2">
        <v>61</v>
      </c>
    </row>
    <row r="163" spans="1:2">
      <c r="A163" s="2">
        <v>176</v>
      </c>
      <c r="B163" s="2">
        <v>71</v>
      </c>
    </row>
    <row r="164" spans="1:2">
      <c r="A164" s="2">
        <v>171</v>
      </c>
      <c r="B164" s="2">
        <v>66</v>
      </c>
    </row>
    <row r="165" spans="1:2">
      <c r="A165" s="2">
        <v>173</v>
      </c>
      <c r="B165" s="2">
        <v>69</v>
      </c>
    </row>
    <row r="166" spans="1:2">
      <c r="A166" s="2">
        <v>169</v>
      </c>
      <c r="B166" s="2">
        <v>68</v>
      </c>
    </row>
    <row r="167" spans="1:2">
      <c r="A167" s="2">
        <v>166</v>
      </c>
      <c r="B167" s="2">
        <v>61</v>
      </c>
    </row>
    <row r="168" spans="1:2">
      <c r="A168" s="2">
        <v>173</v>
      </c>
      <c r="B168" s="2">
        <v>69</v>
      </c>
    </row>
    <row r="169" spans="1:2">
      <c r="A169" s="2">
        <v>172</v>
      </c>
      <c r="B169" s="2">
        <v>74</v>
      </c>
    </row>
    <row r="170" spans="1:2">
      <c r="A170" s="2">
        <v>173</v>
      </c>
      <c r="B170" s="2">
        <v>69</v>
      </c>
    </row>
    <row r="171" spans="1:2">
      <c r="A171" s="2">
        <v>161</v>
      </c>
      <c r="B171" s="2">
        <v>55</v>
      </c>
    </row>
    <row r="172" spans="1:2">
      <c r="A172" s="2">
        <v>169</v>
      </c>
      <c r="B172" s="2">
        <v>61</v>
      </c>
    </row>
    <row r="173" spans="1:2">
      <c r="A173" s="2">
        <v>172</v>
      </c>
      <c r="B173" s="2">
        <v>63</v>
      </c>
    </row>
    <row r="174" spans="1:2">
      <c r="A174" s="2">
        <v>168</v>
      </c>
      <c r="B174" s="2">
        <v>70</v>
      </c>
    </row>
    <row r="175" spans="1:2">
      <c r="A175" s="2">
        <v>171</v>
      </c>
      <c r="B175" s="2">
        <v>66</v>
      </c>
    </row>
    <row r="176" spans="1:2">
      <c r="A176" s="2">
        <v>173</v>
      </c>
      <c r="B176" s="2">
        <v>65</v>
      </c>
    </row>
    <row r="177" spans="1:2">
      <c r="A177" s="2">
        <v>170</v>
      </c>
      <c r="B177" s="2">
        <v>61</v>
      </c>
    </row>
    <row r="178" spans="1:2">
      <c r="A178" s="2">
        <v>163</v>
      </c>
      <c r="B178" s="2">
        <v>65</v>
      </c>
    </row>
    <row r="179" spans="1:2">
      <c r="A179" s="2">
        <v>167</v>
      </c>
      <c r="B179" s="2">
        <v>55</v>
      </c>
    </row>
    <row r="180" spans="1:2">
      <c r="A180" s="2">
        <v>171</v>
      </c>
      <c r="B180" s="2">
        <v>70</v>
      </c>
    </row>
    <row r="181" spans="1:2">
      <c r="A181" s="2">
        <v>169</v>
      </c>
      <c r="B181" s="2">
        <v>70</v>
      </c>
    </row>
    <row r="182" spans="1:2">
      <c r="A182" s="2">
        <v>170</v>
      </c>
      <c r="B182" s="2">
        <v>63</v>
      </c>
    </row>
    <row r="183" spans="1:2">
      <c r="A183" s="2">
        <v>166</v>
      </c>
      <c r="B183" s="2">
        <v>63</v>
      </c>
    </row>
    <row r="184" spans="1:2">
      <c r="A184" s="2">
        <v>172</v>
      </c>
      <c r="B184" s="2">
        <v>65</v>
      </c>
    </row>
    <row r="185" spans="1:2">
      <c r="A185" s="2">
        <v>171</v>
      </c>
      <c r="B185" s="2">
        <v>64</v>
      </c>
    </row>
    <row r="186" spans="1:2">
      <c r="A186" s="2">
        <v>166</v>
      </c>
      <c r="B186" s="2">
        <v>78</v>
      </c>
    </row>
    <row r="187" spans="1:2">
      <c r="A187" s="2">
        <v>177</v>
      </c>
      <c r="B187" s="2">
        <v>72</v>
      </c>
    </row>
    <row r="188" spans="1:2">
      <c r="A188" s="2">
        <v>171</v>
      </c>
      <c r="B188" s="2">
        <v>66</v>
      </c>
    </row>
    <row r="189" spans="1:2">
      <c r="A189" s="2">
        <v>164</v>
      </c>
      <c r="B189" s="2">
        <v>62</v>
      </c>
    </row>
    <row r="190" spans="1:2">
      <c r="A190" s="2">
        <v>169</v>
      </c>
      <c r="B190" s="2">
        <v>66</v>
      </c>
    </row>
    <row r="191" spans="1:2">
      <c r="A191" s="2">
        <v>167</v>
      </c>
      <c r="B191" s="2">
        <v>67</v>
      </c>
    </row>
    <row r="192" spans="1:2">
      <c r="A192" s="2">
        <v>168</v>
      </c>
      <c r="B192" s="2">
        <v>67</v>
      </c>
    </row>
    <row r="193" spans="1:2">
      <c r="A193" s="2">
        <v>169</v>
      </c>
      <c r="B193" s="2">
        <v>66</v>
      </c>
    </row>
    <row r="194" spans="1:2">
      <c r="A194" s="2">
        <v>165</v>
      </c>
      <c r="B194" s="2">
        <v>63</v>
      </c>
    </row>
    <row r="195" spans="1:2">
      <c r="A195" s="2">
        <v>174</v>
      </c>
      <c r="B195" s="2">
        <v>74</v>
      </c>
    </row>
    <row r="196" spans="1:2">
      <c r="A196" s="2">
        <v>171</v>
      </c>
      <c r="B196" s="2">
        <v>69</v>
      </c>
    </row>
    <row r="197" spans="1:2">
      <c r="A197" s="2">
        <v>168</v>
      </c>
      <c r="B197" s="2">
        <v>70</v>
      </c>
    </row>
    <row r="198" spans="1:2">
      <c r="A198" s="2">
        <v>171</v>
      </c>
      <c r="B198" s="2">
        <v>65</v>
      </c>
    </row>
    <row r="199" spans="1:2">
      <c r="A199" s="2">
        <v>171</v>
      </c>
      <c r="B199" s="2">
        <v>69</v>
      </c>
    </row>
    <row r="200" spans="1:2">
      <c r="A200" s="2">
        <v>172</v>
      </c>
      <c r="B200" s="2">
        <v>69</v>
      </c>
    </row>
    <row r="201" spans="1:2">
      <c r="A201" s="2">
        <v>167</v>
      </c>
      <c r="B201" s="2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7F2C-1436-DF40-991C-F76C5B7CE879}">
  <dimension ref="A1:R201"/>
  <sheetViews>
    <sheetView topLeftCell="A2" zoomScaleNormal="66" workbookViewId="0">
      <selection activeCell="Q34" sqref="Q34"/>
    </sheetView>
  </sheetViews>
  <sheetFormatPr baseColWidth="10" defaultRowHeight="16"/>
  <cols>
    <col min="3" max="3" width="12.6640625" customWidth="1"/>
    <col min="16" max="16" width="18.5" customWidth="1"/>
    <col min="17" max="17" width="16.6640625" customWidth="1"/>
    <col min="18" max="18" width="39.6640625" customWidth="1"/>
  </cols>
  <sheetData>
    <row r="1" spans="1:18">
      <c r="A1" s="1" t="s">
        <v>1</v>
      </c>
      <c r="B1" s="1" t="s">
        <v>2</v>
      </c>
      <c r="C1" s="53"/>
      <c r="D1" s="53"/>
      <c r="E1" s="54" t="s">
        <v>55</v>
      </c>
      <c r="F1" s="55">
        <f>(F2+F3)/2</f>
        <v>50</v>
      </c>
      <c r="G1" s="55">
        <f t="shared" ref="G1:O1" si="0">(G2+G3)/2</f>
        <v>54</v>
      </c>
      <c r="H1" s="55">
        <f t="shared" si="0"/>
        <v>58</v>
      </c>
      <c r="I1" s="55">
        <f t="shared" si="0"/>
        <v>62</v>
      </c>
      <c r="J1" s="55">
        <f t="shared" si="0"/>
        <v>66</v>
      </c>
      <c r="K1" s="55">
        <f t="shared" si="0"/>
        <v>70</v>
      </c>
      <c r="L1" s="55">
        <f t="shared" si="0"/>
        <v>74</v>
      </c>
      <c r="M1" s="55">
        <f t="shared" si="0"/>
        <v>78</v>
      </c>
      <c r="N1" s="55">
        <f t="shared" si="0"/>
        <v>82</v>
      </c>
      <c r="O1" s="55">
        <f t="shared" si="0"/>
        <v>86</v>
      </c>
      <c r="P1" s="13"/>
      <c r="Q1" s="10"/>
      <c r="R1" s="60"/>
    </row>
    <row r="2" spans="1:18">
      <c r="A2" s="2">
        <v>168</v>
      </c>
      <c r="B2" s="2">
        <v>67</v>
      </c>
      <c r="C2" s="53"/>
      <c r="D2" s="53"/>
      <c r="E2" s="53" t="s">
        <v>53</v>
      </c>
      <c r="F2" s="3">
        <f>'2'!$L11</f>
        <v>48</v>
      </c>
      <c r="G2" s="3">
        <f>'2'!$L12</f>
        <v>52</v>
      </c>
      <c r="H2" s="3">
        <f>'2'!$L13</f>
        <v>56</v>
      </c>
      <c r="I2" s="3">
        <f>'2'!$L14</f>
        <v>60</v>
      </c>
      <c r="J2" s="3">
        <f>'2'!$L15</f>
        <v>64</v>
      </c>
      <c r="K2" s="3">
        <f>'2'!$L16</f>
        <v>68</v>
      </c>
      <c r="L2" s="3">
        <f>'2'!$L17</f>
        <v>72</v>
      </c>
      <c r="M2" s="3">
        <f>'2'!$L18</f>
        <v>76</v>
      </c>
      <c r="N2" s="3">
        <f>'2'!$L19</f>
        <v>80</v>
      </c>
      <c r="O2" s="3">
        <f>'2'!$L20</f>
        <v>84</v>
      </c>
      <c r="P2" s="13"/>
      <c r="Q2" s="10"/>
      <c r="R2" s="60"/>
    </row>
    <row r="3" spans="1:18">
      <c r="A3" s="2">
        <v>177</v>
      </c>
      <c r="B3" s="2">
        <v>68</v>
      </c>
      <c r="C3" s="54" t="s">
        <v>55</v>
      </c>
      <c r="D3" s="53" t="s">
        <v>52</v>
      </c>
      <c r="E3" s="53"/>
      <c r="F3" s="3">
        <f>'2'!$M11</f>
        <v>52</v>
      </c>
      <c r="G3" s="3">
        <f>'2'!$M12</f>
        <v>56</v>
      </c>
      <c r="H3" s="3">
        <f>'2'!$M13</f>
        <v>60</v>
      </c>
      <c r="I3" s="3">
        <f>'2'!$M14</f>
        <v>64</v>
      </c>
      <c r="J3" s="3">
        <f>'2'!$M15</f>
        <v>68</v>
      </c>
      <c r="K3" s="3">
        <f>'2'!$M16</f>
        <v>72</v>
      </c>
      <c r="L3" s="3">
        <f>'2'!$M17</f>
        <v>76</v>
      </c>
      <c r="M3" s="3">
        <f>'2'!$M18</f>
        <v>80</v>
      </c>
      <c r="N3" s="3">
        <f>'2'!$M19</f>
        <v>84</v>
      </c>
      <c r="O3" s="3">
        <f>'2'!$M20</f>
        <v>88</v>
      </c>
      <c r="P3" s="13" t="s">
        <v>57</v>
      </c>
      <c r="Q3" s="10" t="s">
        <v>56</v>
      </c>
      <c r="R3" s="60" t="s">
        <v>71</v>
      </c>
    </row>
    <row r="4" spans="1:18">
      <c r="A4" s="2">
        <v>175</v>
      </c>
      <c r="B4" s="2">
        <v>67</v>
      </c>
      <c r="C4" s="55">
        <f>(D4+E4)/2</f>
        <v>158</v>
      </c>
      <c r="D4" s="3">
        <f>'2'!D11</f>
        <v>156</v>
      </c>
      <c r="E4" s="3">
        <f>'2'!E11</f>
        <v>160</v>
      </c>
      <c r="F4" s="6">
        <f>COUNTIFS($A$2:$A$201, "&gt;="&amp;$D4,$A$2:$A$201,"&lt;="&amp;$E4,$B$2:$B$201,"&gt;="&amp;F$2,$B$2:$B$201,"&lt;="&amp;F$3)</f>
        <v>1</v>
      </c>
      <c r="G4" s="6">
        <f>COUNTIFS($A$2:$A$201, "&gt;="&amp;$D4,$A$2:$A$201,"&lt;="&amp;$E4,$B$2:$B$201,"&gt;"&amp;G$2,$B$2:$B$201,"&lt;="&amp;G$3)</f>
        <v>2</v>
      </c>
      <c r="H4" s="6">
        <f t="shared" ref="H4:O4" si="1">COUNTIFS($A$2:$A$201, "&gt;="&amp;$D4,$A$2:$A$201,"&lt;="&amp;$E4,$B$2:$B$201,"&gt;"&amp;H$2,$B$2:$B$201,"&lt;="&amp;H$3)</f>
        <v>4</v>
      </c>
      <c r="I4" s="6">
        <f t="shared" si="1"/>
        <v>1</v>
      </c>
      <c r="J4" s="6">
        <f t="shared" si="1"/>
        <v>0</v>
      </c>
      <c r="K4" s="6">
        <f t="shared" si="1"/>
        <v>0</v>
      </c>
      <c r="L4" s="6">
        <f t="shared" si="1"/>
        <v>0</v>
      </c>
      <c r="M4" s="6">
        <f t="shared" si="1"/>
        <v>0</v>
      </c>
      <c r="N4" s="6">
        <f t="shared" si="1"/>
        <v>0</v>
      </c>
      <c r="O4" s="6">
        <f t="shared" si="1"/>
        <v>0</v>
      </c>
      <c r="P4" s="12">
        <f>SUM(F4:O4)</f>
        <v>8</v>
      </c>
      <c r="Q4" s="11">
        <f>SUMPRODUCT($F$1:$O$1,$F4:$O4)/$P4</f>
        <v>56.5</v>
      </c>
      <c r="R4" s="61">
        <f>SUMPRODUCT($F$1:$O$1,$F4:$O4)</f>
        <v>452</v>
      </c>
    </row>
    <row r="5" spans="1:18">
      <c r="A5" s="2">
        <v>160</v>
      </c>
      <c r="B5" s="2">
        <v>59</v>
      </c>
      <c r="C5" s="55">
        <f t="shared" ref="C5:C13" si="2">(D5+E5)/2</f>
        <v>162</v>
      </c>
      <c r="D5" s="3">
        <f>'2'!D12</f>
        <v>160</v>
      </c>
      <c r="E5" s="3">
        <f>'2'!E12</f>
        <v>164</v>
      </c>
      <c r="F5" s="6">
        <f>COUNTIFS($A$2:$A$201, "&gt;"&amp;$D5,$A$2:$A$201,"&lt;="&amp;$E5,$B$2:$B$201,"&gt;="&amp;F$2,$B$2:$B$201,"&lt;="&amp;F$3)</f>
        <v>1</v>
      </c>
      <c r="G5" s="6">
        <f>COUNTIFS($A$2:$A$201, "&gt;"&amp;$D5,$A$2:$A$201,"&lt;="&amp;$E5,$B$2:$B$201,"&gt;"&amp;G$2,$B$2:$B$201,"&lt;="&amp;G$3)</f>
        <v>4</v>
      </c>
      <c r="H5" s="6">
        <f t="shared" ref="H5:O13" si="3">COUNTIFS($A$2:$A$201, "&gt;"&amp;$D5,$A$2:$A$201,"&lt;="&amp;$E5,$B$2:$B$201,"&gt;"&amp;H$2,$B$2:$B$201,"&lt;="&amp;H$3)</f>
        <v>12</v>
      </c>
      <c r="I5" s="6">
        <f t="shared" si="3"/>
        <v>7</v>
      </c>
      <c r="J5" s="6">
        <f t="shared" si="3"/>
        <v>6</v>
      </c>
      <c r="K5" s="6">
        <f t="shared" si="3"/>
        <v>1</v>
      </c>
      <c r="L5" s="6">
        <f t="shared" si="3"/>
        <v>0</v>
      </c>
      <c r="M5" s="6">
        <f t="shared" si="3"/>
        <v>0</v>
      </c>
      <c r="N5" s="6">
        <f t="shared" si="3"/>
        <v>0</v>
      </c>
      <c r="O5" s="6">
        <f t="shared" si="3"/>
        <v>0</v>
      </c>
      <c r="P5" s="12">
        <f t="shared" ref="P5:P13" si="4">SUM(F5:O5)</f>
        <v>31</v>
      </c>
      <c r="Q5" s="11">
        <f t="shared" ref="Q5:Q11" si="5">SUMPRODUCT($F$1:$O$1,$F5:$O5)/$P5</f>
        <v>60.064516129032256</v>
      </c>
      <c r="R5" s="61">
        <f t="shared" ref="R5:R13" si="6">SUMPRODUCT($F$1:$O$1,$F5:$O5)</f>
        <v>1862</v>
      </c>
    </row>
    <row r="6" spans="1:18">
      <c r="A6" s="2">
        <v>172</v>
      </c>
      <c r="B6" s="2">
        <v>70</v>
      </c>
      <c r="C6" s="55">
        <f t="shared" si="2"/>
        <v>166</v>
      </c>
      <c r="D6" s="3">
        <f>'2'!D13</f>
        <v>164</v>
      </c>
      <c r="E6" s="3">
        <f>'2'!E13</f>
        <v>168</v>
      </c>
      <c r="F6" s="6">
        <f t="shared" ref="F6:F13" si="7">COUNTIFS($A$2:$A$201, "&gt;"&amp;$D6,$A$2:$A$201,"&lt;="&amp;$E6,$B$2:$B$201,"&gt;="&amp;F$2,$B$2:$B$201,"&lt;="&amp;F$3)</f>
        <v>1</v>
      </c>
      <c r="G6" s="6">
        <f t="shared" ref="G6:G13" si="8">COUNTIFS($A$2:$A$201, "&gt;"&amp;$D6,$A$2:$A$201,"&lt;="&amp;$E6,$B$2:$B$201,"&gt;"&amp;G$2,$B$2:$B$201,"&lt;="&amp;G$3)</f>
        <v>2</v>
      </c>
      <c r="H6" s="6">
        <f t="shared" si="3"/>
        <v>8</v>
      </c>
      <c r="I6" s="6">
        <f t="shared" si="3"/>
        <v>21</v>
      </c>
      <c r="J6" s="6">
        <f t="shared" si="3"/>
        <v>9</v>
      </c>
      <c r="K6" s="6">
        <f t="shared" si="3"/>
        <v>3</v>
      </c>
      <c r="L6" s="6">
        <f t="shared" si="3"/>
        <v>0</v>
      </c>
      <c r="M6" s="6">
        <f t="shared" si="3"/>
        <v>1</v>
      </c>
      <c r="N6" s="6">
        <f t="shared" si="3"/>
        <v>0</v>
      </c>
      <c r="O6" s="6">
        <f t="shared" si="3"/>
        <v>0</v>
      </c>
      <c r="P6" s="12">
        <f t="shared" si="4"/>
        <v>45</v>
      </c>
      <c r="Q6" s="11">
        <f t="shared" si="5"/>
        <v>62.355555555555554</v>
      </c>
      <c r="R6" s="61">
        <f t="shared" si="6"/>
        <v>2806</v>
      </c>
    </row>
    <row r="7" spans="1:18">
      <c r="A7" s="2">
        <v>171</v>
      </c>
      <c r="B7" s="2">
        <v>66</v>
      </c>
      <c r="C7" s="55">
        <f t="shared" si="2"/>
        <v>170</v>
      </c>
      <c r="D7" s="3">
        <f>'2'!D14</f>
        <v>168</v>
      </c>
      <c r="E7" s="3">
        <f>'2'!E14</f>
        <v>172</v>
      </c>
      <c r="F7" s="6">
        <f t="shared" si="7"/>
        <v>0</v>
      </c>
      <c r="G7" s="6">
        <f t="shared" si="8"/>
        <v>2</v>
      </c>
      <c r="H7" s="6">
        <f t="shared" si="3"/>
        <v>4</v>
      </c>
      <c r="I7" s="6">
        <f t="shared" si="3"/>
        <v>14</v>
      </c>
      <c r="J7" s="6">
        <f t="shared" si="3"/>
        <v>18</v>
      </c>
      <c r="K7" s="6">
        <f t="shared" si="3"/>
        <v>11</v>
      </c>
      <c r="L7" s="6">
        <f t="shared" si="3"/>
        <v>9</v>
      </c>
      <c r="M7" s="6">
        <f t="shared" si="3"/>
        <v>0</v>
      </c>
      <c r="N7" s="6">
        <f t="shared" si="3"/>
        <v>0</v>
      </c>
      <c r="O7" s="6">
        <f t="shared" si="3"/>
        <v>0</v>
      </c>
      <c r="P7" s="12">
        <f t="shared" si="4"/>
        <v>58</v>
      </c>
      <c r="Q7" s="11">
        <f t="shared" si="5"/>
        <v>66.068965517241381</v>
      </c>
      <c r="R7" s="61">
        <f t="shared" si="6"/>
        <v>3832</v>
      </c>
    </row>
    <row r="8" spans="1:18">
      <c r="A8" s="2">
        <v>159</v>
      </c>
      <c r="B8" s="2">
        <v>57</v>
      </c>
      <c r="C8" s="55">
        <f t="shared" si="2"/>
        <v>174</v>
      </c>
      <c r="D8" s="3">
        <f>'2'!D15</f>
        <v>172</v>
      </c>
      <c r="E8" s="3">
        <f>'2'!E15</f>
        <v>176</v>
      </c>
      <c r="F8" s="6">
        <f t="shared" si="7"/>
        <v>0</v>
      </c>
      <c r="G8" s="6">
        <f t="shared" si="8"/>
        <v>0</v>
      </c>
      <c r="H8" s="6">
        <f t="shared" si="3"/>
        <v>1</v>
      </c>
      <c r="I8" s="6">
        <f t="shared" si="3"/>
        <v>3</v>
      </c>
      <c r="J8" s="6">
        <f t="shared" si="3"/>
        <v>13</v>
      </c>
      <c r="K8" s="6">
        <f t="shared" si="3"/>
        <v>11</v>
      </c>
      <c r="L8" s="6">
        <f t="shared" si="3"/>
        <v>6</v>
      </c>
      <c r="M8" s="6">
        <f t="shared" si="3"/>
        <v>3</v>
      </c>
      <c r="N8" s="6">
        <f t="shared" si="3"/>
        <v>0</v>
      </c>
      <c r="O8" s="6">
        <f t="shared" si="3"/>
        <v>0</v>
      </c>
      <c r="P8" s="12">
        <f t="shared" si="4"/>
        <v>37</v>
      </c>
      <c r="Q8" s="11">
        <f t="shared" si="5"/>
        <v>68.918918918918919</v>
      </c>
      <c r="R8" s="61">
        <f t="shared" si="6"/>
        <v>2550</v>
      </c>
    </row>
    <row r="9" spans="1:18">
      <c r="A9" s="2">
        <v>165</v>
      </c>
      <c r="B9" s="2">
        <v>63</v>
      </c>
      <c r="C9" s="55">
        <f t="shared" si="2"/>
        <v>178</v>
      </c>
      <c r="D9" s="3">
        <f>'2'!D16</f>
        <v>176</v>
      </c>
      <c r="E9" s="3">
        <f>'2'!E16</f>
        <v>180</v>
      </c>
      <c r="F9" s="6">
        <f t="shared" si="7"/>
        <v>0</v>
      </c>
      <c r="G9" s="6">
        <f t="shared" si="8"/>
        <v>0</v>
      </c>
      <c r="H9" s="6">
        <f t="shared" si="3"/>
        <v>2</v>
      </c>
      <c r="I9" s="6">
        <f t="shared" si="3"/>
        <v>2</v>
      </c>
      <c r="J9" s="6">
        <f t="shared" si="3"/>
        <v>2</v>
      </c>
      <c r="K9" s="6">
        <f t="shared" si="3"/>
        <v>4</v>
      </c>
      <c r="L9" s="6">
        <f t="shared" si="3"/>
        <v>3</v>
      </c>
      <c r="M9" s="6">
        <f t="shared" si="3"/>
        <v>0</v>
      </c>
      <c r="N9" s="6">
        <f t="shared" si="3"/>
        <v>0</v>
      </c>
      <c r="O9" s="6">
        <f t="shared" si="3"/>
        <v>0</v>
      </c>
      <c r="P9" s="12">
        <f t="shared" si="4"/>
        <v>13</v>
      </c>
      <c r="Q9" s="11">
        <f t="shared" si="5"/>
        <v>67.230769230769226</v>
      </c>
      <c r="R9" s="61">
        <f t="shared" si="6"/>
        <v>874</v>
      </c>
    </row>
    <row r="10" spans="1:18">
      <c r="A10" s="2">
        <v>173</v>
      </c>
      <c r="B10" s="2">
        <v>64</v>
      </c>
      <c r="C10" s="55">
        <f t="shared" si="2"/>
        <v>182</v>
      </c>
      <c r="D10" s="3">
        <f>'2'!D17</f>
        <v>180</v>
      </c>
      <c r="E10" s="3">
        <f>'2'!E17</f>
        <v>184</v>
      </c>
      <c r="F10" s="6">
        <f t="shared" si="7"/>
        <v>0</v>
      </c>
      <c r="G10" s="6">
        <f t="shared" si="8"/>
        <v>0</v>
      </c>
      <c r="H10" s="6">
        <f t="shared" si="3"/>
        <v>0</v>
      </c>
      <c r="I10" s="6">
        <f t="shared" si="3"/>
        <v>0</v>
      </c>
      <c r="J10" s="6">
        <f t="shared" si="3"/>
        <v>2</v>
      </c>
      <c r="K10" s="6">
        <f t="shared" si="3"/>
        <v>1</v>
      </c>
      <c r="L10" s="6">
        <f t="shared" si="3"/>
        <v>1</v>
      </c>
      <c r="M10" s="6">
        <f t="shared" si="3"/>
        <v>0</v>
      </c>
      <c r="N10" s="6">
        <f t="shared" si="3"/>
        <v>0</v>
      </c>
      <c r="O10" s="6">
        <f t="shared" si="3"/>
        <v>0</v>
      </c>
      <c r="P10" s="12">
        <f t="shared" si="4"/>
        <v>4</v>
      </c>
      <c r="Q10" s="11">
        <f t="shared" si="5"/>
        <v>69</v>
      </c>
      <c r="R10" s="61">
        <f t="shared" si="6"/>
        <v>276</v>
      </c>
    </row>
    <row r="11" spans="1:18">
      <c r="A11" s="2">
        <v>174</v>
      </c>
      <c r="B11" s="2">
        <v>74</v>
      </c>
      <c r="C11" s="55">
        <f t="shared" si="2"/>
        <v>186</v>
      </c>
      <c r="D11" s="3">
        <f>'2'!D18</f>
        <v>184</v>
      </c>
      <c r="E11" s="3">
        <f>'2'!E18</f>
        <v>188</v>
      </c>
      <c r="F11" s="6">
        <f t="shared" si="7"/>
        <v>0</v>
      </c>
      <c r="G11" s="6">
        <f t="shared" si="8"/>
        <v>0</v>
      </c>
      <c r="H11" s="6">
        <f t="shared" si="3"/>
        <v>0</v>
      </c>
      <c r="I11" s="6">
        <f t="shared" si="3"/>
        <v>1</v>
      </c>
      <c r="J11" s="6">
        <f t="shared" si="3"/>
        <v>0</v>
      </c>
      <c r="K11" s="6">
        <f t="shared" si="3"/>
        <v>0</v>
      </c>
      <c r="L11" s="6">
        <f t="shared" si="3"/>
        <v>1</v>
      </c>
      <c r="M11" s="6">
        <f t="shared" si="3"/>
        <v>0</v>
      </c>
      <c r="N11" s="6">
        <f t="shared" si="3"/>
        <v>1</v>
      </c>
      <c r="O11" s="6">
        <f t="shared" si="3"/>
        <v>0</v>
      </c>
      <c r="P11" s="12">
        <f t="shared" si="4"/>
        <v>3</v>
      </c>
      <c r="Q11" s="11">
        <f t="shared" si="5"/>
        <v>72.666666666666671</v>
      </c>
      <c r="R11" s="61">
        <f t="shared" si="6"/>
        <v>218</v>
      </c>
    </row>
    <row r="12" spans="1:18">
      <c r="A12" s="2">
        <v>161</v>
      </c>
      <c r="B12" s="2">
        <v>60</v>
      </c>
      <c r="C12" s="55">
        <f t="shared" si="2"/>
        <v>190</v>
      </c>
      <c r="D12" s="3">
        <f>'2'!D19</f>
        <v>188</v>
      </c>
      <c r="E12" s="3">
        <f>'2'!E19</f>
        <v>192</v>
      </c>
      <c r="F12" s="6">
        <f t="shared" si="7"/>
        <v>0</v>
      </c>
      <c r="G12" s="6">
        <f t="shared" si="8"/>
        <v>0</v>
      </c>
      <c r="H12" s="6">
        <f t="shared" si="3"/>
        <v>0</v>
      </c>
      <c r="I12" s="6">
        <f t="shared" si="3"/>
        <v>0</v>
      </c>
      <c r="J12" s="6">
        <f t="shared" si="3"/>
        <v>0</v>
      </c>
      <c r="K12" s="6">
        <f t="shared" si="3"/>
        <v>0</v>
      </c>
      <c r="L12" s="6">
        <f t="shared" si="3"/>
        <v>0</v>
      </c>
      <c r="M12" s="6">
        <f t="shared" si="3"/>
        <v>0</v>
      </c>
      <c r="N12" s="6">
        <f t="shared" si="3"/>
        <v>0</v>
      </c>
      <c r="O12" s="6">
        <f t="shared" si="3"/>
        <v>0</v>
      </c>
      <c r="P12" s="12">
        <f t="shared" si="4"/>
        <v>0</v>
      </c>
      <c r="Q12" s="11">
        <f>0</f>
        <v>0</v>
      </c>
      <c r="R12" s="61">
        <f t="shared" si="6"/>
        <v>0</v>
      </c>
    </row>
    <row r="13" spans="1:18">
      <c r="A13" s="2">
        <v>165</v>
      </c>
      <c r="B13" s="2">
        <v>60</v>
      </c>
      <c r="C13" s="55">
        <f t="shared" si="2"/>
        <v>194</v>
      </c>
      <c r="D13" s="3">
        <f>'2'!D20</f>
        <v>192</v>
      </c>
      <c r="E13" s="3">
        <f>'2'!E20</f>
        <v>196</v>
      </c>
      <c r="F13" s="6">
        <f t="shared" si="7"/>
        <v>0</v>
      </c>
      <c r="G13" s="6">
        <f t="shared" si="8"/>
        <v>0</v>
      </c>
      <c r="H13" s="6">
        <f t="shared" si="3"/>
        <v>1</v>
      </c>
      <c r="I13" s="6">
        <f t="shared" si="3"/>
        <v>0</v>
      </c>
      <c r="J13" s="6">
        <f t="shared" si="3"/>
        <v>0</v>
      </c>
      <c r="K13" s="6">
        <f t="shared" si="3"/>
        <v>0</v>
      </c>
      <c r="L13" s="6">
        <f t="shared" si="3"/>
        <v>0</v>
      </c>
      <c r="M13" s="6">
        <f t="shared" si="3"/>
        <v>0</v>
      </c>
      <c r="N13" s="6">
        <f t="shared" si="3"/>
        <v>0</v>
      </c>
      <c r="O13" s="6">
        <f t="shared" si="3"/>
        <v>0</v>
      </c>
      <c r="P13" s="12">
        <f t="shared" si="4"/>
        <v>1</v>
      </c>
      <c r="Q13" s="11">
        <f>SUMPRODUCT($F$1:$O$1,$F13:$O13)/$P13</f>
        <v>58</v>
      </c>
      <c r="R13" s="61">
        <f t="shared" si="6"/>
        <v>58</v>
      </c>
    </row>
    <row r="14" spans="1:18">
      <c r="A14" s="2">
        <v>175</v>
      </c>
      <c r="B14" s="2">
        <v>59</v>
      </c>
      <c r="C14" s="13"/>
      <c r="D14" s="13" t="s">
        <v>54</v>
      </c>
      <c r="E14" s="13"/>
      <c r="F14" s="12">
        <f>SUM(F4:F13)</f>
        <v>3</v>
      </c>
      <c r="G14" s="12">
        <f t="shared" ref="G14:O14" si="9">SUM(G4:G13)</f>
        <v>10</v>
      </c>
      <c r="H14" s="12">
        <f t="shared" si="9"/>
        <v>32</v>
      </c>
      <c r="I14" s="12">
        <f t="shared" si="9"/>
        <v>49</v>
      </c>
      <c r="J14" s="12">
        <f t="shared" si="9"/>
        <v>50</v>
      </c>
      <c r="K14" s="12">
        <f t="shared" si="9"/>
        <v>31</v>
      </c>
      <c r="L14" s="12">
        <f t="shared" si="9"/>
        <v>20</v>
      </c>
      <c r="M14" s="12">
        <f t="shared" si="9"/>
        <v>4</v>
      </c>
      <c r="N14" s="12">
        <f t="shared" si="9"/>
        <v>1</v>
      </c>
      <c r="O14" s="12">
        <f t="shared" si="9"/>
        <v>0</v>
      </c>
      <c r="P14" s="13">
        <f>SUM(F4:O13)</f>
        <v>200</v>
      </c>
    </row>
    <row r="15" spans="1:18">
      <c r="A15" s="2">
        <v>176</v>
      </c>
      <c r="B15" s="2">
        <v>65</v>
      </c>
      <c r="C15" s="10"/>
      <c r="D15" s="10" t="s">
        <v>56</v>
      </c>
      <c r="E15" s="10"/>
      <c r="F15" s="11">
        <f>SUMPRODUCT($C4:$C13,F4:F13)/F14</f>
        <v>162</v>
      </c>
      <c r="G15" s="11">
        <f>SUMPRODUCT($C4:$C13,G4:G13)/G14</f>
        <v>163.6</v>
      </c>
      <c r="H15" s="11">
        <f>SUMPRODUCT($C4:$C13,H4:H13)/H14</f>
        <v>165.875</v>
      </c>
      <c r="I15" s="11">
        <f t="shared" ref="I15:O15" si="10">SUMPRODUCT($C4:$C13,I4:I13)/I14</f>
        <v>167.79591836734693</v>
      </c>
      <c r="J15" s="11">
        <f t="shared" si="10"/>
        <v>170.16</v>
      </c>
      <c r="K15" s="11">
        <f t="shared" si="10"/>
        <v>172.19354838709677</v>
      </c>
      <c r="L15" s="11">
        <f t="shared" si="10"/>
        <v>173.8</v>
      </c>
      <c r="M15" s="11">
        <f t="shared" si="10"/>
        <v>172</v>
      </c>
      <c r="N15" s="11">
        <f t="shared" si="10"/>
        <v>186</v>
      </c>
      <c r="O15" s="11">
        <f>0</f>
        <v>0</v>
      </c>
    </row>
    <row r="16" spans="1:18">
      <c r="A16" s="2">
        <v>170</v>
      </c>
      <c r="B16" s="2">
        <v>73</v>
      </c>
    </row>
    <row r="17" spans="1:13" ht="17" thickBot="1">
      <c r="A17" s="2">
        <v>184</v>
      </c>
      <c r="B17" s="2">
        <v>68</v>
      </c>
    </row>
    <row r="18" spans="1:13" ht="17" thickBot="1">
      <c r="A18" s="2">
        <v>171</v>
      </c>
      <c r="B18" s="65">
        <v>72</v>
      </c>
      <c r="C18" s="74" t="s">
        <v>72</v>
      </c>
      <c r="D18" s="75"/>
      <c r="E18" s="75"/>
      <c r="F18" s="76">
        <f>SUMPRODUCT($C$4:$C$13,$R4:$R13)/$P14</f>
        <v>10958</v>
      </c>
    </row>
    <row r="19" spans="1:13">
      <c r="A19" s="2">
        <v>172</v>
      </c>
      <c r="B19" s="65">
        <v>63</v>
      </c>
      <c r="C19" s="66" t="s">
        <v>73</v>
      </c>
      <c r="D19" s="67"/>
      <c r="E19" s="67"/>
      <c r="F19" s="68">
        <f>'4'!I2</f>
        <v>169.24</v>
      </c>
      <c r="H19" s="66" t="s">
        <v>81</v>
      </c>
      <c r="I19" s="67"/>
      <c r="J19" s="77"/>
      <c r="K19" s="77"/>
      <c r="L19" s="77"/>
      <c r="M19" s="68"/>
    </row>
    <row r="20" spans="1:13">
      <c r="A20" s="2">
        <v>176</v>
      </c>
      <c r="B20" s="65">
        <v>70</v>
      </c>
      <c r="C20" s="69" t="s">
        <v>74</v>
      </c>
      <c r="D20" s="62"/>
      <c r="E20" s="62"/>
      <c r="F20" s="70">
        <f>'4'!I3</f>
        <v>35.42239999999947</v>
      </c>
      <c r="H20" s="69"/>
      <c r="I20" s="62" t="s">
        <v>82</v>
      </c>
      <c r="J20" s="14"/>
      <c r="K20" s="14"/>
      <c r="L20" s="14"/>
      <c r="M20" s="70"/>
    </row>
    <row r="21" spans="1:13" ht="17" thickBot="1">
      <c r="A21" s="2">
        <v>159</v>
      </c>
      <c r="B21" s="65">
        <v>48</v>
      </c>
      <c r="C21" s="71" t="s">
        <v>75</v>
      </c>
      <c r="D21" s="72"/>
      <c r="E21" s="72"/>
      <c r="F21" s="73">
        <f>SQRT(F20)</f>
        <v>5.9516720339749458</v>
      </c>
      <c r="H21" s="71"/>
      <c r="I21" s="72" t="s">
        <v>83</v>
      </c>
      <c r="J21" s="78" t="str">
        <f>"y="&amp;F26&amp;" + x * "&amp;F27</f>
        <v>y=-22,919282713764 + x * 0,517367541442709</v>
      </c>
      <c r="K21" s="78"/>
      <c r="L21" s="78"/>
      <c r="M21" s="73"/>
    </row>
    <row r="22" spans="1:13">
      <c r="A22" s="2">
        <v>178</v>
      </c>
      <c r="B22" s="65">
        <v>62</v>
      </c>
      <c r="C22" s="66" t="s">
        <v>76</v>
      </c>
      <c r="D22" s="67"/>
      <c r="E22" s="67"/>
      <c r="F22" s="68">
        <f>'4'!U2</f>
        <v>64.64</v>
      </c>
    </row>
    <row r="23" spans="1:13" ht="17" thickBot="1">
      <c r="A23" s="2">
        <v>164</v>
      </c>
      <c r="B23" s="65">
        <v>61</v>
      </c>
      <c r="C23" s="69" t="s">
        <v>77</v>
      </c>
      <c r="D23" s="62"/>
      <c r="E23" s="62"/>
      <c r="F23" s="70">
        <f>'4'!U3</f>
        <v>36.390400000000227</v>
      </c>
      <c r="H23" t="s">
        <v>86</v>
      </c>
    </row>
    <row r="24" spans="1:13" ht="17" thickBot="1">
      <c r="A24" s="2">
        <v>173</v>
      </c>
      <c r="B24" s="65">
        <v>71</v>
      </c>
      <c r="C24" s="71" t="s">
        <v>78</v>
      </c>
      <c r="D24" s="72"/>
      <c r="E24" s="72"/>
      <c r="F24" s="73">
        <f>SQRT(F23)</f>
        <v>6.0324456068828525</v>
      </c>
      <c r="I24" s="66" t="s">
        <v>84</v>
      </c>
      <c r="J24" s="77">
        <v>150</v>
      </c>
      <c r="K24" s="68">
        <v>195</v>
      </c>
    </row>
    <row r="25" spans="1:13" ht="17" thickBot="1">
      <c r="A25" s="2">
        <v>175</v>
      </c>
      <c r="B25" s="65">
        <v>66</v>
      </c>
      <c r="C25" s="66" t="s">
        <v>80</v>
      </c>
      <c r="D25" s="67"/>
      <c r="E25" s="67"/>
      <c r="F25" s="68">
        <f>(F18-F19*F22)/(F21*F24)</f>
        <v>0.51044006500077821</v>
      </c>
      <c r="I25" s="71" t="s">
        <v>85</v>
      </c>
      <c r="J25" s="78">
        <f>F26 + J24 *F27</f>
        <v>54.685848502642287</v>
      </c>
      <c r="K25" s="73">
        <f>F26 + K24 *F27</f>
        <v>77.96738786756417</v>
      </c>
    </row>
    <row r="26" spans="1:13">
      <c r="A26" s="2">
        <v>159</v>
      </c>
      <c r="B26" s="65">
        <v>55</v>
      </c>
      <c r="C26" s="66" t="s">
        <v>46</v>
      </c>
      <c r="D26" s="67"/>
      <c r="E26" s="67"/>
      <c r="F26" s="68">
        <f>F22-F19*F27</f>
        <v>-22.919282713764005</v>
      </c>
    </row>
    <row r="27" spans="1:13" ht="17" thickBot="1">
      <c r="A27" s="2">
        <v>169</v>
      </c>
      <c r="B27" s="65">
        <v>55</v>
      </c>
      <c r="C27" s="71" t="s">
        <v>79</v>
      </c>
      <c r="D27" s="72"/>
      <c r="E27" s="72"/>
      <c r="F27" s="73">
        <f>F25*F24/F21</f>
        <v>0.51736754144270858</v>
      </c>
    </row>
    <row r="28" spans="1:13">
      <c r="A28" s="2">
        <v>173</v>
      </c>
      <c r="B28" s="2">
        <v>75</v>
      </c>
    </row>
    <row r="29" spans="1:13">
      <c r="A29" s="2">
        <v>173</v>
      </c>
      <c r="B29" s="2">
        <v>66</v>
      </c>
    </row>
    <row r="30" spans="1:13">
      <c r="A30" s="2">
        <v>161</v>
      </c>
      <c r="B30" s="2">
        <v>60</v>
      </c>
    </row>
    <row r="31" spans="1:13">
      <c r="A31" s="2">
        <v>168</v>
      </c>
      <c r="B31" s="2">
        <v>63</v>
      </c>
    </row>
    <row r="32" spans="1:13">
      <c r="A32" s="2">
        <v>168</v>
      </c>
      <c r="B32" s="2">
        <v>67</v>
      </c>
    </row>
    <row r="33" spans="1:2">
      <c r="A33" s="2">
        <v>164</v>
      </c>
      <c r="B33" s="2">
        <v>59</v>
      </c>
    </row>
    <row r="34" spans="1:2">
      <c r="A34" s="2">
        <v>168</v>
      </c>
      <c r="B34" s="2">
        <v>64</v>
      </c>
    </row>
    <row r="35" spans="1:2">
      <c r="A35" s="2">
        <v>181</v>
      </c>
      <c r="B35" s="2">
        <v>69</v>
      </c>
    </row>
    <row r="36" spans="1:2">
      <c r="A36" s="2">
        <v>170</v>
      </c>
      <c r="B36" s="2">
        <v>73</v>
      </c>
    </row>
    <row r="37" spans="1:2">
      <c r="A37" s="2">
        <v>184</v>
      </c>
      <c r="B37" s="2">
        <v>68</v>
      </c>
    </row>
    <row r="38" spans="1:2">
      <c r="A38" s="2">
        <v>169</v>
      </c>
      <c r="B38" s="2">
        <v>66</v>
      </c>
    </row>
    <row r="39" spans="1:2">
      <c r="A39" s="2">
        <v>170</v>
      </c>
      <c r="B39" s="2">
        <v>76</v>
      </c>
    </row>
    <row r="40" spans="1:2">
      <c r="A40" s="2">
        <v>176</v>
      </c>
      <c r="B40" s="2">
        <v>67</v>
      </c>
    </row>
    <row r="41" spans="1:2">
      <c r="A41" s="2">
        <v>169</v>
      </c>
      <c r="B41" s="2">
        <v>64</v>
      </c>
    </row>
    <row r="42" spans="1:2">
      <c r="A42" s="2">
        <v>170</v>
      </c>
      <c r="B42" s="2">
        <v>61</v>
      </c>
    </row>
    <row r="43" spans="1:2">
      <c r="A43" s="2">
        <v>171</v>
      </c>
      <c r="B43" s="2">
        <v>72</v>
      </c>
    </row>
    <row r="44" spans="1:2">
      <c r="A44" s="2">
        <v>168</v>
      </c>
      <c r="B44" s="2">
        <v>59</v>
      </c>
    </row>
    <row r="45" spans="1:2">
      <c r="A45" s="2">
        <v>161</v>
      </c>
      <c r="B45" s="2">
        <v>51</v>
      </c>
    </row>
    <row r="46" spans="1:2">
      <c r="A46" s="2">
        <v>165</v>
      </c>
      <c r="B46" s="2">
        <v>60</v>
      </c>
    </row>
    <row r="47" spans="1:2">
      <c r="A47" s="2">
        <v>168</v>
      </c>
      <c r="B47" s="2">
        <v>50</v>
      </c>
    </row>
    <row r="48" spans="1:2">
      <c r="A48" s="2">
        <v>175</v>
      </c>
      <c r="B48" s="2">
        <v>64</v>
      </c>
    </row>
    <row r="49" spans="1:2">
      <c r="A49" s="2">
        <v>174</v>
      </c>
      <c r="B49" s="2">
        <v>66</v>
      </c>
    </row>
    <row r="50" spans="1:2">
      <c r="A50" s="2">
        <v>188</v>
      </c>
      <c r="B50" s="2">
        <v>75</v>
      </c>
    </row>
    <row r="51" spans="1:2">
      <c r="A51" s="2">
        <v>166</v>
      </c>
      <c r="B51" s="2">
        <v>67</v>
      </c>
    </row>
    <row r="52" spans="1:2">
      <c r="A52" s="2">
        <v>178</v>
      </c>
      <c r="B52" s="2">
        <v>73</v>
      </c>
    </row>
    <row r="53" spans="1:2">
      <c r="A53" s="2">
        <v>163</v>
      </c>
      <c r="B53" s="2">
        <v>63</v>
      </c>
    </row>
    <row r="54" spans="1:2">
      <c r="A54" s="2">
        <v>170</v>
      </c>
      <c r="B54" s="2">
        <v>75</v>
      </c>
    </row>
    <row r="55" spans="1:2">
      <c r="A55" s="2">
        <v>164</v>
      </c>
      <c r="B55" s="2">
        <v>60</v>
      </c>
    </row>
    <row r="56" spans="1:2">
      <c r="A56" s="2">
        <v>164</v>
      </c>
      <c r="B56" s="2">
        <v>56</v>
      </c>
    </row>
    <row r="57" spans="1:2">
      <c r="A57" s="2">
        <v>168</v>
      </c>
      <c r="B57" s="2">
        <v>59</v>
      </c>
    </row>
    <row r="58" spans="1:2">
      <c r="A58" s="2">
        <v>167</v>
      </c>
      <c r="B58" s="2">
        <v>61</v>
      </c>
    </row>
    <row r="59" spans="1:2">
      <c r="A59" s="2">
        <v>166</v>
      </c>
      <c r="B59" s="2">
        <v>62</v>
      </c>
    </row>
    <row r="60" spans="1:2">
      <c r="A60" s="2">
        <v>162</v>
      </c>
      <c r="B60" s="2">
        <v>65</v>
      </c>
    </row>
    <row r="61" spans="1:2">
      <c r="A61" s="2">
        <v>171</v>
      </c>
      <c r="B61" s="2">
        <v>60</v>
      </c>
    </row>
    <row r="62" spans="1:2">
      <c r="A62" s="2">
        <v>168</v>
      </c>
      <c r="B62" s="2">
        <v>62</v>
      </c>
    </row>
    <row r="63" spans="1:2">
      <c r="A63" s="2">
        <v>173</v>
      </c>
      <c r="B63" s="2">
        <v>70</v>
      </c>
    </row>
    <row r="64" spans="1:2">
      <c r="A64" s="2">
        <v>167</v>
      </c>
      <c r="B64" s="2">
        <v>61</v>
      </c>
    </row>
    <row r="65" spans="1:2">
      <c r="A65" s="2">
        <v>170</v>
      </c>
      <c r="B65" s="2">
        <v>74</v>
      </c>
    </row>
    <row r="66" spans="1:2">
      <c r="A66" s="2">
        <v>171</v>
      </c>
      <c r="B66" s="2">
        <v>60</v>
      </c>
    </row>
    <row r="67" spans="1:2">
      <c r="A67" s="2">
        <v>173</v>
      </c>
      <c r="B67" s="2">
        <v>66</v>
      </c>
    </row>
    <row r="68" spans="1:2">
      <c r="A68" s="2">
        <v>187</v>
      </c>
      <c r="B68" s="2">
        <v>84</v>
      </c>
    </row>
    <row r="69" spans="1:2">
      <c r="A69" s="2">
        <v>166</v>
      </c>
      <c r="B69" s="2">
        <v>58</v>
      </c>
    </row>
    <row r="70" spans="1:2">
      <c r="A70" s="2">
        <v>170</v>
      </c>
      <c r="B70" s="2">
        <v>75</v>
      </c>
    </row>
    <row r="71" spans="1:2">
      <c r="A71" s="2">
        <v>178</v>
      </c>
      <c r="B71" s="2">
        <v>69</v>
      </c>
    </row>
    <row r="72" spans="1:2">
      <c r="A72" s="2">
        <v>173</v>
      </c>
      <c r="B72" s="2">
        <v>64</v>
      </c>
    </row>
    <row r="73" spans="1:2">
      <c r="A73" s="2">
        <v>179</v>
      </c>
      <c r="B73" s="2">
        <v>71</v>
      </c>
    </row>
    <row r="74" spans="1:2">
      <c r="A74" s="2">
        <v>171</v>
      </c>
      <c r="B74" s="2">
        <v>64</v>
      </c>
    </row>
    <row r="75" spans="1:2">
      <c r="A75" s="2">
        <v>174</v>
      </c>
      <c r="B75" s="2">
        <v>74</v>
      </c>
    </row>
    <row r="76" spans="1:2">
      <c r="A76" s="2">
        <v>164</v>
      </c>
      <c r="B76" s="2">
        <v>70</v>
      </c>
    </row>
    <row r="77" spans="1:2">
      <c r="A77" s="2">
        <v>173</v>
      </c>
      <c r="B77" s="2">
        <v>69</v>
      </c>
    </row>
    <row r="78" spans="1:2">
      <c r="A78" s="2">
        <v>168</v>
      </c>
      <c r="B78" s="2">
        <v>64</v>
      </c>
    </row>
    <row r="79" spans="1:2">
      <c r="A79" s="2">
        <v>166</v>
      </c>
      <c r="B79" s="2">
        <v>55</v>
      </c>
    </row>
    <row r="80" spans="1:2">
      <c r="A80" s="2">
        <v>177</v>
      </c>
      <c r="B80" s="2">
        <v>67</v>
      </c>
    </row>
    <row r="81" spans="1:2">
      <c r="A81" s="2">
        <v>170</v>
      </c>
      <c r="B81" s="2">
        <v>61</v>
      </c>
    </row>
    <row r="82" spans="1:2">
      <c r="A82" s="2">
        <v>167</v>
      </c>
      <c r="B82" s="2">
        <v>63</v>
      </c>
    </row>
    <row r="83" spans="1:2">
      <c r="A83" s="2">
        <v>174</v>
      </c>
      <c r="B83" s="2">
        <v>75</v>
      </c>
    </row>
    <row r="84" spans="1:2">
      <c r="A84" s="2">
        <v>164</v>
      </c>
      <c r="B84" s="2">
        <v>59</v>
      </c>
    </row>
    <row r="85" spans="1:2">
      <c r="A85" s="2">
        <v>164</v>
      </c>
      <c r="B85" s="2">
        <v>62</v>
      </c>
    </row>
    <row r="86" spans="1:2">
      <c r="A86" s="2">
        <v>178</v>
      </c>
      <c r="B86" s="2">
        <v>60</v>
      </c>
    </row>
    <row r="87" spans="1:2">
      <c r="A87" s="2">
        <v>173</v>
      </c>
      <c r="B87" s="2">
        <v>66</v>
      </c>
    </row>
    <row r="88" spans="1:2">
      <c r="A88" s="2">
        <v>179</v>
      </c>
      <c r="B88" s="2">
        <v>63</v>
      </c>
    </row>
    <row r="89" spans="1:2">
      <c r="A89" s="2">
        <v>165</v>
      </c>
      <c r="B89" s="2">
        <v>62</v>
      </c>
    </row>
    <row r="90" spans="1:2">
      <c r="A90" s="2">
        <v>171</v>
      </c>
      <c r="B90" s="2">
        <v>66</v>
      </c>
    </row>
    <row r="91" spans="1:2">
      <c r="A91" s="2">
        <v>171</v>
      </c>
      <c r="B91" s="2">
        <v>63</v>
      </c>
    </row>
    <row r="92" spans="1:2">
      <c r="A92" s="2">
        <v>170</v>
      </c>
      <c r="B92" s="2">
        <v>70</v>
      </c>
    </row>
    <row r="93" spans="1:2">
      <c r="A93" s="2">
        <v>170</v>
      </c>
      <c r="B93" s="2">
        <v>67</v>
      </c>
    </row>
    <row r="94" spans="1:2">
      <c r="A94" s="2">
        <v>165</v>
      </c>
      <c r="B94" s="2">
        <v>59</v>
      </c>
    </row>
    <row r="95" spans="1:2">
      <c r="A95" s="2">
        <v>156</v>
      </c>
      <c r="B95" s="2">
        <v>53</v>
      </c>
    </row>
    <row r="96" spans="1:2">
      <c r="A96" s="2">
        <v>164</v>
      </c>
      <c r="B96" s="2">
        <v>60</v>
      </c>
    </row>
    <row r="97" spans="1:2">
      <c r="A97" s="2">
        <v>158</v>
      </c>
      <c r="B97" s="2">
        <v>57</v>
      </c>
    </row>
    <row r="98" spans="1:2">
      <c r="A98" s="2">
        <v>165</v>
      </c>
      <c r="B98" s="2">
        <v>68</v>
      </c>
    </row>
    <row r="99" spans="1:2">
      <c r="A99" s="2">
        <v>172</v>
      </c>
      <c r="B99" s="2">
        <v>67</v>
      </c>
    </row>
    <row r="100" spans="1:2">
      <c r="A100" s="2">
        <v>178</v>
      </c>
      <c r="B100" s="2">
        <v>75</v>
      </c>
    </row>
    <row r="101" spans="1:2">
      <c r="A101" s="2">
        <v>159</v>
      </c>
      <c r="B101" s="2">
        <v>61</v>
      </c>
    </row>
    <row r="102" spans="1:2">
      <c r="A102" s="2">
        <v>162</v>
      </c>
      <c r="B102" s="2">
        <v>66</v>
      </c>
    </row>
    <row r="103" spans="1:2">
      <c r="A103" s="2">
        <v>166</v>
      </c>
      <c r="B103" s="2">
        <v>64</v>
      </c>
    </row>
    <row r="104" spans="1:2">
      <c r="A104" s="2">
        <v>172</v>
      </c>
      <c r="B104" s="2">
        <v>59</v>
      </c>
    </row>
    <row r="105" spans="1:2">
      <c r="A105" s="2">
        <v>169</v>
      </c>
      <c r="B105" s="2">
        <v>68</v>
      </c>
    </row>
    <row r="106" spans="1:2">
      <c r="A106" s="2">
        <v>176</v>
      </c>
      <c r="B106" s="2">
        <v>70</v>
      </c>
    </row>
    <row r="107" spans="1:2">
      <c r="A107" s="2">
        <v>167</v>
      </c>
      <c r="B107" s="2">
        <v>70</v>
      </c>
    </row>
    <row r="108" spans="1:2">
      <c r="A108" s="2">
        <v>167</v>
      </c>
      <c r="B108" s="2">
        <v>62</v>
      </c>
    </row>
    <row r="109" spans="1:2">
      <c r="A109" s="2">
        <v>168</v>
      </c>
      <c r="B109" s="2">
        <v>67</v>
      </c>
    </row>
    <row r="110" spans="1:2">
      <c r="A110" s="2">
        <v>167</v>
      </c>
      <c r="B110" s="2">
        <v>63</v>
      </c>
    </row>
    <row r="111" spans="1:2">
      <c r="A111" s="2">
        <v>169</v>
      </c>
      <c r="B111" s="2">
        <v>62</v>
      </c>
    </row>
    <row r="112" spans="1:2">
      <c r="A112" s="2">
        <v>167</v>
      </c>
      <c r="B112" s="2">
        <v>64</v>
      </c>
    </row>
    <row r="113" spans="1:2">
      <c r="A113" s="2">
        <v>196</v>
      </c>
      <c r="B113" s="2">
        <v>60</v>
      </c>
    </row>
    <row r="114" spans="1:2">
      <c r="A114" s="2">
        <v>169</v>
      </c>
      <c r="B114" s="2">
        <v>63</v>
      </c>
    </row>
    <row r="115" spans="1:2">
      <c r="A115" s="2">
        <v>163</v>
      </c>
      <c r="B115" s="2">
        <v>65</v>
      </c>
    </row>
    <row r="116" spans="1:2">
      <c r="A116" s="2">
        <v>164</v>
      </c>
      <c r="B116" s="2">
        <v>65</v>
      </c>
    </row>
    <row r="117" spans="1:2">
      <c r="A117" s="2">
        <v>164</v>
      </c>
      <c r="B117" s="2">
        <v>62</v>
      </c>
    </row>
    <row r="118" spans="1:2">
      <c r="A118" s="2">
        <v>164</v>
      </c>
      <c r="B118" s="2">
        <v>57</v>
      </c>
    </row>
    <row r="119" spans="1:2">
      <c r="A119" s="2">
        <v>178</v>
      </c>
      <c r="B119" s="2">
        <v>71</v>
      </c>
    </row>
    <row r="120" spans="1:2">
      <c r="A120" s="2">
        <v>176</v>
      </c>
      <c r="B120" s="2">
        <v>65</v>
      </c>
    </row>
    <row r="121" spans="1:2">
      <c r="A121" s="2">
        <v>167</v>
      </c>
      <c r="B121" s="2">
        <v>57</v>
      </c>
    </row>
    <row r="122" spans="1:2">
      <c r="A122" s="2">
        <v>165</v>
      </c>
      <c r="B122" s="2">
        <v>66</v>
      </c>
    </row>
    <row r="123" spans="1:2">
      <c r="A123" s="2">
        <v>172</v>
      </c>
      <c r="B123" s="2">
        <v>64</v>
      </c>
    </row>
    <row r="124" spans="1:2">
      <c r="A124" s="2">
        <v>168</v>
      </c>
      <c r="B124" s="2">
        <v>68</v>
      </c>
    </row>
    <row r="125" spans="1:2">
      <c r="A125" s="2">
        <v>170</v>
      </c>
      <c r="B125" s="2">
        <v>68</v>
      </c>
    </row>
    <row r="126" spans="1:2">
      <c r="A126" s="2">
        <v>187</v>
      </c>
      <c r="B126" s="2">
        <v>63</v>
      </c>
    </row>
    <row r="127" spans="1:2">
      <c r="A127" s="2">
        <v>165</v>
      </c>
      <c r="B127" s="2">
        <v>61</v>
      </c>
    </row>
    <row r="128" spans="1:2">
      <c r="A128" s="2">
        <v>171</v>
      </c>
      <c r="B128" s="2">
        <v>73</v>
      </c>
    </row>
    <row r="129" spans="1:2">
      <c r="A129" s="2">
        <v>171</v>
      </c>
      <c r="B129" s="2">
        <v>66</v>
      </c>
    </row>
    <row r="130" spans="1:2">
      <c r="A130" s="2">
        <v>169</v>
      </c>
      <c r="B130" s="2">
        <v>56</v>
      </c>
    </row>
    <row r="131" spans="1:2">
      <c r="A131" s="2">
        <v>163</v>
      </c>
      <c r="B131" s="2">
        <v>58</v>
      </c>
    </row>
    <row r="132" spans="1:2">
      <c r="A132" s="2">
        <v>161</v>
      </c>
      <c r="B132" s="2">
        <v>60</v>
      </c>
    </row>
    <row r="133" spans="1:2">
      <c r="A133" s="2">
        <v>175</v>
      </c>
      <c r="B133" s="2">
        <v>77</v>
      </c>
    </row>
    <row r="134" spans="1:2">
      <c r="A134" s="2">
        <v>172</v>
      </c>
      <c r="B134" s="2">
        <v>67</v>
      </c>
    </row>
    <row r="135" spans="1:2">
      <c r="A135" s="2">
        <v>176</v>
      </c>
      <c r="B135" s="2">
        <v>65</v>
      </c>
    </row>
    <row r="136" spans="1:2">
      <c r="A136" s="2">
        <v>180</v>
      </c>
      <c r="B136" s="2">
        <v>76</v>
      </c>
    </row>
    <row r="137" spans="1:2">
      <c r="A137" s="2">
        <v>172</v>
      </c>
      <c r="B137" s="2">
        <v>70</v>
      </c>
    </row>
    <row r="138" spans="1:2">
      <c r="A138" s="2">
        <v>174</v>
      </c>
      <c r="B138" s="2">
        <v>73</v>
      </c>
    </row>
    <row r="139" spans="1:2">
      <c r="A139" s="2">
        <v>164</v>
      </c>
      <c r="B139" s="2">
        <v>60</v>
      </c>
    </row>
    <row r="140" spans="1:2">
      <c r="A140" s="2">
        <v>169</v>
      </c>
      <c r="B140" s="2">
        <v>75</v>
      </c>
    </row>
    <row r="141" spans="1:2">
      <c r="A141" s="2">
        <v>157</v>
      </c>
      <c r="B141" s="2">
        <v>60</v>
      </c>
    </row>
    <row r="142" spans="1:2">
      <c r="A142" s="2">
        <v>178</v>
      </c>
      <c r="B142" s="2">
        <v>60</v>
      </c>
    </row>
    <row r="143" spans="1:2">
      <c r="A143" s="2">
        <v>176</v>
      </c>
      <c r="B143" s="2">
        <v>77</v>
      </c>
    </row>
    <row r="144" spans="1:2">
      <c r="A144" s="2">
        <v>161</v>
      </c>
      <c r="B144" s="2">
        <v>66</v>
      </c>
    </row>
    <row r="145" spans="1:2">
      <c r="A145" s="2">
        <v>176</v>
      </c>
      <c r="B145" s="2">
        <v>70</v>
      </c>
    </row>
    <row r="146" spans="1:2">
      <c r="A146" s="2">
        <v>165</v>
      </c>
      <c r="B146" s="2">
        <v>61</v>
      </c>
    </row>
    <row r="147" spans="1:2">
      <c r="A147" s="2">
        <v>161</v>
      </c>
      <c r="B147" s="2">
        <v>55</v>
      </c>
    </row>
    <row r="148" spans="1:2">
      <c r="A148" s="2">
        <v>182</v>
      </c>
      <c r="B148" s="2">
        <v>76</v>
      </c>
    </row>
    <row r="149" spans="1:2">
      <c r="A149" s="2">
        <v>176</v>
      </c>
      <c r="B149" s="2">
        <v>72</v>
      </c>
    </row>
    <row r="150" spans="1:2">
      <c r="A150" s="2">
        <v>168</v>
      </c>
      <c r="B150" s="2">
        <v>63</v>
      </c>
    </row>
    <row r="151" spans="1:2">
      <c r="A151" s="2">
        <v>164</v>
      </c>
      <c r="B151" s="2">
        <v>59</v>
      </c>
    </row>
    <row r="152" spans="1:2">
      <c r="A152" s="2">
        <v>165</v>
      </c>
      <c r="B152" s="2">
        <v>60</v>
      </c>
    </row>
    <row r="153" spans="1:2">
      <c r="A153" s="2">
        <v>163</v>
      </c>
      <c r="B153" s="2">
        <v>63</v>
      </c>
    </row>
    <row r="154" spans="1:2">
      <c r="A154" s="2">
        <v>171</v>
      </c>
      <c r="B154" s="2">
        <v>57</v>
      </c>
    </row>
    <row r="155" spans="1:2">
      <c r="A155" s="2">
        <v>172</v>
      </c>
      <c r="B155" s="2">
        <v>67</v>
      </c>
    </row>
    <row r="156" spans="1:2">
      <c r="A156" s="2">
        <v>175</v>
      </c>
      <c r="B156" s="2">
        <v>67</v>
      </c>
    </row>
    <row r="157" spans="1:2">
      <c r="A157" s="2">
        <v>172</v>
      </c>
      <c r="B157" s="2">
        <v>70</v>
      </c>
    </row>
    <row r="158" spans="1:2">
      <c r="A158" s="2">
        <v>162</v>
      </c>
      <c r="B158" s="2">
        <v>54</v>
      </c>
    </row>
    <row r="159" spans="1:2">
      <c r="A159" s="2">
        <v>163</v>
      </c>
      <c r="B159" s="2">
        <v>60</v>
      </c>
    </row>
    <row r="160" spans="1:2">
      <c r="A160" s="2">
        <v>173</v>
      </c>
      <c r="B160" s="2">
        <v>66</v>
      </c>
    </row>
    <row r="161" spans="1:2">
      <c r="A161" s="2">
        <v>174</v>
      </c>
      <c r="B161" s="2">
        <v>79</v>
      </c>
    </row>
    <row r="162" spans="1:2">
      <c r="A162" s="2">
        <v>164</v>
      </c>
      <c r="B162" s="2">
        <v>61</v>
      </c>
    </row>
    <row r="163" spans="1:2">
      <c r="A163" s="2">
        <v>176</v>
      </c>
      <c r="B163" s="2">
        <v>71</v>
      </c>
    </row>
    <row r="164" spans="1:2">
      <c r="A164" s="2">
        <v>171</v>
      </c>
      <c r="B164" s="2">
        <v>66</v>
      </c>
    </row>
    <row r="165" spans="1:2">
      <c r="A165" s="2">
        <v>173</v>
      </c>
      <c r="B165" s="2">
        <v>69</v>
      </c>
    </row>
    <row r="166" spans="1:2">
      <c r="A166" s="2">
        <v>169</v>
      </c>
      <c r="B166" s="2">
        <v>68</v>
      </c>
    </row>
    <row r="167" spans="1:2">
      <c r="A167" s="2">
        <v>166</v>
      </c>
      <c r="B167" s="2">
        <v>61</v>
      </c>
    </row>
    <row r="168" spans="1:2">
      <c r="A168" s="2">
        <v>173</v>
      </c>
      <c r="B168" s="2">
        <v>69</v>
      </c>
    </row>
    <row r="169" spans="1:2">
      <c r="A169" s="2">
        <v>172</v>
      </c>
      <c r="B169" s="2">
        <v>74</v>
      </c>
    </row>
    <row r="170" spans="1:2">
      <c r="A170" s="2">
        <v>173</v>
      </c>
      <c r="B170" s="2">
        <v>69</v>
      </c>
    </row>
    <row r="171" spans="1:2">
      <c r="A171" s="2">
        <v>161</v>
      </c>
      <c r="B171" s="2">
        <v>55</v>
      </c>
    </row>
    <row r="172" spans="1:2">
      <c r="A172" s="2">
        <v>169</v>
      </c>
      <c r="B172" s="2">
        <v>61</v>
      </c>
    </row>
    <row r="173" spans="1:2">
      <c r="A173" s="2">
        <v>172</v>
      </c>
      <c r="B173" s="2">
        <v>63</v>
      </c>
    </row>
    <row r="174" spans="1:2">
      <c r="A174" s="2">
        <v>168</v>
      </c>
      <c r="B174" s="2">
        <v>70</v>
      </c>
    </row>
    <row r="175" spans="1:2">
      <c r="A175" s="2">
        <v>171</v>
      </c>
      <c r="B175" s="2">
        <v>66</v>
      </c>
    </row>
    <row r="176" spans="1:2">
      <c r="A176" s="2">
        <v>173</v>
      </c>
      <c r="B176" s="2">
        <v>65</v>
      </c>
    </row>
    <row r="177" spans="1:2">
      <c r="A177" s="2">
        <v>170</v>
      </c>
      <c r="B177" s="2">
        <v>61</v>
      </c>
    </row>
    <row r="178" spans="1:2">
      <c r="A178" s="2">
        <v>163</v>
      </c>
      <c r="B178" s="2">
        <v>65</v>
      </c>
    </row>
    <row r="179" spans="1:2">
      <c r="A179" s="2">
        <v>167</v>
      </c>
      <c r="B179" s="2">
        <v>55</v>
      </c>
    </row>
    <row r="180" spans="1:2">
      <c r="A180" s="2">
        <v>171</v>
      </c>
      <c r="B180" s="2">
        <v>70</v>
      </c>
    </row>
    <row r="181" spans="1:2">
      <c r="A181" s="2">
        <v>169</v>
      </c>
      <c r="B181" s="2">
        <v>70</v>
      </c>
    </row>
    <row r="182" spans="1:2">
      <c r="A182" s="2">
        <v>170</v>
      </c>
      <c r="B182" s="2">
        <v>63</v>
      </c>
    </row>
    <row r="183" spans="1:2">
      <c r="A183" s="2">
        <v>166</v>
      </c>
      <c r="B183" s="2">
        <v>63</v>
      </c>
    </row>
    <row r="184" spans="1:2">
      <c r="A184" s="2">
        <v>172</v>
      </c>
      <c r="B184" s="2">
        <v>65</v>
      </c>
    </row>
    <row r="185" spans="1:2">
      <c r="A185" s="2">
        <v>171</v>
      </c>
      <c r="B185" s="2">
        <v>64</v>
      </c>
    </row>
    <row r="186" spans="1:2">
      <c r="A186" s="2">
        <v>166</v>
      </c>
      <c r="B186" s="2">
        <v>78</v>
      </c>
    </row>
    <row r="187" spans="1:2">
      <c r="A187" s="2">
        <v>177</v>
      </c>
      <c r="B187" s="2">
        <v>72</v>
      </c>
    </row>
    <row r="188" spans="1:2">
      <c r="A188" s="2">
        <v>171</v>
      </c>
      <c r="B188" s="2">
        <v>66</v>
      </c>
    </row>
    <row r="189" spans="1:2">
      <c r="A189" s="2">
        <v>164</v>
      </c>
      <c r="B189" s="2">
        <v>62</v>
      </c>
    </row>
    <row r="190" spans="1:2">
      <c r="A190" s="2">
        <v>169</v>
      </c>
      <c r="B190" s="2">
        <v>66</v>
      </c>
    </row>
    <row r="191" spans="1:2">
      <c r="A191" s="2">
        <v>167</v>
      </c>
      <c r="B191" s="2">
        <v>67</v>
      </c>
    </row>
    <row r="192" spans="1:2">
      <c r="A192" s="2">
        <v>168</v>
      </c>
      <c r="B192" s="2">
        <v>67</v>
      </c>
    </row>
    <row r="193" spans="1:2">
      <c r="A193" s="2">
        <v>169</v>
      </c>
      <c r="B193" s="2">
        <v>66</v>
      </c>
    </row>
    <row r="194" spans="1:2">
      <c r="A194" s="2">
        <v>165</v>
      </c>
      <c r="B194" s="2">
        <v>63</v>
      </c>
    </row>
    <row r="195" spans="1:2">
      <c r="A195" s="2">
        <v>174</v>
      </c>
      <c r="B195" s="2">
        <v>74</v>
      </c>
    </row>
    <row r="196" spans="1:2">
      <c r="A196" s="2">
        <v>171</v>
      </c>
      <c r="B196" s="2">
        <v>69</v>
      </c>
    </row>
    <row r="197" spans="1:2">
      <c r="A197" s="2">
        <v>168</v>
      </c>
      <c r="B197" s="2">
        <v>70</v>
      </c>
    </row>
    <row r="198" spans="1:2">
      <c r="A198" s="2">
        <v>171</v>
      </c>
      <c r="B198" s="2">
        <v>65</v>
      </c>
    </row>
    <row r="199" spans="1:2">
      <c r="A199" s="2">
        <v>171</v>
      </c>
      <c r="B199" s="2">
        <v>69</v>
      </c>
    </row>
    <row r="200" spans="1:2">
      <c r="A200" s="2">
        <v>172</v>
      </c>
      <c r="B200" s="2">
        <v>69</v>
      </c>
    </row>
    <row r="201" spans="1:2">
      <c r="A201" s="2">
        <v>167</v>
      </c>
      <c r="B201" s="2">
        <v>63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9F6E-2CCA-C842-9371-5DB49822B1FD}">
  <dimension ref="C2:F7"/>
  <sheetViews>
    <sheetView workbookViewId="0">
      <selection activeCell="M31" sqref="M31"/>
    </sheetView>
  </sheetViews>
  <sheetFormatPr baseColWidth="10" defaultRowHeight="16"/>
  <cols>
    <col min="3" max="3" width="47" customWidth="1"/>
  </cols>
  <sheetData>
    <row r="2" spans="3:6" ht="17" thickBot="1"/>
    <row r="3" spans="3:6">
      <c r="C3" s="79" t="s">
        <v>63</v>
      </c>
      <c r="D3" s="80"/>
      <c r="E3" s="80"/>
      <c r="F3" s="81">
        <f>'10'!F26</f>
        <v>13.052213337424291</v>
      </c>
    </row>
    <row r="4" spans="3:6">
      <c r="C4" s="82" t="s">
        <v>87</v>
      </c>
      <c r="D4" s="3"/>
      <c r="E4" s="3"/>
      <c r="F4" s="33">
        <f>'4'!U3</f>
        <v>36.390400000000227</v>
      </c>
    </row>
    <row r="5" spans="3:6">
      <c r="C5" s="82" t="s">
        <v>80</v>
      </c>
      <c r="D5" s="3"/>
      <c r="E5" s="3"/>
      <c r="F5" s="33">
        <f>'12'!F25</f>
        <v>0.51044006500077821</v>
      </c>
    </row>
    <row r="6" spans="3:6" ht="17" thickBot="1">
      <c r="C6" s="71" t="s">
        <v>88</v>
      </c>
      <c r="D6" s="72"/>
      <c r="E6" s="72"/>
      <c r="F6" s="73">
        <f>SQRT(F3/F4)</f>
        <v>0.59889221423586847</v>
      </c>
    </row>
    <row r="7" spans="3:6" ht="111" customHeight="1" thickBot="1">
      <c r="C7" s="83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ECE5-EF6D-574B-9E5A-DAA6186C0739}">
  <dimension ref="A1:K201"/>
  <sheetViews>
    <sheetView topLeftCell="A9" workbookViewId="0">
      <selection activeCell="O32" sqref="O32"/>
    </sheetView>
  </sheetViews>
  <sheetFormatPr baseColWidth="10" defaultRowHeight="16"/>
  <cols>
    <col min="7" max="7" width="28.83203125" customWidth="1"/>
    <col min="8" max="8" width="11.5" customWidth="1"/>
  </cols>
  <sheetData>
    <row r="1" spans="1:8" ht="17" thickBot="1">
      <c r="A1" s="1" t="s">
        <v>1</v>
      </c>
      <c r="B1" s="1" t="s">
        <v>2</v>
      </c>
    </row>
    <row r="2" spans="1:8" ht="17" thickBot="1">
      <c r="A2" s="2">
        <v>168</v>
      </c>
      <c r="B2" s="2">
        <v>67</v>
      </c>
      <c r="D2" cm="1">
        <f t="array" ref="D2:E6">LINEST(B2:B201,A2:A201, 1, 1)</f>
        <v>0.53346861079168029</v>
      </c>
      <c r="E2">
        <v>-25.438639484643147</v>
      </c>
      <c r="G2" s="98" t="s">
        <v>46</v>
      </c>
    </row>
    <row r="3" spans="1:8">
      <c r="A3" s="2">
        <v>177</v>
      </c>
      <c r="B3" s="2">
        <v>68</v>
      </c>
      <c r="D3">
        <v>5.9180233305241518E-2</v>
      </c>
      <c r="E3">
        <v>10.056228026653885</v>
      </c>
      <c r="G3" s="85" t="s">
        <v>46</v>
      </c>
      <c r="H3" s="86">
        <f>E2</f>
        <v>-25.438639484643147</v>
      </c>
    </row>
    <row r="4" spans="1:8">
      <c r="A4" s="2">
        <v>175</v>
      </c>
      <c r="B4" s="2">
        <v>67</v>
      </c>
      <c r="D4">
        <v>0.29097741176437875</v>
      </c>
      <c r="E4">
        <v>5.0095709194268698</v>
      </c>
      <c r="G4" s="38" t="s">
        <v>79</v>
      </c>
      <c r="H4" s="87">
        <f>D2</f>
        <v>0.53346861079168029</v>
      </c>
    </row>
    <row r="5" spans="1:8">
      <c r="A5" s="2">
        <v>160</v>
      </c>
      <c r="B5" s="2">
        <v>59</v>
      </c>
      <c r="D5">
        <v>81.257675686632638</v>
      </c>
      <c r="E5">
        <v>198</v>
      </c>
      <c r="G5" s="38" t="s">
        <v>90</v>
      </c>
      <c r="H5" s="87">
        <f>E3</f>
        <v>10.056228026653885</v>
      </c>
    </row>
    <row r="6" spans="1:8">
      <c r="A6" s="2">
        <v>172</v>
      </c>
      <c r="B6" s="2">
        <v>70</v>
      </c>
      <c r="D6">
        <v>2039.2264422400604</v>
      </c>
      <c r="E6">
        <v>4968.9685577599403</v>
      </c>
      <c r="G6" s="38" t="s">
        <v>91</v>
      </c>
      <c r="H6" s="87">
        <f>D3</f>
        <v>5.9180233305241518E-2</v>
      </c>
    </row>
    <row r="7" spans="1:8">
      <c r="A7" s="2">
        <v>171</v>
      </c>
      <c r="B7" s="2">
        <v>66</v>
      </c>
      <c r="G7" s="38" t="s">
        <v>92</v>
      </c>
      <c r="H7" s="87">
        <f>D4</f>
        <v>0.29097741176437875</v>
      </c>
    </row>
    <row r="8" spans="1:8">
      <c r="A8" s="2">
        <v>159</v>
      </c>
      <c r="B8" s="2">
        <v>57</v>
      </c>
      <c r="G8" s="38" t="s">
        <v>93</v>
      </c>
      <c r="H8" s="87">
        <f>E4</f>
        <v>5.0095709194268698</v>
      </c>
    </row>
    <row r="9" spans="1:8">
      <c r="A9" s="2">
        <v>165</v>
      </c>
      <c r="B9" s="2">
        <v>63</v>
      </c>
      <c r="D9" t="s">
        <v>102</v>
      </c>
      <c r="E9">
        <v>200</v>
      </c>
      <c r="G9" s="38" t="s">
        <v>94</v>
      </c>
      <c r="H9" s="87">
        <f>D5</f>
        <v>81.257675686632638</v>
      </c>
    </row>
    <row r="10" spans="1:8">
      <c r="A10" s="2">
        <v>173</v>
      </c>
      <c r="B10" s="2">
        <v>64</v>
      </c>
      <c r="D10" t="s">
        <v>105</v>
      </c>
      <c r="E10">
        <v>0.05</v>
      </c>
      <c r="G10" s="38" t="s">
        <v>95</v>
      </c>
      <c r="H10" s="87">
        <f>E5</f>
        <v>198</v>
      </c>
    </row>
    <row r="11" spans="1:8">
      <c r="A11" s="2">
        <v>174</v>
      </c>
      <c r="B11" s="2">
        <v>74</v>
      </c>
      <c r="G11" s="38" t="s">
        <v>96</v>
      </c>
      <c r="H11" s="87">
        <f>D6</f>
        <v>2039.2264422400604</v>
      </c>
    </row>
    <row r="12" spans="1:8">
      <c r="A12" s="2">
        <v>161</v>
      </c>
      <c r="B12" s="2">
        <v>60</v>
      </c>
      <c r="G12" s="38" t="s">
        <v>97</v>
      </c>
      <c r="H12" s="87">
        <f>E6</f>
        <v>4968.9685577599403</v>
      </c>
    </row>
    <row r="13" spans="1:8">
      <c r="A13" s="2">
        <v>165</v>
      </c>
      <c r="B13" s="2">
        <v>60</v>
      </c>
      <c r="G13" s="38" t="s">
        <v>98</v>
      </c>
      <c r="H13" s="87"/>
    </row>
    <row r="14" spans="1:8" ht="17" thickBot="1">
      <c r="A14" s="2">
        <v>175</v>
      </c>
      <c r="B14" s="2">
        <v>59</v>
      </c>
      <c r="G14" s="88" t="str">
        <f>"y = "&amp;H3&amp;" + x * "&amp;H4</f>
        <v>y = -25,4386394846431 + x * 0,53346861079168</v>
      </c>
      <c r="H14" s="43"/>
    </row>
    <row r="15" spans="1:8">
      <c r="A15" s="2">
        <v>176</v>
      </c>
      <c r="B15" s="2">
        <v>65</v>
      </c>
    </row>
    <row r="16" spans="1:8" ht="17" thickBot="1">
      <c r="A16" s="2">
        <v>170</v>
      </c>
      <c r="B16" s="2">
        <v>73</v>
      </c>
    </row>
    <row r="17" spans="1:9" ht="17" thickBot="1">
      <c r="A17" s="2">
        <v>184</v>
      </c>
      <c r="B17" s="2">
        <v>68</v>
      </c>
      <c r="G17" s="84" t="s">
        <v>41</v>
      </c>
    </row>
    <row r="18" spans="1:9">
      <c r="A18" s="2">
        <v>171</v>
      </c>
      <c r="B18" s="2">
        <v>72</v>
      </c>
      <c r="G18" s="89" t="s">
        <v>99</v>
      </c>
      <c r="H18" s="94">
        <v>180</v>
      </c>
      <c r="I18" s="95"/>
    </row>
    <row r="19" spans="1:9">
      <c r="A19" s="2">
        <v>172</v>
      </c>
      <c r="B19" s="2">
        <v>63</v>
      </c>
      <c r="G19" s="90" t="s">
        <v>100</v>
      </c>
      <c r="H19" s="53">
        <f>H3+H4*H18</f>
        <v>70.585710457859307</v>
      </c>
      <c r="I19" s="96"/>
    </row>
    <row r="20" spans="1:9">
      <c r="A20" s="2">
        <v>176</v>
      </c>
      <c r="B20" s="2">
        <v>70</v>
      </c>
      <c r="G20" s="90" t="s">
        <v>104</v>
      </c>
      <c r="H20" s="53">
        <f>_xlfn.VAR.P(A2:A201)</f>
        <v>35.827600000000004</v>
      </c>
      <c r="I20" s="96"/>
    </row>
    <row r="21" spans="1:9">
      <c r="A21" s="2">
        <v>159</v>
      </c>
      <c r="B21" s="2">
        <v>48</v>
      </c>
      <c r="G21" s="90" t="s">
        <v>103</v>
      </c>
      <c r="H21" s="53">
        <f>AVERAGE(A2:A201)</f>
        <v>169.82</v>
      </c>
      <c r="I21" s="96"/>
    </row>
    <row r="22" spans="1:9">
      <c r="A22" s="2">
        <v>178</v>
      </c>
      <c r="B22" s="2">
        <v>62</v>
      </c>
      <c r="G22" s="90" t="s">
        <v>106</v>
      </c>
      <c r="H22" s="53">
        <f>_xlfn.T.INV.2T(E10,H10)</f>
        <v>1.9720174778363073</v>
      </c>
      <c r="I22" s="96"/>
    </row>
    <row r="23" spans="1:9">
      <c r="A23" s="2">
        <v>164</v>
      </c>
      <c r="B23" s="2">
        <v>61</v>
      </c>
      <c r="G23" s="90" t="s">
        <v>101</v>
      </c>
      <c r="H23" s="53">
        <f>H8*SQRT(1+1/200+(H18-H21)^2/(200*H20))</f>
        <v>5.0580857601199849</v>
      </c>
      <c r="I23" s="96"/>
    </row>
    <row r="24" spans="1:9">
      <c r="A24" s="2">
        <v>173</v>
      </c>
      <c r="B24" s="2">
        <v>71</v>
      </c>
      <c r="G24" s="90" t="s">
        <v>107</v>
      </c>
      <c r="H24" s="91" t="s">
        <v>39</v>
      </c>
      <c r="I24" s="96">
        <f>H19-H22*H23</f>
        <v>60.61107693450775</v>
      </c>
    </row>
    <row r="25" spans="1:9" ht="17" thickBot="1">
      <c r="A25" s="2">
        <v>175</v>
      </c>
      <c r="B25" s="2">
        <v>66</v>
      </c>
      <c r="G25" s="93"/>
      <c r="H25" s="92" t="s">
        <v>40</v>
      </c>
      <c r="I25" s="97">
        <f>H19+H22*H23</f>
        <v>80.560343981210863</v>
      </c>
    </row>
    <row r="26" spans="1:9">
      <c r="A26" s="2">
        <v>159</v>
      </c>
      <c r="B26" s="2">
        <v>55</v>
      </c>
    </row>
    <row r="27" spans="1:9">
      <c r="A27" s="2">
        <v>169</v>
      </c>
      <c r="B27" s="2">
        <v>55</v>
      </c>
    </row>
    <row r="28" spans="1:9" ht="17" thickBot="1">
      <c r="A28" s="2">
        <v>173</v>
      </c>
      <c r="B28" s="2">
        <v>75</v>
      </c>
    </row>
    <row r="29" spans="1:9" ht="17" thickBot="1">
      <c r="A29" s="2">
        <v>173</v>
      </c>
      <c r="B29" s="2">
        <v>66</v>
      </c>
      <c r="G29" s="84" t="s">
        <v>42</v>
      </c>
      <c r="H29" s="25"/>
      <c r="I29" s="26"/>
    </row>
    <row r="30" spans="1:9">
      <c r="A30" s="2">
        <v>161</v>
      </c>
      <c r="B30" s="2">
        <v>60</v>
      </c>
      <c r="G30" s="99" t="s">
        <v>108</v>
      </c>
      <c r="H30" s="61" t="s">
        <v>39</v>
      </c>
      <c r="I30" s="102">
        <f>H3-H22*H5</f>
        <v>-45.269696914311929</v>
      </c>
    </row>
    <row r="31" spans="1:9">
      <c r="A31" s="2">
        <v>168</v>
      </c>
      <c r="B31" s="2">
        <v>63</v>
      </c>
      <c r="G31" s="99"/>
      <c r="H31" s="61" t="s">
        <v>40</v>
      </c>
      <c r="I31" s="102">
        <f>H3+H22*H5</f>
        <v>-5.6075820549743653</v>
      </c>
    </row>
    <row r="32" spans="1:9">
      <c r="A32" s="2">
        <v>168</v>
      </c>
      <c r="B32" s="2">
        <v>67</v>
      </c>
      <c r="G32" s="99" t="s">
        <v>109</v>
      </c>
      <c r="H32" s="61" t="s">
        <v>39</v>
      </c>
      <c r="I32" s="102">
        <f>H4-H22*H6</f>
        <v>0.4167641563713137</v>
      </c>
    </row>
    <row r="33" spans="1:11" ht="17" thickBot="1">
      <c r="A33" s="2">
        <v>164</v>
      </c>
      <c r="B33" s="2">
        <v>59</v>
      </c>
      <c r="G33" s="101"/>
      <c r="H33" s="100" t="s">
        <v>40</v>
      </c>
      <c r="I33" s="103">
        <f>H4+H22*H6</f>
        <v>0.65017306521204687</v>
      </c>
    </row>
    <row r="34" spans="1:11">
      <c r="A34" s="2">
        <v>168</v>
      </c>
      <c r="B34" s="2">
        <v>64</v>
      </c>
    </row>
    <row r="35" spans="1:11" ht="17" thickBot="1">
      <c r="A35" s="2">
        <v>181</v>
      </c>
      <c r="B35" s="2">
        <v>69</v>
      </c>
    </row>
    <row r="36" spans="1:11" ht="17" thickBot="1">
      <c r="A36" s="2">
        <v>170</v>
      </c>
      <c r="B36" s="2">
        <v>73</v>
      </c>
      <c r="G36" s="84" t="s">
        <v>45</v>
      </c>
      <c r="H36" s="25"/>
      <c r="I36" s="25"/>
      <c r="J36" s="25"/>
      <c r="K36" s="26"/>
    </row>
    <row r="37" spans="1:11">
      <c r="A37" s="2">
        <v>184</v>
      </c>
      <c r="B37" s="2">
        <v>68</v>
      </c>
      <c r="G37" s="69" t="s">
        <v>70</v>
      </c>
      <c r="H37" s="14">
        <f>_xlfn.F.INV.RT(E10,1,H10)</f>
        <v>3.8888529328918917</v>
      </c>
      <c r="K37" s="28"/>
    </row>
    <row r="38" spans="1:11">
      <c r="A38" s="2">
        <v>169</v>
      </c>
      <c r="B38" s="2">
        <v>66</v>
      </c>
      <c r="G38" s="69" t="s">
        <v>94</v>
      </c>
      <c r="H38" s="14">
        <f>H9</f>
        <v>81.257675686632638</v>
      </c>
      <c r="K38" s="28"/>
    </row>
    <row r="39" spans="1:11" ht="17" thickBot="1">
      <c r="A39" s="2">
        <v>170</v>
      </c>
      <c r="B39" s="2">
        <v>76</v>
      </c>
      <c r="G39" s="104" t="s">
        <v>110</v>
      </c>
      <c r="H39" s="78"/>
      <c r="I39" s="78"/>
      <c r="J39" s="78"/>
      <c r="K39" s="73"/>
    </row>
    <row r="40" spans="1:11">
      <c r="A40" s="2">
        <v>176</v>
      </c>
      <c r="B40" s="2">
        <v>67</v>
      </c>
    </row>
    <row r="41" spans="1:11">
      <c r="A41" s="2">
        <v>169</v>
      </c>
      <c r="B41" s="2">
        <v>64</v>
      </c>
    </row>
    <row r="42" spans="1:11">
      <c r="A42" s="2">
        <v>170</v>
      </c>
      <c r="B42" s="2">
        <v>61</v>
      </c>
    </row>
    <row r="43" spans="1:11">
      <c r="A43" s="2">
        <v>171</v>
      </c>
      <c r="B43" s="2">
        <v>72</v>
      </c>
    </row>
    <row r="44" spans="1:11">
      <c r="A44" s="2">
        <v>168</v>
      </c>
      <c r="B44" s="2">
        <v>59</v>
      </c>
    </row>
    <row r="45" spans="1:11">
      <c r="A45" s="2">
        <v>161</v>
      </c>
      <c r="B45" s="2">
        <v>51</v>
      </c>
    </row>
    <row r="46" spans="1:11">
      <c r="A46" s="2">
        <v>165</v>
      </c>
      <c r="B46" s="2">
        <v>60</v>
      </c>
    </row>
    <row r="47" spans="1:11">
      <c r="A47" s="2">
        <v>168</v>
      </c>
      <c r="B47" s="2">
        <v>50</v>
      </c>
    </row>
    <row r="48" spans="1:11">
      <c r="A48" s="2">
        <v>175</v>
      </c>
      <c r="B48" s="2">
        <v>64</v>
      </c>
    </row>
    <row r="49" spans="1:2">
      <c r="A49" s="2">
        <v>174</v>
      </c>
      <c r="B49" s="2">
        <v>66</v>
      </c>
    </row>
    <row r="50" spans="1:2">
      <c r="A50" s="2">
        <v>188</v>
      </c>
      <c r="B50" s="2">
        <v>75</v>
      </c>
    </row>
    <row r="51" spans="1:2">
      <c r="A51" s="2">
        <v>166</v>
      </c>
      <c r="B51" s="2">
        <v>67</v>
      </c>
    </row>
    <row r="52" spans="1:2">
      <c r="A52" s="2">
        <v>178</v>
      </c>
      <c r="B52" s="2">
        <v>73</v>
      </c>
    </row>
    <row r="53" spans="1:2">
      <c r="A53" s="2">
        <v>163</v>
      </c>
      <c r="B53" s="2">
        <v>63</v>
      </c>
    </row>
    <row r="54" spans="1:2">
      <c r="A54" s="2">
        <v>170</v>
      </c>
      <c r="B54" s="2">
        <v>75</v>
      </c>
    </row>
    <row r="55" spans="1:2">
      <c r="A55" s="2">
        <v>164</v>
      </c>
      <c r="B55" s="2">
        <v>60</v>
      </c>
    </row>
    <row r="56" spans="1:2">
      <c r="A56" s="2">
        <v>164</v>
      </c>
      <c r="B56" s="2">
        <v>56</v>
      </c>
    </row>
    <row r="57" spans="1:2">
      <c r="A57" s="2">
        <v>168</v>
      </c>
      <c r="B57" s="2">
        <v>59</v>
      </c>
    </row>
    <row r="58" spans="1:2">
      <c r="A58" s="2">
        <v>167</v>
      </c>
      <c r="B58" s="2">
        <v>61</v>
      </c>
    </row>
    <row r="59" spans="1:2">
      <c r="A59" s="2">
        <v>166</v>
      </c>
      <c r="B59" s="2">
        <v>62</v>
      </c>
    </row>
    <row r="60" spans="1:2">
      <c r="A60" s="2">
        <v>162</v>
      </c>
      <c r="B60" s="2">
        <v>65</v>
      </c>
    </row>
    <row r="61" spans="1:2">
      <c r="A61" s="2">
        <v>171</v>
      </c>
      <c r="B61" s="2">
        <v>60</v>
      </c>
    </row>
    <row r="62" spans="1:2">
      <c r="A62" s="2">
        <v>168</v>
      </c>
      <c r="B62" s="2">
        <v>62</v>
      </c>
    </row>
    <row r="63" spans="1:2">
      <c r="A63" s="2">
        <v>173</v>
      </c>
      <c r="B63" s="2">
        <v>70</v>
      </c>
    </row>
    <row r="64" spans="1:2">
      <c r="A64" s="2">
        <v>167</v>
      </c>
      <c r="B64" s="2">
        <v>61</v>
      </c>
    </row>
    <row r="65" spans="1:2">
      <c r="A65" s="2">
        <v>170</v>
      </c>
      <c r="B65" s="2">
        <v>74</v>
      </c>
    </row>
    <row r="66" spans="1:2">
      <c r="A66" s="2">
        <v>171</v>
      </c>
      <c r="B66" s="2">
        <v>60</v>
      </c>
    </row>
    <row r="67" spans="1:2">
      <c r="A67" s="2">
        <v>173</v>
      </c>
      <c r="B67" s="2">
        <v>66</v>
      </c>
    </row>
    <row r="68" spans="1:2">
      <c r="A68" s="2">
        <v>187</v>
      </c>
      <c r="B68" s="2">
        <v>84</v>
      </c>
    </row>
    <row r="69" spans="1:2">
      <c r="A69" s="2">
        <v>166</v>
      </c>
      <c r="B69" s="2">
        <v>58</v>
      </c>
    </row>
    <row r="70" spans="1:2">
      <c r="A70" s="2">
        <v>170</v>
      </c>
      <c r="B70" s="2">
        <v>75</v>
      </c>
    </row>
    <row r="71" spans="1:2">
      <c r="A71" s="2">
        <v>178</v>
      </c>
      <c r="B71" s="2">
        <v>69</v>
      </c>
    </row>
    <row r="72" spans="1:2">
      <c r="A72" s="2">
        <v>173</v>
      </c>
      <c r="B72" s="2">
        <v>64</v>
      </c>
    </row>
    <row r="73" spans="1:2">
      <c r="A73" s="2">
        <v>179</v>
      </c>
      <c r="B73" s="2">
        <v>71</v>
      </c>
    </row>
    <row r="74" spans="1:2">
      <c r="A74" s="2">
        <v>171</v>
      </c>
      <c r="B74" s="2">
        <v>64</v>
      </c>
    </row>
    <row r="75" spans="1:2">
      <c r="A75" s="2">
        <v>174</v>
      </c>
      <c r="B75" s="2">
        <v>74</v>
      </c>
    </row>
    <row r="76" spans="1:2">
      <c r="A76" s="2">
        <v>164</v>
      </c>
      <c r="B76" s="2">
        <v>70</v>
      </c>
    </row>
    <row r="77" spans="1:2">
      <c r="A77" s="2">
        <v>173</v>
      </c>
      <c r="B77" s="2">
        <v>69</v>
      </c>
    </row>
    <row r="78" spans="1:2">
      <c r="A78" s="2">
        <v>168</v>
      </c>
      <c r="B78" s="2">
        <v>64</v>
      </c>
    </row>
    <row r="79" spans="1:2">
      <c r="A79" s="2">
        <v>166</v>
      </c>
      <c r="B79" s="2">
        <v>55</v>
      </c>
    </row>
    <row r="80" spans="1:2">
      <c r="A80" s="2">
        <v>177</v>
      </c>
      <c r="B80" s="2">
        <v>67</v>
      </c>
    </row>
    <row r="81" spans="1:2">
      <c r="A81" s="2">
        <v>170</v>
      </c>
      <c r="B81" s="2">
        <v>61</v>
      </c>
    </row>
    <row r="82" spans="1:2">
      <c r="A82" s="2">
        <v>167</v>
      </c>
      <c r="B82" s="2">
        <v>63</v>
      </c>
    </row>
    <row r="83" spans="1:2">
      <c r="A83" s="2">
        <v>174</v>
      </c>
      <c r="B83" s="2">
        <v>75</v>
      </c>
    </row>
    <row r="84" spans="1:2">
      <c r="A84" s="2">
        <v>164</v>
      </c>
      <c r="B84" s="2">
        <v>59</v>
      </c>
    </row>
    <row r="85" spans="1:2">
      <c r="A85" s="2">
        <v>164</v>
      </c>
      <c r="B85" s="2">
        <v>62</v>
      </c>
    </row>
    <row r="86" spans="1:2">
      <c r="A86" s="2">
        <v>178</v>
      </c>
      <c r="B86" s="2">
        <v>60</v>
      </c>
    </row>
    <row r="87" spans="1:2">
      <c r="A87" s="2">
        <v>173</v>
      </c>
      <c r="B87" s="2">
        <v>66</v>
      </c>
    </row>
    <row r="88" spans="1:2">
      <c r="A88" s="2">
        <v>179</v>
      </c>
      <c r="B88" s="2">
        <v>63</v>
      </c>
    </row>
    <row r="89" spans="1:2">
      <c r="A89" s="2">
        <v>165</v>
      </c>
      <c r="B89" s="2">
        <v>62</v>
      </c>
    </row>
    <row r="90" spans="1:2">
      <c r="A90" s="2">
        <v>171</v>
      </c>
      <c r="B90" s="2">
        <v>66</v>
      </c>
    </row>
    <row r="91" spans="1:2">
      <c r="A91" s="2">
        <v>171</v>
      </c>
      <c r="B91" s="2">
        <v>63</v>
      </c>
    </row>
    <row r="92" spans="1:2">
      <c r="A92" s="2">
        <v>170</v>
      </c>
      <c r="B92" s="2">
        <v>70</v>
      </c>
    </row>
    <row r="93" spans="1:2">
      <c r="A93" s="2">
        <v>170</v>
      </c>
      <c r="B93" s="2">
        <v>67</v>
      </c>
    </row>
    <row r="94" spans="1:2">
      <c r="A94" s="2">
        <v>165</v>
      </c>
      <c r="B94" s="2">
        <v>59</v>
      </c>
    </row>
    <row r="95" spans="1:2">
      <c r="A95" s="2">
        <v>156</v>
      </c>
      <c r="B95" s="2">
        <v>53</v>
      </c>
    </row>
    <row r="96" spans="1:2">
      <c r="A96" s="2">
        <v>164</v>
      </c>
      <c r="B96" s="2">
        <v>60</v>
      </c>
    </row>
    <row r="97" spans="1:2">
      <c r="A97" s="2">
        <v>158</v>
      </c>
      <c r="B97" s="2">
        <v>57</v>
      </c>
    </row>
    <row r="98" spans="1:2">
      <c r="A98" s="2">
        <v>165</v>
      </c>
      <c r="B98" s="2">
        <v>68</v>
      </c>
    </row>
    <row r="99" spans="1:2">
      <c r="A99" s="2">
        <v>172</v>
      </c>
      <c r="B99" s="2">
        <v>67</v>
      </c>
    </row>
    <row r="100" spans="1:2">
      <c r="A100" s="2">
        <v>178</v>
      </c>
      <c r="B100" s="2">
        <v>75</v>
      </c>
    </row>
    <row r="101" spans="1:2">
      <c r="A101" s="2">
        <v>159</v>
      </c>
      <c r="B101" s="2">
        <v>61</v>
      </c>
    </row>
    <row r="102" spans="1:2">
      <c r="A102" s="2">
        <v>162</v>
      </c>
      <c r="B102" s="2">
        <v>66</v>
      </c>
    </row>
    <row r="103" spans="1:2">
      <c r="A103" s="2">
        <v>166</v>
      </c>
      <c r="B103" s="2">
        <v>64</v>
      </c>
    </row>
    <row r="104" spans="1:2">
      <c r="A104" s="2">
        <v>172</v>
      </c>
      <c r="B104" s="2">
        <v>59</v>
      </c>
    </row>
    <row r="105" spans="1:2">
      <c r="A105" s="2">
        <v>169</v>
      </c>
      <c r="B105" s="2">
        <v>68</v>
      </c>
    </row>
    <row r="106" spans="1:2">
      <c r="A106" s="2">
        <v>176</v>
      </c>
      <c r="B106" s="2">
        <v>70</v>
      </c>
    </row>
    <row r="107" spans="1:2">
      <c r="A107" s="2">
        <v>167</v>
      </c>
      <c r="B107" s="2">
        <v>70</v>
      </c>
    </row>
    <row r="108" spans="1:2">
      <c r="A108" s="2">
        <v>167</v>
      </c>
      <c r="B108" s="2">
        <v>62</v>
      </c>
    </row>
    <row r="109" spans="1:2">
      <c r="A109" s="2">
        <v>168</v>
      </c>
      <c r="B109" s="2">
        <v>67</v>
      </c>
    </row>
    <row r="110" spans="1:2">
      <c r="A110" s="2">
        <v>167</v>
      </c>
      <c r="B110" s="2">
        <v>63</v>
      </c>
    </row>
    <row r="111" spans="1:2">
      <c r="A111" s="2">
        <v>169</v>
      </c>
      <c r="B111" s="2">
        <v>62</v>
      </c>
    </row>
    <row r="112" spans="1:2">
      <c r="A112" s="2">
        <v>167</v>
      </c>
      <c r="B112" s="2">
        <v>64</v>
      </c>
    </row>
    <row r="113" spans="1:2">
      <c r="A113" s="2">
        <v>196</v>
      </c>
      <c r="B113" s="2">
        <v>60</v>
      </c>
    </row>
    <row r="114" spans="1:2">
      <c r="A114" s="2">
        <v>169</v>
      </c>
      <c r="B114" s="2">
        <v>63</v>
      </c>
    </row>
    <row r="115" spans="1:2">
      <c r="A115" s="2">
        <v>163</v>
      </c>
      <c r="B115" s="2">
        <v>65</v>
      </c>
    </row>
    <row r="116" spans="1:2">
      <c r="A116" s="2">
        <v>164</v>
      </c>
      <c r="B116" s="2">
        <v>65</v>
      </c>
    </row>
    <row r="117" spans="1:2">
      <c r="A117" s="2">
        <v>164</v>
      </c>
      <c r="B117" s="2">
        <v>62</v>
      </c>
    </row>
    <row r="118" spans="1:2">
      <c r="A118" s="2">
        <v>164</v>
      </c>
      <c r="B118" s="2">
        <v>57</v>
      </c>
    </row>
    <row r="119" spans="1:2">
      <c r="A119" s="2">
        <v>178</v>
      </c>
      <c r="B119" s="2">
        <v>71</v>
      </c>
    </row>
    <row r="120" spans="1:2">
      <c r="A120" s="2">
        <v>176</v>
      </c>
      <c r="B120" s="2">
        <v>65</v>
      </c>
    </row>
    <row r="121" spans="1:2">
      <c r="A121" s="2">
        <v>167</v>
      </c>
      <c r="B121" s="2">
        <v>57</v>
      </c>
    </row>
    <row r="122" spans="1:2">
      <c r="A122" s="2">
        <v>165</v>
      </c>
      <c r="B122" s="2">
        <v>66</v>
      </c>
    </row>
    <row r="123" spans="1:2">
      <c r="A123" s="2">
        <v>172</v>
      </c>
      <c r="B123" s="2">
        <v>64</v>
      </c>
    </row>
    <row r="124" spans="1:2">
      <c r="A124" s="2">
        <v>168</v>
      </c>
      <c r="B124" s="2">
        <v>68</v>
      </c>
    </row>
    <row r="125" spans="1:2">
      <c r="A125" s="2">
        <v>170</v>
      </c>
      <c r="B125" s="2">
        <v>68</v>
      </c>
    </row>
    <row r="126" spans="1:2">
      <c r="A126" s="2">
        <v>187</v>
      </c>
      <c r="B126" s="2">
        <v>63</v>
      </c>
    </row>
    <row r="127" spans="1:2">
      <c r="A127" s="2">
        <v>165</v>
      </c>
      <c r="B127" s="2">
        <v>61</v>
      </c>
    </row>
    <row r="128" spans="1:2">
      <c r="A128" s="2">
        <v>171</v>
      </c>
      <c r="B128" s="2">
        <v>73</v>
      </c>
    </row>
    <row r="129" spans="1:2">
      <c r="A129" s="2">
        <v>171</v>
      </c>
      <c r="B129" s="2">
        <v>66</v>
      </c>
    </row>
    <row r="130" spans="1:2">
      <c r="A130" s="2">
        <v>169</v>
      </c>
      <c r="B130" s="2">
        <v>56</v>
      </c>
    </row>
    <row r="131" spans="1:2">
      <c r="A131" s="2">
        <v>163</v>
      </c>
      <c r="B131" s="2">
        <v>58</v>
      </c>
    </row>
    <row r="132" spans="1:2">
      <c r="A132" s="2">
        <v>161</v>
      </c>
      <c r="B132" s="2">
        <v>60</v>
      </c>
    </row>
    <row r="133" spans="1:2">
      <c r="A133" s="2">
        <v>175</v>
      </c>
      <c r="B133" s="2">
        <v>77</v>
      </c>
    </row>
    <row r="134" spans="1:2">
      <c r="A134" s="2">
        <v>172</v>
      </c>
      <c r="B134" s="2">
        <v>67</v>
      </c>
    </row>
    <row r="135" spans="1:2">
      <c r="A135" s="2">
        <v>176</v>
      </c>
      <c r="B135" s="2">
        <v>65</v>
      </c>
    </row>
    <row r="136" spans="1:2">
      <c r="A136" s="2">
        <v>180</v>
      </c>
      <c r="B136" s="2">
        <v>76</v>
      </c>
    </row>
    <row r="137" spans="1:2">
      <c r="A137" s="2">
        <v>172</v>
      </c>
      <c r="B137" s="2">
        <v>70</v>
      </c>
    </row>
    <row r="138" spans="1:2">
      <c r="A138" s="2">
        <v>174</v>
      </c>
      <c r="B138" s="2">
        <v>73</v>
      </c>
    </row>
    <row r="139" spans="1:2">
      <c r="A139" s="2">
        <v>164</v>
      </c>
      <c r="B139" s="2">
        <v>60</v>
      </c>
    </row>
    <row r="140" spans="1:2">
      <c r="A140" s="2">
        <v>169</v>
      </c>
      <c r="B140" s="2">
        <v>75</v>
      </c>
    </row>
    <row r="141" spans="1:2">
      <c r="A141" s="2">
        <v>157</v>
      </c>
      <c r="B141" s="2">
        <v>60</v>
      </c>
    </row>
    <row r="142" spans="1:2">
      <c r="A142" s="2">
        <v>178</v>
      </c>
      <c r="B142" s="2">
        <v>60</v>
      </c>
    </row>
    <row r="143" spans="1:2">
      <c r="A143" s="2">
        <v>176</v>
      </c>
      <c r="B143" s="2">
        <v>77</v>
      </c>
    </row>
    <row r="144" spans="1:2">
      <c r="A144" s="2">
        <v>161</v>
      </c>
      <c r="B144" s="2">
        <v>66</v>
      </c>
    </row>
    <row r="145" spans="1:2">
      <c r="A145" s="2">
        <v>176</v>
      </c>
      <c r="B145" s="2">
        <v>70</v>
      </c>
    </row>
    <row r="146" spans="1:2">
      <c r="A146" s="2">
        <v>165</v>
      </c>
      <c r="B146" s="2">
        <v>61</v>
      </c>
    </row>
    <row r="147" spans="1:2">
      <c r="A147" s="2">
        <v>161</v>
      </c>
      <c r="B147" s="2">
        <v>55</v>
      </c>
    </row>
    <row r="148" spans="1:2">
      <c r="A148" s="2">
        <v>182</v>
      </c>
      <c r="B148" s="2">
        <v>76</v>
      </c>
    </row>
    <row r="149" spans="1:2">
      <c r="A149" s="2">
        <v>176</v>
      </c>
      <c r="B149" s="2">
        <v>72</v>
      </c>
    </row>
    <row r="150" spans="1:2">
      <c r="A150" s="2">
        <v>168</v>
      </c>
      <c r="B150" s="2">
        <v>63</v>
      </c>
    </row>
    <row r="151" spans="1:2">
      <c r="A151" s="2">
        <v>164</v>
      </c>
      <c r="B151" s="2">
        <v>59</v>
      </c>
    </row>
    <row r="152" spans="1:2">
      <c r="A152" s="2">
        <v>165</v>
      </c>
      <c r="B152" s="2">
        <v>60</v>
      </c>
    </row>
    <row r="153" spans="1:2">
      <c r="A153" s="2">
        <v>163</v>
      </c>
      <c r="B153" s="2">
        <v>63</v>
      </c>
    </row>
    <row r="154" spans="1:2">
      <c r="A154" s="2">
        <v>171</v>
      </c>
      <c r="B154" s="2">
        <v>57</v>
      </c>
    </row>
    <row r="155" spans="1:2">
      <c r="A155" s="2">
        <v>172</v>
      </c>
      <c r="B155" s="2">
        <v>67</v>
      </c>
    </row>
    <row r="156" spans="1:2">
      <c r="A156" s="2">
        <v>175</v>
      </c>
      <c r="B156" s="2">
        <v>67</v>
      </c>
    </row>
    <row r="157" spans="1:2">
      <c r="A157" s="2">
        <v>172</v>
      </c>
      <c r="B157" s="2">
        <v>70</v>
      </c>
    </row>
    <row r="158" spans="1:2">
      <c r="A158" s="2">
        <v>162</v>
      </c>
      <c r="B158" s="2">
        <v>54</v>
      </c>
    </row>
    <row r="159" spans="1:2">
      <c r="A159" s="2">
        <v>163</v>
      </c>
      <c r="B159" s="2">
        <v>60</v>
      </c>
    </row>
    <row r="160" spans="1:2">
      <c r="A160" s="2">
        <v>173</v>
      </c>
      <c r="B160" s="2">
        <v>66</v>
      </c>
    </row>
    <row r="161" spans="1:2">
      <c r="A161" s="2">
        <v>174</v>
      </c>
      <c r="B161" s="2">
        <v>79</v>
      </c>
    </row>
    <row r="162" spans="1:2">
      <c r="A162" s="2">
        <v>164</v>
      </c>
      <c r="B162" s="2">
        <v>61</v>
      </c>
    </row>
    <row r="163" spans="1:2">
      <c r="A163" s="2">
        <v>176</v>
      </c>
      <c r="B163" s="2">
        <v>71</v>
      </c>
    </row>
    <row r="164" spans="1:2">
      <c r="A164" s="2">
        <v>171</v>
      </c>
      <c r="B164" s="2">
        <v>66</v>
      </c>
    </row>
    <row r="165" spans="1:2">
      <c r="A165" s="2">
        <v>173</v>
      </c>
      <c r="B165" s="2">
        <v>69</v>
      </c>
    </row>
    <row r="166" spans="1:2">
      <c r="A166" s="2">
        <v>169</v>
      </c>
      <c r="B166" s="2">
        <v>68</v>
      </c>
    </row>
    <row r="167" spans="1:2">
      <c r="A167" s="2">
        <v>166</v>
      </c>
      <c r="B167" s="2">
        <v>61</v>
      </c>
    </row>
    <row r="168" spans="1:2">
      <c r="A168" s="2">
        <v>173</v>
      </c>
      <c r="B168" s="2">
        <v>69</v>
      </c>
    </row>
    <row r="169" spans="1:2">
      <c r="A169" s="2">
        <v>172</v>
      </c>
      <c r="B169" s="2">
        <v>74</v>
      </c>
    </row>
    <row r="170" spans="1:2">
      <c r="A170" s="2">
        <v>173</v>
      </c>
      <c r="B170" s="2">
        <v>69</v>
      </c>
    </row>
    <row r="171" spans="1:2">
      <c r="A171" s="2">
        <v>161</v>
      </c>
      <c r="B171" s="2">
        <v>55</v>
      </c>
    </row>
    <row r="172" spans="1:2">
      <c r="A172" s="2">
        <v>169</v>
      </c>
      <c r="B172" s="2">
        <v>61</v>
      </c>
    </row>
    <row r="173" spans="1:2">
      <c r="A173" s="2">
        <v>172</v>
      </c>
      <c r="B173" s="2">
        <v>63</v>
      </c>
    </row>
    <row r="174" spans="1:2">
      <c r="A174" s="2">
        <v>168</v>
      </c>
      <c r="B174" s="2">
        <v>70</v>
      </c>
    </row>
    <row r="175" spans="1:2">
      <c r="A175" s="2">
        <v>171</v>
      </c>
      <c r="B175" s="2">
        <v>66</v>
      </c>
    </row>
    <row r="176" spans="1:2">
      <c r="A176" s="2">
        <v>173</v>
      </c>
      <c r="B176" s="2">
        <v>65</v>
      </c>
    </row>
    <row r="177" spans="1:2">
      <c r="A177" s="2">
        <v>170</v>
      </c>
      <c r="B177" s="2">
        <v>61</v>
      </c>
    </row>
    <row r="178" spans="1:2">
      <c r="A178" s="2">
        <v>163</v>
      </c>
      <c r="B178" s="2">
        <v>65</v>
      </c>
    </row>
    <row r="179" spans="1:2">
      <c r="A179" s="2">
        <v>167</v>
      </c>
      <c r="B179" s="2">
        <v>55</v>
      </c>
    </row>
    <row r="180" spans="1:2">
      <c r="A180" s="2">
        <v>171</v>
      </c>
      <c r="B180" s="2">
        <v>70</v>
      </c>
    </row>
    <row r="181" spans="1:2">
      <c r="A181" s="2">
        <v>169</v>
      </c>
      <c r="B181" s="2">
        <v>70</v>
      </c>
    </row>
    <row r="182" spans="1:2">
      <c r="A182" s="2">
        <v>170</v>
      </c>
      <c r="B182" s="2">
        <v>63</v>
      </c>
    </row>
    <row r="183" spans="1:2">
      <c r="A183" s="2">
        <v>166</v>
      </c>
      <c r="B183" s="2">
        <v>63</v>
      </c>
    </row>
    <row r="184" spans="1:2">
      <c r="A184" s="2">
        <v>172</v>
      </c>
      <c r="B184" s="2">
        <v>65</v>
      </c>
    </row>
    <row r="185" spans="1:2">
      <c r="A185" s="2">
        <v>171</v>
      </c>
      <c r="B185" s="2">
        <v>64</v>
      </c>
    </row>
    <row r="186" spans="1:2">
      <c r="A186" s="2">
        <v>166</v>
      </c>
      <c r="B186" s="2">
        <v>78</v>
      </c>
    </row>
    <row r="187" spans="1:2">
      <c r="A187" s="2">
        <v>177</v>
      </c>
      <c r="B187" s="2">
        <v>72</v>
      </c>
    </row>
    <row r="188" spans="1:2">
      <c r="A188" s="2">
        <v>171</v>
      </c>
      <c r="B188" s="2">
        <v>66</v>
      </c>
    </row>
    <row r="189" spans="1:2">
      <c r="A189" s="2">
        <v>164</v>
      </c>
      <c r="B189" s="2">
        <v>62</v>
      </c>
    </row>
    <row r="190" spans="1:2">
      <c r="A190" s="2">
        <v>169</v>
      </c>
      <c r="B190" s="2">
        <v>66</v>
      </c>
    </row>
    <row r="191" spans="1:2">
      <c r="A191" s="2">
        <v>167</v>
      </c>
      <c r="B191" s="2">
        <v>67</v>
      </c>
    </row>
    <row r="192" spans="1:2">
      <c r="A192" s="2">
        <v>168</v>
      </c>
      <c r="B192" s="2">
        <v>67</v>
      </c>
    </row>
    <row r="193" spans="1:2">
      <c r="A193" s="2">
        <v>169</v>
      </c>
      <c r="B193" s="2">
        <v>66</v>
      </c>
    </row>
    <row r="194" spans="1:2">
      <c r="A194" s="2">
        <v>165</v>
      </c>
      <c r="B194" s="2">
        <v>63</v>
      </c>
    </row>
    <row r="195" spans="1:2">
      <c r="A195" s="2">
        <v>174</v>
      </c>
      <c r="B195" s="2">
        <v>74</v>
      </c>
    </row>
    <row r="196" spans="1:2">
      <c r="A196" s="2">
        <v>171</v>
      </c>
      <c r="B196" s="2">
        <v>69</v>
      </c>
    </row>
    <row r="197" spans="1:2">
      <c r="A197" s="2">
        <v>168</v>
      </c>
      <c r="B197" s="2">
        <v>70</v>
      </c>
    </row>
    <row r="198" spans="1:2">
      <c r="A198" s="2">
        <v>171</v>
      </c>
      <c r="B198" s="2">
        <v>65</v>
      </c>
    </row>
    <row r="199" spans="1:2">
      <c r="A199" s="2">
        <v>171</v>
      </c>
      <c r="B199" s="2">
        <v>69</v>
      </c>
    </row>
    <row r="200" spans="1:2">
      <c r="A200" s="2">
        <v>172</v>
      </c>
      <c r="B200" s="2">
        <v>69</v>
      </c>
    </row>
    <row r="201" spans="1:2">
      <c r="A201" s="2">
        <v>167</v>
      </c>
      <c r="B201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2023-11-28T13:02:46Z</dcterms:created>
  <dcterms:modified xsi:type="dcterms:W3CDTF">2023-12-01T18:25:49Z</dcterms:modified>
</cp:coreProperties>
</file>