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f1c90637bc1c5f7/Desktop/EPICODE/ES EXCEL GALLINO/"/>
    </mc:Choice>
  </mc:AlternateContent>
  <xr:revisionPtr revIDLastSave="147" documentId="11_B4F75B78FD140C97F52DC8033C40F348BD2C39D9" xr6:coauthVersionLast="47" xr6:coauthVersionMax="47" xr10:uidLastSave="{05A6FEAB-8892-4AF4-ABF1-D8F7BA188DE5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GIUDIZIO">Giudizio!$C$1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2" i="3" l="1"/>
  <c r="C12" i="2" a="1"/>
  <c r="C12" i="2" s="1"/>
  <c r="C3" i="2"/>
  <c r="C4" i="2"/>
  <c r="C5" i="2"/>
  <c r="C6" i="2"/>
  <c r="C7" i="2"/>
  <c r="C8" i="2"/>
  <c r="C2" i="2"/>
  <c r="H26" i="3"/>
  <c r="H25" i="3"/>
  <c r="H24" i="3"/>
  <c r="H23" i="3"/>
  <c r="H22" i="3"/>
  <c r="H21" i="3"/>
  <c r="H20" i="3"/>
  <c r="H18" i="3"/>
  <c r="H17" i="3"/>
  <c r="H16" i="3"/>
  <c r="H15" i="3"/>
  <c r="H13" i="3"/>
  <c r="H12" i="3"/>
  <c r="H11" i="3"/>
  <c r="H10" i="3"/>
  <c r="H9" i="3"/>
  <c r="H8" i="3"/>
  <c r="H7" i="3"/>
  <c r="H5" i="3"/>
  <c r="H4" i="3"/>
  <c r="H3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<sst xmlns="http://schemas.openxmlformats.org/spreadsheetml/2006/main" count="842" uniqueCount="578">
  <si>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</si>
  <si>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</si>
  <si>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</si>
  <si>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</si>
  <si>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</si>
  <si>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</si>
  <si>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</si>
  <si>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</si>
  <si>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</si>
  <si>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</si>
  <si>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</si>
  <si>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</si>
  <si>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</si>
  <si>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</si>
  <si>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</si>
  <si>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</si>
  <si>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</si>
  <si>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</si>
  <si>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</si>
  <si>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</si>
  <si>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</si>
  <si>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</si>
  <si>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</si>
  <si>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</si>
  <si>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</si>
  <si>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</si>
  <si>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</si>
  <si>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</si>
  <si>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</si>
  <si>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</si>
  <si>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</si>
  <si>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</si>
  <si>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</si>
  <si>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</si>
  <si>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</si>
  <si>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</si>
  <si>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</si>
  <si>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</si>
  <si>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</si>
  <si>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</si>
  <si>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</si>
  <si>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</si>
  <si>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</si>
  <si>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</si>
  <si>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</si>
  <si>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</si>
  <si>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</si>
  <si>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</si>
  <si>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</si>
  <si>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</si>
  <si>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</si>
  <si>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</si>
  <si>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</si>
  <si>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</si>
  <si>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</si>
  <si>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</si>
  <si>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</si>
  <si>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</si>
  <si>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</si>
  <si>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</si>
  <si>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</si>
  <si>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</si>
  <si>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</si>
  <si>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</si>
  <si>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</si>
  <si>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</si>
  <si>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</si>
  <si>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</si>
  <si>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</si>
  <si>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</si>
  <si>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</si>
  <si>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</si>
  <si>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</si>
  <si>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</si>
  <si>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</si>
  <si>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</si>
  <si>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</si>
  <si>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</si>
  <si>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</si>
  <si>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</si>
  <si>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</si>
  <si>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</si>
  <si>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</si>
  <si>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</si>
  <si>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</si>
  <si>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</si>
  <si>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</si>
  <si>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</si>
  <si>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</si>
  <si>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</si>
  <si>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</si>
  <si>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</si>
  <si>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</si>
  <si>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</si>
  <si>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</si>
  <si>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</si>
  <si>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</si>
  <si>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</si>
  <si>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</si>
  <si>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</si>
  <si>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</si>
  <si>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</si>
  <si>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</si>
  <si>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</si>
  <si>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</si>
  <si>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</si>
  <si>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</si>
  <si>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</si>
  <si>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</si>
  <si>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</si>
  <si>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</si>
  <si>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</si>
  <si>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</si>
  <si>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</si>
  <si>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</si>
  <si>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</si>
  <si>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</si>
  <si>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</si>
  <si>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</si>
  <si>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</si>
  <si>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</si>
  <si>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</si>
  <si>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</si>
  <si>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</si>
  <si>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</si>
  <si>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</si>
  <si>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</si>
  <si>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</si>
  <si>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</si>
  <si>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</si>
  <si>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</si>
  <si>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</si>
  <si>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</si>
  <si>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</si>
  <si>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</si>
  <si>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</si>
  <si>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</si>
  <si>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</si>
  <si>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</si>
  <si>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</si>
  <si>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</si>
  <si>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</si>
  <si>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</si>
  <si>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</si>
  <si>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</si>
  <si>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</si>
  <si>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</si>
  <si>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</si>
  <si>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</si>
  <si>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</si>
  <si>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</si>
  <si>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</si>
  <si>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</si>
  <si>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</si>
  <si>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</si>
  <si>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</si>
  <si>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</si>
  <si>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</si>
  <si>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</si>
  <si>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</si>
  <si>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</si>
  <si>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</si>
  <si>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</si>
  <si>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</si>
  <si>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</si>
  <si>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</si>
  <si>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</si>
  <si>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</si>
  <si>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</si>
  <si>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</si>
  <si>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</si>
  <si>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</si>
  <si>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</si>
  <si>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</si>
  <si>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</si>
  <si>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</si>
  <si>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</si>
  <si>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</si>
  <si>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</si>
  <si>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</si>
  <si>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</si>
  <si>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</si>
  <si>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</si>
  <si>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</si>
  <si>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</si>
  <si>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</si>
  <si>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</si>
  <si>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</si>
  <si>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</si>
  <si>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</si>
  <si>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</si>
  <si>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</si>
  <si>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</si>
  <si>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</si>
  <si>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</si>
  <si>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</si>
  <si>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</si>
  <si>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</si>
  <si>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</si>
  <si>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</si>
  <si>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</si>
  <si>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</si>
  <si>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</si>
  <si>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</si>
  <si>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</si>
  <si>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</si>
  <si>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</si>
  <si>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</si>
  <si>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</si>
  <si>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</si>
  <si>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</si>
  <si>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</si>
  <si>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</si>
  <si>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</si>
  <si>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</si>
  <si>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</si>
  <si>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</si>
  <si>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</si>
  <si>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</si>
  <si>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</si>
  <si>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</si>
  <si>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</si>
  <si>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</si>
  <si>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</si>
  <si>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</si>
  <si>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</si>
  <si>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</si>
  <si>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</si>
  <si>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</si>
  <si>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</si>
  <si>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</si>
  <si>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</si>
  <si>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</si>
  <si>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</si>
  <si>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</si>
  <si>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</si>
  <si>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</si>
  <si>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</si>
  <si>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</si>
  <si>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</si>
  <si>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</si>
  <si>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</si>
  <si>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</si>
  <si>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</si>
  <si>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</si>
  <si>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</si>
  <si>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</si>
  <si>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</si>
  <si>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</si>
  <si>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</si>
  <si>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</si>
  <si>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</si>
  <si>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</si>
  <si>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</si>
  <si>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</si>
  <si>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</si>
  <si>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</si>
  <si>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</si>
  <si>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</si>
  <si>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</si>
  <si>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</si>
  <si>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</si>
  <si>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</si>
  <si>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</si>
  <si>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</si>
  <si>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</si>
  <si>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</si>
  <si>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</si>
  <si>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</si>
  <si>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</si>
  <si>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</si>
  <si>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</si>
  <si>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</si>
  <si>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</si>
  <si>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</si>
  <si>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</si>
  <si>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</si>
  <si>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</si>
  <si>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</si>
  <si>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</si>
  <si>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</si>
  <si>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</si>
  <si>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</si>
  <si>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</si>
  <si>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</si>
  <si>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</si>
  <si>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</si>
  <si>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</si>
  <si>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</si>
  <si>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</si>
  <si>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</si>
  <si>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</si>
  <si>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</si>
  <si>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</si>
  <si>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</si>
  <si>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</si>
  <si>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</si>
  <si>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</si>
  <si>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</si>
  <si>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</si>
  <si>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</si>
  <si>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</si>
  <si>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</si>
  <si>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</si>
  <si>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</si>
  <si>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</si>
  <si>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</si>
  <si>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</si>
  <si>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</si>
  <si>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</si>
  <si>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</si>
  <si>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</si>
  <si>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</si>
  <si>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</si>
  <si>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</si>
  <si>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</si>
  <si>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</si>
  <si>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</si>
  <si>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</si>
  <si>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</si>
  <si>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</si>
  <si>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</si>
  <si>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</si>
  <si>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</si>
  <si>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</si>
  <si>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</si>
  <si>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</si>
  <si>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</si>
  <si>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</si>
  <si>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</si>
  <si>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</si>
  <si>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</si>
  <si>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</si>
  <si>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</si>
  <si>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</si>
  <si>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</si>
  <si>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</si>
  <si>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</si>
  <si>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</si>
  <si>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</si>
  <si>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</si>
  <si>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</si>
  <si>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</si>
  <si>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</si>
  <si>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</si>
  <si>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</si>
  <si>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</si>
  <si>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</si>
  <si>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</si>
  <si>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</si>
  <si>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</si>
  <si>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</si>
  <si>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</si>
  <si>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</si>
  <si>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</si>
  <si>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</si>
  <si>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</si>
  <si>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</si>
  <si>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</si>
  <si>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</si>
  <si>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</si>
  <si>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</si>
  <si>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</si>
  <si>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</si>
  <si>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</si>
  <si>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</si>
  <si>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</si>
  <si>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</si>
  <si>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</si>
  <si>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</si>
  <si>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</si>
  <si>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</si>
  <si>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</si>
  <si>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</si>
  <si>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</si>
  <si>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</si>
  <si>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</si>
  <si>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</si>
  <si>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</si>
  <si>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</si>
  <si>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</si>
  <si>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</si>
  <si>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</si>
  <si>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</si>
  <si>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</si>
  <si>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</si>
  <si>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</si>
  <si>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</si>
  <si>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</si>
  <si>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</si>
  <si>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</si>
  <si>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</si>
  <si>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</si>
  <si>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</si>
  <si>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</si>
  <si>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</si>
  <si>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</si>
  <si>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</si>
  <si>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</si>
  <si>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</si>
  <si>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</si>
  <si>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</si>
  <si>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</si>
  <si>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</si>
  <si>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</si>
  <si>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</si>
  <si>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</si>
  <si>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</si>
  <si>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</si>
  <si>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</si>
  <si>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</si>
  <si>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</si>
  <si>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</si>
  <si>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</si>
  <si>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</si>
  <si>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</si>
  <si>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</si>
  <si>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</si>
  <si>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</si>
  <si>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</si>
  <si>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</si>
  <si>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</si>
  <si>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</si>
  <si>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</si>
  <si>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</si>
  <si>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</si>
  <si>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</si>
  <si>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</si>
  <si>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</si>
  <si>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</si>
  <si>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</si>
  <si>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</si>
  <si>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</si>
  <si>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</si>
  <si>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</si>
  <si>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</si>
  <si>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</si>
  <si>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</si>
  <si>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</si>
  <si>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</si>
  <si>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</si>
  <si>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</si>
  <si>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</si>
  <si>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</si>
  <si>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</si>
  <si>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</si>
  <si>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</si>
  <si>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</si>
  <si>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</si>
  <si>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</si>
  <si>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</si>
  <si>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</si>
  <si>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</si>
  <si>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</si>
  <si>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</si>
  <si>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</si>
  <si>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</si>
  <si>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</si>
  <si>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</si>
  <si>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</si>
  <si>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</si>
  <si>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</si>
  <si>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</si>
  <si>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</si>
  <si>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</si>
  <si>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</si>
  <si>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</si>
  <si>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</si>
  <si>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</si>
  <si>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</si>
  <si>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</si>
  <si>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</si>
  <si>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</si>
  <si>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</si>
  <si>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</si>
  <si>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</si>
  <si>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</si>
  <si>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</si>
  <si>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</si>
  <si>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</si>
  <si>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</si>
  <si>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</si>
  <si>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</si>
  <si>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</si>
  <si>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</si>
  <si>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</si>
  <si>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</si>
  <si>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</si>
  <si>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</si>
  <si>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</si>
  <si>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</si>
  <si>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</si>
  <si>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</si>
  <si>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</si>
  <si>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</si>
  <si>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</si>
  <si>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</si>
  <si>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</si>
  <si>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</si>
  <si>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</si>
  <si>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</si>
  <si>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</si>
  <si>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</si>
  <si>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</si>
  <si>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</si>
  <si>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</si>
  <si>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</si>
  <si>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</si>
  <si>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</si>
  <si>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</si>
  <si>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</si>
  <si>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</si>
  <si>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</si>
  <si>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</si>
  <si>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</si>
  <si>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</si>
  <si>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</si>
  <si>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</si>
  <si>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</si>
  <si>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</si>
  <si>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</si>
  <si>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</si>
  <si>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</si>
  <si>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</si>
  <si>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</si>
  <si>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</si>
  <si>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</si>
  <si>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</si>
  <si>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</si>
  <si>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</si>
  <si>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</si>
  <si>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</si>
  <si>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</si>
  <si>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</si>
  <si>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</si>
  <si>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</si>
  <si>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</si>
  <si>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</si>
  <si>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</si>
  <si>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</si>
  <si>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</si>
  <si>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</si>
  <si>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</si>
  <si>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</si>
  <si>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</si>
  <si>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</si>
  <si>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</si>
  <si>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</si>
  <si>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</si>
  <si>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</si>
  <si>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</si>
  <si>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</si>
  <si>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</si>
  <si>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</si>
  <si>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</si>
  <si>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</si>
  <si>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</si>
  <si>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</si>
  <si>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</si>
  <si>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</si>
  <si>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</si>
  <si>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</si>
  <si>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</si>
  <si>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</si>
  <si>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</si>
  <si>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</si>
  <si>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</si>
  <si>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</si>
  <si>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</si>
  <si>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Esito</t>
  </si>
  <si>
    <t>Punteggio_1</t>
  </si>
  <si>
    <t>Esito_1</t>
  </si>
  <si>
    <t>RESPINTO</t>
  </si>
  <si>
    <t>SUFFICIENTE</t>
  </si>
  <si>
    <t>DISCRETO</t>
  </si>
  <si>
    <t>BUONO</t>
  </si>
  <si>
    <t>Punteggio_2</t>
  </si>
  <si>
    <t>Esito_2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</si>
</sst>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410]_-;\-* #,##0.00\ [$€-410]_-;_-* &quot;-&quot;??\ [$€-410]_-;_-@_-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0" fillId="0" borderId="0" xfId="1" applyNumberFormat="1" applyFont="1"/>
  </cellXfs>
  <cellStyles count="2">
    <cellStyle name="Normale" xfId="0" builtinId="0"/>
    <cellStyle name="Valuta" xfId="1" builtinId="4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6</xdr:row>
      <xdr:rowOff>68580</xdr:rowOff>
    </xdr:from>
    <xdr:to>
      <xdr:col>7</xdr:col>
      <xdr:colOff>129540</xdr:colOff>
      <xdr:row>8</xdr:row>
      <xdr:rowOff>99060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554D58A-034C-B6D8-CDB9-48F285BB7B7B}"/>
            </a:ext>
          </a:extLst>
        </xdr:cNvPr>
        <xdr:cNvSpPr txBox="1"/>
      </xdr:nvSpPr>
      <xdr:spPr>
        <a:xfrm>
          <a:off x="4648200" y="1028700"/>
          <a:ext cx="2880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UTILIZZATA LA CONDIZIONE</a:t>
          </a:r>
          <a:r>
            <a:rPr lang="it-IT" sz="1100" baseline="0"/>
            <a:t> "SE"</a:t>
          </a:r>
          <a:endParaRPr lang="it-IT" sz="1100"/>
        </a:p>
      </xdr:txBody>
    </xdr:sp>
    <xdr:clientData/>
  </xdr:twoCellAnchor>
  <xdr:twoCellAnchor>
    <xdr:from>
      <xdr:col>3</xdr:col>
      <xdr:colOff>640080</xdr:colOff>
      <xdr:row>15</xdr:row>
      <xdr:rowOff>137160</xdr:rowOff>
    </xdr:from>
    <xdr:to>
      <xdr:col>7</xdr:col>
      <xdr:colOff>83820</xdr:colOff>
      <xdr:row>18</xdr:row>
      <xdr:rowOff>106680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6AA3EE23-8813-930D-D1CA-52A3185CB113}"/>
            </a:ext>
          </a:extLst>
        </xdr:cNvPr>
        <xdr:cNvSpPr txBox="1"/>
      </xdr:nvSpPr>
      <xdr:spPr>
        <a:xfrm>
          <a:off x="4693920" y="2537460"/>
          <a:ext cx="278892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UTILIZZATA LA FUNZIONE</a:t>
          </a:r>
          <a:r>
            <a:rPr lang="it-IT" sz="1100" baseline="0"/>
            <a:t> =CERCA.VERT</a:t>
          </a:r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89.44140625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/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C2*20/120</f>
        <v>46833.333333333336</v>
      </c>
      <c r="E2" s="4" t="str">
        <f>_xlfn.CONCAT(A2&amp; " " &amp; 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C3*20/120</f>
        <v>53833.333333333336</v>
      </c>
      <c r="E3" s="4" t="str">
        <f t="shared" ref="E3:E66" si="1">_xlfn.CONCAT(A3&amp; " " &amp; 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57333.333333333336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60166.666666666664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86833.333333333328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87833.333333333328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104333.33333333333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109333.33333333333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184666.66666666666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219333.33333333334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265666.66666666669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453166.66666666669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2309833.3333333335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27833.333333333332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33666.666666666664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33833.333333333336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43166.666666666664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44833.333333333336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45166.666666666664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48666.666666666664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48833.333333333336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51166.666666666664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73333.333333333328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81166.666666666672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94333.333333333328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133666.66666666666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263166.66666666669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11666.666666666666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17333.333333333332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21166.666666666668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29833.333333333332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33833.333333333336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35333.333333333336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40833.333333333336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41833.333333333336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42833.333333333336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44833.333333333336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52333.333333333336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54166.666666666664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57833.333333333336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79333.333333333328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247833.33333333334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16833.333333333332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6333.333333333333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22833.333333333332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C67*20/120</f>
        <v>83500</v>
      </c>
      <c r="E67" s="4" t="str">
        <f t="shared" ref="E67:E130" si="3">_xlfn.CONCAT(A67&amp; " " &amp; 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71333.333333333328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5666.666666666667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3333.3333333333335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3833.3333333333335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16333.333333333334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41833.333333333336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2333.3333333333335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43166.666666666664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78166.666666666672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92666.666666666672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79333.333333333328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92666.666666666672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115833.33333333333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213166.66666666666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5833.333333333333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29166.666666666668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45333.333333333336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48333.333333333336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98166.666666666672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123833.33333333333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45166.666666666664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105333.33333333333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666.66666666666663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833.33333333333337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6833.333333333333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122833.33333333333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151666.66666666666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40166.666666666664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18666.666666666668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18833.333333333332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20166.666666666668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26666.666666666668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35833.333333333336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102333.33333333333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5666.666666666667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5833.333333333333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12833.333333333334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123666.66666666667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129666.66666666667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146333.33333333334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147166.66666666666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152166.66666666666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8666.6666666666661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C131*20/120</f>
        <v>16166.666666666666</v>
      </c>
      <c r="E131" s="4" t="str">
        <f t="shared" ref="E131:E194" si="5">_xlfn.CONCAT(A131&amp; " " &amp; 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21833.333333333332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28166.666666666668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31666.666666666668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31833.333333333332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32833.333333333336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36666.666666666664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41666.666666666664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42833.333333333336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46333.333333333336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46666.666666666664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50833.333333333336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55833.333333333336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116833.33333333333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14833.333333333334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32666.666666666668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54833.333333333336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49166.666666666664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3166.6666666666665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4333.333333333333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4666.666666666667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9333.3333333333339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41666.666666666664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63666.666666666664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87333.333333333328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126166.66666666667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174166.66666666666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261333.33333333334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26333.333333333332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43333.333333333336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32166.666666666668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52333.333333333336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173333.33333333334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1666.6666666666667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1833.3333333333333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1666.6666666666667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4333.333333333333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3666.6666666666665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4333.333333333333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4166.666666666667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4166.666666666667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7666.666666666667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6166.666666666667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6166.666666666667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C195*20/120</f>
        <v>1833.3333333333333</v>
      </c>
      <c r="E195" s="4" t="str">
        <f t="shared" ref="E195:E258" si="7">_xlfn.CONCAT(A195&amp; " " &amp; 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7666.666666666667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3166.6666666666665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2166.6666666666665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4333.333333333333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4333.333333333333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3333.3333333333335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8166.666666666667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11333.333333333334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25166.666666666668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32833.333333333336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51666.666666666664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45166.666666666664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76333.333333333328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68666.666666666672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666.66666666666663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20833.333333333332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16333.333333333334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23333.333333333332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833.33333333333337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1833.3333333333333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2333.3333333333335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3833.3333333333335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27833.333333333332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15833.333333333334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10166.666666666666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148833.33333333334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164166.66666666666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49333.333333333336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114166.66666666667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189666.66666666666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222333.33333333334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67666.666666666672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32833.333333333336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43166.666666666664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107666.66666666667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43166.666666666664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43166.666666666664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45666.666666666664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197833.33333333334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138666.66666666666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C259*20/120</f>
        <v>37833.333333333336</v>
      </c>
      <c r="E259" s="4" t="str">
        <f t="shared" ref="E259:E322" si="9">_xlfn.CONCAT(A259&amp; " " &amp; 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16333.333333333334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198333.33333333334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401166.66666666669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170166.66666666666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107666.66666666667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43166.666666666664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32166.666666666668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302333.33333333331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32166.666666666668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105333.33333333333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159166.66666666666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187666.66666666666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107666.66666666667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210833.33333333334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42666.666666666664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61833.333333333336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76166.666666666672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261833.33333333334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261833.33333333334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452666.66666666669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106666.66666666667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68833.333333333328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60166.666666666664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90666.666666666672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175666.66666666666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80333.333333333328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120333.33333333333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44833.333333333336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61833.333333333336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90166.666666666672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107333.33333333333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150333.33333333334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120333.33333333333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242833.33333333334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297666.66666666669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14166.666666666666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19166.666666666668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25333.333333333332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13666.666666666666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19166.666666666668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C323*20/120</f>
        <v>13333.333333333334</v>
      </c>
      <c r="E323" s="4" t="str">
        <f t="shared" ref="E323:E337" si="11">_xlfn.CONCAT(A323&amp; " " &amp; 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38833.333333333336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49666.666666666664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79666.666666666672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104333.33333333333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126166.66666666667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1141666.6666666667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K19" sqref="K19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24.21875" customWidth="1"/>
    <col min="4" max="4" width="14" customWidth="1"/>
    <col min="5" max="5" width="9.33203125" customWidth="1"/>
    <col min="6" max="6" width="11.10937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569</v>
      </c>
      <c r="D1" s="4"/>
      <c r="E1" s="4"/>
      <c r="F1" s="4" t="s">
        <v>570</v>
      </c>
      <c r="G1" s="4" t="s">
        <v>571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>
        <f>IF(B2=0,"RESPINTO",IF(B2=40,"SUFFICIENTE",IF(B2=60,"DISCRETO",IF(B2=70,"BUONO"))))</f>
        <v>SUFFICIENTE</v>
      </c>
      <c r="D2" s="8"/>
      <c r="E2" s="8"/>
      <c r="F2" s="8">
        <v>0</v>
      </c>
      <c r="G2" s="8" t="s">
        <v>572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>
        <f t="shared" ref="C3:C8" si="0">IF(B3=0,"RESPINTO",IF(B3=40,"SUFFICIENTE",IF(B3=60,"DISCRETO",IF(B3=70,"BUONO"))))</f>
        <v>DISCRETO</v>
      </c>
      <c r="E3" s="8"/>
      <c r="F3" s="8">
        <v>40</v>
      </c>
      <c r="G3" s="8" t="s">
        <v>573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>
        <f t="shared" si="0"/>
        <v>DISCRETO</v>
      </c>
      <c r="E4" s="8"/>
      <c r="F4" s="8">
        <v>60</v>
      </c>
      <c r="G4" s="8" t="s">
        <v>574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>
        <f t="shared" si="0"/>
        <v>SUFFICIENTE</v>
      </c>
      <c r="E5" s="8"/>
      <c r="F5" s="8">
        <v>70</v>
      </c>
      <c r="G5" s="8" t="s">
        <v>575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>
        <f t="shared" si="0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>
        <f t="shared" si="0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 t="shared" si="0"/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6" t="s">
        <v>484</v>
      </c>
      <c r="B11" s="6" t="s">
        <v>485</v>
      </c>
      <c r="C11" s="6" t="s">
        <v>569</v>
      </c>
      <c r="D11" s="4"/>
      <c r="E11" s="4"/>
      <c r="F11" s="4" t="s">
        <v>576</v>
      </c>
      <c r="G11" s="4" t="s">
        <v>577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7" t="s">
        <v>486</v>
      </c>
      <c r="B12" s="7">
        <v>40</v>
      </c>
      <c r="C12" s="4" t="str" cm="1">
        <f t="array" ref="C12:C18">VLOOKUP(B12:B18,F12:G15,2,TRUE)</f>
        <v>SUFFICIENTE</v>
      </c>
      <c r="D12" s="4"/>
      <c r="E12" s="4"/>
      <c r="F12" s="8">
        <v>0</v>
      </c>
      <c r="G12" s="8" t="s">
        <v>572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7" t="s">
        <v>487</v>
      </c>
      <c r="B13" s="7">
        <v>60</v>
      </c>
      <c r="C13" s="4" t="str">
        <v>DISCRETO</v>
      </c>
      <c r="D13" s="4"/>
      <c r="E13" s="4"/>
      <c r="F13" s="8">
        <v>40</v>
      </c>
      <c r="G13" s="8" t="s">
        <v>573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7" t="s">
        <v>488</v>
      </c>
      <c r="B14" s="7">
        <v>60</v>
      </c>
      <c r="C14" s="4" t="str">
        <v>DISCRETO</v>
      </c>
      <c r="D14" s="4"/>
      <c r="E14" s="4"/>
      <c r="F14" s="8">
        <v>60</v>
      </c>
      <c r="G14" s="8" t="s">
        <v>574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7" t="s">
        <v>489</v>
      </c>
      <c r="B15" s="7">
        <v>40</v>
      </c>
      <c r="C15" s="4" t="str">
        <v>SUFFICIENTE</v>
      </c>
      <c r="D15" s="4"/>
      <c r="E15" s="4"/>
      <c r="F15" s="8">
        <v>70</v>
      </c>
      <c r="G15" s="8" t="s">
        <v>575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7" t="s">
        <v>490</v>
      </c>
      <c r="B16" s="7">
        <v>70</v>
      </c>
      <c r="C16" s="4" t="str">
        <v>BUONO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7" t="s">
        <v>491</v>
      </c>
      <c r="B17" s="7">
        <v>0</v>
      </c>
      <c r="C17" s="4" t="str">
        <v>RESPINTO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7" t="s">
        <v>492</v>
      </c>
      <c r="B18" s="7">
        <v>0</v>
      </c>
      <c r="C18" s="4" t="str">
        <v>RESPINTO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B1" workbookViewId="0">
      <selection activeCell="H2" sqref="H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8.6640625" customWidth="1"/>
    <col min="8" max="8" width="19.33203125" customWidth="1"/>
    <col min="9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">
        <v>499</v>
      </c>
      <c r="H2">
        <f>COUNTIF(C2:C80,"Abbigliamento")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558</v>
      </c>
      <c r="H3">
        <f>COUNTIF(C2:C80,"Alimentari")</f>
        <v>5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">
        <v>506</v>
      </c>
      <c r="H4">
        <f>COUNTIF(C2:C80,"Personale")</f>
        <v>4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547</v>
      </c>
      <c r="H5">
        <f>COUNTIF(C2:C80,"Hardware")</f>
        <v>4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t="s">
        <v>501</v>
      </c>
      <c r="H7">
        <f>COUNTIF(B2:B80,"H&amp;B")</f>
        <v>2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">
        <v>507</v>
      </c>
      <c r="H8">
        <f>COUNTIF(B2:B80,"Allstate")</f>
        <v>1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509</v>
      </c>
      <c r="H9">
        <f>COUNTIF(B2:B80,"canon usa")</f>
        <v>1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511</v>
      </c>
      <c r="H10">
        <f>COUNTIF(B2:B80,"america online")</f>
        <v>1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">
        <v>525</v>
      </c>
      <c r="H11">
        <f>COUNTIF(B2:B80,"biobottoms")</f>
        <v>4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">
        <v>528</v>
      </c>
      <c r="H12">
        <f>COUNTIF(B2:B80,"epcot center")</f>
        <v>2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">
        <v>529</v>
      </c>
      <c r="H13">
        <f>COUNTIF(B2:B80,"biergarten")</f>
        <v>1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t="s">
        <v>499</v>
      </c>
      <c r="H15" s="15">
        <f>SUMIF(C2:C80,"abbigliamento", D2:D80)</f>
        <v>611780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t="s">
        <v>558</v>
      </c>
      <c r="H16" s="15">
        <f>SUMIF(C2:C80,"alimentari",D2:D80)</f>
        <v>30860</v>
      </c>
    </row>
    <row r="17" spans="1:8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t="s">
        <v>506</v>
      </c>
      <c r="H17" s="15">
        <f>SUMIF(C2:C80,"personale", D2:D80)</f>
        <v>54000</v>
      </c>
    </row>
    <row r="18" spans="1:8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t="s">
        <v>547</v>
      </c>
      <c r="H18" s="15">
        <f>SUMIF(C2:C80,"hardware",D2:D80)</f>
        <v>6765600</v>
      </c>
    </row>
    <row r="19" spans="1:8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8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t="s">
        <v>501</v>
      </c>
      <c r="H20" s="15">
        <f>SUMIF(B2:B80,"H&amp;B",D2:D80)</f>
        <v>73450</v>
      </c>
    </row>
    <row r="21" spans="1:8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t="s">
        <v>507</v>
      </c>
      <c r="H21" s="15">
        <f>SUMIF(B2:B80,"allstate",D2:D80)</f>
        <v>50800</v>
      </c>
    </row>
    <row r="22" spans="1:8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t="s">
        <v>509</v>
      </c>
      <c r="H22" s="15">
        <f>SUMIF(B2:B80,"canon usa",D2:D80)</f>
        <v>98450</v>
      </c>
    </row>
    <row r="23" spans="1:8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t="s">
        <v>511</v>
      </c>
      <c r="H23" s="15">
        <f>SUMIF(B2:B80,"america online",D2:D80)</f>
        <v>7950</v>
      </c>
    </row>
    <row r="24" spans="1:8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t="s">
        <v>525</v>
      </c>
      <c r="H24" s="15">
        <f>SUMIF(B2:B80,"biobottoms",D2:D80)</f>
        <v>283000</v>
      </c>
    </row>
    <row r="25" spans="1:8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t="s">
        <v>528</v>
      </c>
      <c r="H25" s="15">
        <f>SUMIF(B2:B80,"epcot center",D2:D80)</f>
        <v>107700</v>
      </c>
    </row>
    <row r="26" spans="1:8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t="s">
        <v>529</v>
      </c>
      <c r="H26" s="15">
        <f>SUMIF(B2:B80,"biergarten",D2:D80)</f>
        <v>27270</v>
      </c>
    </row>
    <row r="27" spans="1:8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8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8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8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8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8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8B1F3-AA41-4445-B99D-30A4B8AFA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22</vt:i4>
      </vt:variant>
    </vt:vector>
  </HeadingPairs>
  <TitlesOfParts>
    <vt:vector size="25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GIUDIZIO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Doriana Grace Gallino</cp:lastModifiedBy>
  <dcterms:created xsi:type="dcterms:W3CDTF">2005-04-12T12:35:30Z</dcterms:created>
  <dcterms:modified xsi:type="dcterms:W3CDTF">2025-04-16T11:47:43Z</dcterms:modified>
</cp:coreProperties>
</file>