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alesnikavathestrongest/Desktop/NTNUsemester2/TEP4290/Project/TEP4290_project/TEP4290_project/Energy intensity/"/>
    </mc:Choice>
  </mc:AlternateContent>
  <xr:revisionPtr revIDLastSave="0" documentId="13_ncr:1_{7E5FE5D8-5074-F147-B0FD-3F0850DE3490}" xr6:coauthVersionLast="47" xr6:coauthVersionMax="47" xr10:uidLastSave="{00000000-0000-0000-0000-000000000000}"/>
  <bookViews>
    <workbookView xWindow="0" yWindow="720" windowWidth="29400" windowHeight="18400" xr2:uid="{C3FE58EA-78F5-5C46-A3D2-3B2AA9A48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55" i="1"/>
  <c r="D54" i="1"/>
  <c r="D53" i="1"/>
  <c r="D46" i="1"/>
  <c r="D45" i="1"/>
  <c r="D44" i="1"/>
  <c r="D37" i="1"/>
  <c r="D36" i="1"/>
  <c r="D35" i="1"/>
  <c r="D28" i="1"/>
  <c r="D27" i="1"/>
  <c r="D26" i="1"/>
  <c r="D19" i="1"/>
  <c r="D18" i="1"/>
  <c r="D17" i="1"/>
  <c r="D10" i="1"/>
  <c r="D9" i="1"/>
  <c r="D8" i="1"/>
  <c r="D61" i="1"/>
  <c r="D60" i="1"/>
  <c r="D59" i="1"/>
  <c r="D52" i="1"/>
  <c r="D51" i="1"/>
  <c r="D50" i="1"/>
  <c r="D43" i="1"/>
  <c r="D42" i="1"/>
  <c r="D41" i="1"/>
  <c r="D34" i="1"/>
  <c r="D33" i="1"/>
  <c r="D32" i="1"/>
  <c r="D25" i="1"/>
  <c r="D24" i="1"/>
  <c r="D23" i="1"/>
  <c r="D16" i="1"/>
  <c r="D15" i="1"/>
  <c r="D14" i="1"/>
  <c r="D7" i="1"/>
  <c r="D6" i="1"/>
  <c r="D5" i="1"/>
  <c r="D58" i="1"/>
  <c r="D57" i="1"/>
  <c r="D56" i="1"/>
  <c r="D49" i="1"/>
  <c r="D48" i="1"/>
  <c r="D47" i="1"/>
  <c r="D40" i="1"/>
  <c r="D39" i="1"/>
  <c r="D38" i="1"/>
  <c r="D30" i="1"/>
  <c r="D31" i="1"/>
  <c r="D29" i="1"/>
  <c r="D22" i="1"/>
  <c r="D21" i="1"/>
  <c r="D20" i="1"/>
  <c r="D13" i="1"/>
  <c r="D12" i="1"/>
  <c r="D11" i="1"/>
  <c r="D4" i="1"/>
  <c r="D3" i="1"/>
  <c r="D2" i="1"/>
</calcChain>
</file>

<file path=xl/sharedStrings.xml><?xml version="1.0" encoding="utf-8"?>
<sst xmlns="http://schemas.openxmlformats.org/spreadsheetml/2006/main" count="95" uniqueCount="17">
  <si>
    <t>Cohort</t>
  </si>
  <si>
    <t>Type</t>
  </si>
  <si>
    <t>Renovation Level</t>
  </si>
  <si>
    <t>pre 1955</t>
  </si>
  <si>
    <t>SFH</t>
  </si>
  <si>
    <t>OG</t>
  </si>
  <si>
    <t>Reg Refurb</t>
  </si>
  <si>
    <t>Adv Refurb</t>
  </si>
  <si>
    <t>TH</t>
  </si>
  <si>
    <t>AB</t>
  </si>
  <si>
    <t>1956-70</t>
  </si>
  <si>
    <t>1971-80</t>
  </si>
  <si>
    <t>1981-90</t>
  </si>
  <si>
    <t>1991-2000</t>
  </si>
  <si>
    <t>2001-2010</t>
  </si>
  <si>
    <t>2011-</t>
  </si>
  <si>
    <t>Energy intensity  (kWh/m2a)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</si>
</sst>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31A8-B000-7E40-85D5-55D38F9A886F}">
  <dimension ref="A1:D64"/>
  <sheetViews>
    <sheetView tabSelected="1" topLeftCell="A43" workbookViewId="0">
      <selection activeCell="G50" sqref="G50"/>
    </sheetView>
  </sheetViews>
  <sheetFormatPr baseColWidth="10" defaultRowHeight="16" x14ac:dyDescent="0.2"/>
  <cols>
    <col min="2" max="2" width="9.83203125" customWidth="1"/>
    <col min="3" max="3" width="19.83203125" customWidth="1"/>
    <col min="4" max="4" width="23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2">
      <c r="A2" s="2" t="s">
        <v>3</v>
      </c>
      <c r="B2" s="2" t="s">
        <v>4</v>
      </c>
      <c r="C2" s="1" t="s">
        <v>5</v>
      </c>
      <c r="D2" s="3">
        <f>219+228+287</f>
        <v>734</v>
      </c>
    </row>
    <row r="3" spans="1:4" x14ac:dyDescent="0.2">
      <c r="A3" s="2"/>
      <c r="B3" s="2"/>
      <c r="C3" s="1" t="s">
        <v>6</v>
      </c>
      <c r="D3" s="4">
        <f>146+110+137</f>
        <v>393</v>
      </c>
    </row>
    <row r="4" spans="1:4" x14ac:dyDescent="0.2">
      <c r="A4" s="2"/>
      <c r="B4" s="2"/>
      <c r="C4" s="1" t="s">
        <v>7</v>
      </c>
      <c r="D4" s="4">
        <f>106+28+53</f>
        <v>187</v>
      </c>
    </row>
    <row r="5" spans="1:4" x14ac:dyDescent="0.2">
      <c r="A5" s="2"/>
      <c r="B5" s="2" t="s">
        <v>8</v>
      </c>
      <c r="C5" s="1" t="s">
        <v>5</v>
      </c>
      <c r="D5" s="4">
        <f>273+306+375</f>
        <v>954</v>
      </c>
    </row>
    <row r="6" spans="1:4" x14ac:dyDescent="0.2">
      <c r="A6" s="2"/>
      <c r="B6" s="2"/>
      <c r="C6" s="1" t="s">
        <v>6</v>
      </c>
      <c r="D6" s="4">
        <f>156+116+145</f>
        <v>417</v>
      </c>
    </row>
    <row r="7" spans="1:4" x14ac:dyDescent="0.2">
      <c r="A7" s="2"/>
      <c r="B7" s="2"/>
      <c r="C7" s="1" t="s">
        <v>7</v>
      </c>
      <c r="D7" s="4">
        <f>105+22+52</f>
        <v>179</v>
      </c>
    </row>
    <row r="8" spans="1:4" x14ac:dyDescent="0.2">
      <c r="A8" s="2"/>
      <c r="B8" s="2" t="s">
        <v>9</v>
      </c>
      <c r="C8" s="1" t="s">
        <v>5</v>
      </c>
      <c r="D8" s="4">
        <f>173+196+246</f>
        <v>615</v>
      </c>
    </row>
    <row r="9" spans="1:4" x14ac:dyDescent="0.2">
      <c r="A9" s="2"/>
      <c r="B9" s="2"/>
      <c r="C9" s="1" t="s">
        <v>6</v>
      </c>
      <c r="D9" s="4">
        <f>125+124+157</f>
        <v>406</v>
      </c>
    </row>
    <row r="10" spans="1:4" x14ac:dyDescent="0.2">
      <c r="A10" s="2"/>
      <c r="B10" s="2"/>
      <c r="C10" s="1" t="s">
        <v>7</v>
      </c>
      <c r="D10" s="4">
        <f>96+29+50</f>
        <v>175</v>
      </c>
    </row>
    <row r="11" spans="1:4" x14ac:dyDescent="0.2">
      <c r="A11" s="2" t="s">
        <v>10</v>
      </c>
      <c r="B11" s="2" t="s">
        <v>4</v>
      </c>
      <c r="C11" s="1" t="s">
        <v>5</v>
      </c>
      <c r="D11" s="4">
        <f>216+242+297</f>
        <v>755</v>
      </c>
    </row>
    <row r="12" spans="1:4" x14ac:dyDescent="0.2">
      <c r="A12" s="2"/>
      <c r="B12" s="2"/>
      <c r="C12" s="1" t="s">
        <v>6</v>
      </c>
      <c r="D12" s="4">
        <f>160+119+148</f>
        <v>427</v>
      </c>
    </row>
    <row r="13" spans="1:4" x14ac:dyDescent="0.2">
      <c r="A13" s="2"/>
      <c r="B13" s="2"/>
      <c r="C13" s="1" t="s">
        <v>7</v>
      </c>
      <c r="D13" s="4">
        <f>128+35+68</f>
        <v>231</v>
      </c>
    </row>
    <row r="14" spans="1:4" x14ac:dyDescent="0.2">
      <c r="A14" s="2"/>
      <c r="B14" s="2" t="s">
        <v>8</v>
      </c>
      <c r="C14" s="1" t="s">
        <v>5</v>
      </c>
      <c r="D14" s="4">
        <f>180+202+248</f>
        <v>630</v>
      </c>
    </row>
    <row r="15" spans="1:4" x14ac:dyDescent="0.2">
      <c r="A15" s="2"/>
      <c r="B15" s="2"/>
      <c r="C15" s="1" t="s">
        <v>6</v>
      </c>
      <c r="D15" s="4">
        <f>137+103+129</f>
        <v>369</v>
      </c>
    </row>
    <row r="16" spans="1:4" x14ac:dyDescent="0.2">
      <c r="A16" s="2"/>
      <c r="B16" s="2"/>
      <c r="C16" s="1" t="s">
        <v>7</v>
      </c>
      <c r="D16" s="4">
        <f>110+23+56</f>
        <v>189</v>
      </c>
    </row>
    <row r="17" spans="1:4" x14ac:dyDescent="0.2">
      <c r="A17" s="2"/>
      <c r="B17" s="2" t="s">
        <v>9</v>
      </c>
      <c r="C17" s="1" t="s">
        <v>5</v>
      </c>
      <c r="D17" s="4">
        <f>186+203+259</f>
        <v>648</v>
      </c>
    </row>
    <row r="18" spans="1:4" x14ac:dyDescent="0.2">
      <c r="A18" s="2"/>
      <c r="B18" s="2"/>
      <c r="C18" s="1" t="s">
        <v>6</v>
      </c>
      <c r="D18" s="4">
        <f>138+76+98</f>
        <v>312</v>
      </c>
    </row>
    <row r="19" spans="1:4" x14ac:dyDescent="0.2">
      <c r="A19" s="2"/>
      <c r="B19" s="2"/>
      <c r="C19" s="1" t="s">
        <v>7</v>
      </c>
      <c r="D19" s="4">
        <f>109+40+51</f>
        <v>200</v>
      </c>
    </row>
    <row r="20" spans="1:4" x14ac:dyDescent="0.2">
      <c r="A20" s="2" t="s">
        <v>11</v>
      </c>
      <c r="B20" s="2" t="s">
        <v>4</v>
      </c>
      <c r="C20" s="1" t="s">
        <v>5</v>
      </c>
      <c r="D20" s="4">
        <f>176+198+243</f>
        <v>617</v>
      </c>
    </row>
    <row r="21" spans="1:4" x14ac:dyDescent="0.2">
      <c r="A21" s="2"/>
      <c r="B21" s="2"/>
      <c r="C21" s="1" t="s">
        <v>6</v>
      </c>
      <c r="D21" s="4">
        <f>135+102+127</f>
        <v>364</v>
      </c>
    </row>
    <row r="22" spans="1:4" x14ac:dyDescent="0.2">
      <c r="A22" s="2"/>
      <c r="B22" s="2"/>
      <c r="C22" s="1" t="s">
        <v>7</v>
      </c>
      <c r="D22" s="4">
        <f>104+22+51</f>
        <v>177</v>
      </c>
    </row>
    <row r="23" spans="1:4" x14ac:dyDescent="0.2">
      <c r="A23" s="2"/>
      <c r="B23" s="2" t="s">
        <v>8</v>
      </c>
      <c r="C23" s="1" t="s">
        <v>5</v>
      </c>
      <c r="D23" s="4">
        <f>180+202+248</f>
        <v>630</v>
      </c>
    </row>
    <row r="24" spans="1:4" x14ac:dyDescent="0.2">
      <c r="A24" s="2"/>
      <c r="B24" s="2"/>
      <c r="C24" s="1" t="s">
        <v>6</v>
      </c>
      <c r="D24" s="4">
        <f>136+103+128</f>
        <v>367</v>
      </c>
    </row>
    <row r="25" spans="1:4" x14ac:dyDescent="0.2">
      <c r="A25" s="2"/>
      <c r="B25" s="2"/>
      <c r="C25" s="1" t="s">
        <v>7</v>
      </c>
      <c r="D25" s="4">
        <f>108+23+54</f>
        <v>185</v>
      </c>
    </row>
    <row r="26" spans="1:4" x14ac:dyDescent="0.2">
      <c r="A26" s="2"/>
      <c r="B26" s="2" t="s">
        <v>9</v>
      </c>
      <c r="C26" s="1" t="s">
        <v>5</v>
      </c>
      <c r="D26" s="4">
        <f>144+158+202</f>
        <v>504</v>
      </c>
    </row>
    <row r="27" spans="1:4" x14ac:dyDescent="0.2">
      <c r="A27" s="2"/>
      <c r="B27" s="2"/>
      <c r="C27" s="1" t="s">
        <v>6</v>
      </c>
      <c r="D27" s="4">
        <f>112+110+140</f>
        <v>362</v>
      </c>
    </row>
    <row r="28" spans="1:4" x14ac:dyDescent="0.2">
      <c r="A28" s="2"/>
      <c r="B28" s="2"/>
      <c r="C28" s="1" t="s">
        <v>7</v>
      </c>
      <c r="D28" s="4">
        <f>89+26+46</f>
        <v>161</v>
      </c>
    </row>
    <row r="29" spans="1:4" x14ac:dyDescent="0.2">
      <c r="A29" s="2" t="s">
        <v>12</v>
      </c>
      <c r="B29" s="2" t="s">
        <v>4</v>
      </c>
      <c r="C29" s="1" t="s">
        <v>5</v>
      </c>
      <c r="D29" s="4">
        <f>215+242+297</f>
        <v>754</v>
      </c>
    </row>
    <row r="30" spans="1:4" x14ac:dyDescent="0.2">
      <c r="A30" s="2"/>
      <c r="B30" s="2"/>
      <c r="C30" s="1" t="s">
        <v>6</v>
      </c>
      <c r="D30" s="4">
        <f>159+119+148</f>
        <v>426</v>
      </c>
    </row>
    <row r="31" spans="1:4" x14ac:dyDescent="0.2">
      <c r="A31" s="2"/>
      <c r="B31" s="2"/>
      <c r="C31" s="1" t="s">
        <v>7</v>
      </c>
      <c r="D31" s="4">
        <f>129+35+68</f>
        <v>232</v>
      </c>
    </row>
    <row r="32" spans="1:4" x14ac:dyDescent="0.2">
      <c r="A32" s="2"/>
      <c r="B32" s="2" t="s">
        <v>8</v>
      </c>
      <c r="C32" s="1" t="s">
        <v>5</v>
      </c>
      <c r="D32" s="4">
        <f>153+173+213</f>
        <v>539</v>
      </c>
    </row>
    <row r="33" spans="1:4" x14ac:dyDescent="0.2">
      <c r="A33" s="2"/>
      <c r="B33" s="2"/>
      <c r="C33" s="1" t="s">
        <v>6</v>
      </c>
      <c r="D33" s="4">
        <f>128+98+123</f>
        <v>349</v>
      </c>
    </row>
    <row r="34" spans="1:4" x14ac:dyDescent="0.2">
      <c r="A34" s="2"/>
      <c r="B34" s="2"/>
      <c r="C34" s="1" t="s">
        <v>7</v>
      </c>
      <c r="D34" s="4">
        <f>107+23+54</f>
        <v>184</v>
      </c>
    </row>
    <row r="35" spans="1:4" x14ac:dyDescent="0.2">
      <c r="A35" s="2"/>
      <c r="B35" s="2" t="s">
        <v>9</v>
      </c>
      <c r="C35" s="1" t="s">
        <v>5</v>
      </c>
      <c r="D35" s="4">
        <f>124+138+177</f>
        <v>439</v>
      </c>
    </row>
    <row r="36" spans="1:4" x14ac:dyDescent="0.2">
      <c r="A36" s="2"/>
      <c r="B36" s="2"/>
      <c r="C36" s="1" t="s">
        <v>6</v>
      </c>
      <c r="D36" s="4">
        <f>112+110+140</f>
        <v>362</v>
      </c>
    </row>
    <row r="37" spans="1:4" x14ac:dyDescent="0.2">
      <c r="A37" s="2"/>
      <c r="B37" s="2"/>
      <c r="C37" s="1" t="s">
        <v>7</v>
      </c>
      <c r="D37" s="4">
        <f>90+27+47</f>
        <v>164</v>
      </c>
    </row>
    <row r="38" spans="1:4" x14ac:dyDescent="0.2">
      <c r="A38" s="2" t="s">
        <v>13</v>
      </c>
      <c r="B38" s="2" t="s">
        <v>4</v>
      </c>
      <c r="C38" s="1" t="s">
        <v>5</v>
      </c>
      <c r="D38" s="4">
        <f>161+170+213</f>
        <v>544</v>
      </c>
    </row>
    <row r="39" spans="1:4" x14ac:dyDescent="0.2">
      <c r="A39" s="2"/>
      <c r="B39" s="2"/>
      <c r="C39" s="1" t="s">
        <v>6</v>
      </c>
      <c r="D39" s="4">
        <f>131+101+126</f>
        <v>358</v>
      </c>
    </row>
    <row r="40" spans="1:4" x14ac:dyDescent="0.2">
      <c r="A40" s="2"/>
      <c r="B40" s="2"/>
      <c r="C40" s="1" t="s">
        <v>7</v>
      </c>
      <c r="D40" s="4">
        <f>112+19+57</f>
        <v>188</v>
      </c>
    </row>
    <row r="41" spans="1:4" x14ac:dyDescent="0.2">
      <c r="A41" s="2"/>
      <c r="B41" s="2" t="s">
        <v>8</v>
      </c>
      <c r="C41" s="1" t="s">
        <v>5</v>
      </c>
      <c r="D41" s="4">
        <f>156+165+207</f>
        <v>528</v>
      </c>
    </row>
    <row r="42" spans="1:4" x14ac:dyDescent="0.2">
      <c r="A42" s="2"/>
      <c r="B42" s="2"/>
      <c r="C42" s="1" t="s">
        <v>6</v>
      </c>
      <c r="D42" s="4">
        <f>127+98+122</f>
        <v>347</v>
      </c>
    </row>
    <row r="43" spans="1:4" x14ac:dyDescent="0.2">
      <c r="A43" s="2"/>
      <c r="B43" s="2"/>
      <c r="C43" s="1" t="s">
        <v>7</v>
      </c>
      <c r="D43" s="4">
        <f>108+24+54</f>
        <v>186</v>
      </c>
    </row>
    <row r="44" spans="1:4" x14ac:dyDescent="0.2">
      <c r="A44" s="2"/>
      <c r="B44" s="2" t="s">
        <v>9</v>
      </c>
      <c r="C44" s="1" t="s">
        <v>5</v>
      </c>
      <c r="D44" s="4">
        <f>130+144+184</f>
        <v>458</v>
      </c>
    </row>
    <row r="45" spans="1:4" x14ac:dyDescent="0.2">
      <c r="A45" s="2"/>
      <c r="B45" s="2"/>
      <c r="C45" s="1" t="s">
        <v>6</v>
      </c>
      <c r="D45" s="4">
        <f>111+109+139</f>
        <v>359</v>
      </c>
    </row>
    <row r="46" spans="1:4" x14ac:dyDescent="0.2">
      <c r="A46" s="2"/>
      <c r="B46" s="2"/>
      <c r="C46" s="1" t="s">
        <v>7</v>
      </c>
      <c r="D46" s="4">
        <f>90+26+46</f>
        <v>162</v>
      </c>
    </row>
    <row r="47" spans="1:4" x14ac:dyDescent="0.2">
      <c r="A47" s="2" t="s">
        <v>14</v>
      </c>
      <c r="B47" s="2" t="s">
        <v>4</v>
      </c>
      <c r="C47" s="1" t="s">
        <v>5</v>
      </c>
      <c r="D47" s="4">
        <f>83+66+84</f>
        <v>233</v>
      </c>
    </row>
    <row r="48" spans="1:4" x14ac:dyDescent="0.2">
      <c r="A48" s="2"/>
      <c r="B48" s="2"/>
      <c r="C48" s="1" t="s">
        <v>6</v>
      </c>
      <c r="D48" s="4">
        <f>83+50+63</f>
        <v>196</v>
      </c>
    </row>
    <row r="49" spans="1:4" x14ac:dyDescent="0.2">
      <c r="A49" s="2"/>
      <c r="B49" s="2"/>
      <c r="C49" s="1" t="s">
        <v>7</v>
      </c>
      <c r="D49" s="4">
        <f>73+11+31</f>
        <v>115</v>
      </c>
    </row>
    <row r="50" spans="1:4" x14ac:dyDescent="0.2">
      <c r="A50" s="2"/>
      <c r="B50" s="2" t="s">
        <v>8</v>
      </c>
      <c r="C50" s="1" t="s">
        <v>5</v>
      </c>
      <c r="D50" s="4">
        <f>123+110+138</f>
        <v>371</v>
      </c>
    </row>
    <row r="51" spans="1:4" x14ac:dyDescent="0.2">
      <c r="A51" s="2"/>
      <c r="B51" s="2"/>
      <c r="C51" s="1" t="s">
        <v>6</v>
      </c>
      <c r="D51" s="4">
        <f>131+84+105</f>
        <v>320</v>
      </c>
    </row>
    <row r="52" spans="1:4" x14ac:dyDescent="0.2">
      <c r="A52" s="2"/>
      <c r="B52" s="2"/>
      <c r="C52" s="1" t="s">
        <v>7</v>
      </c>
      <c r="D52" s="4">
        <f>112+19+57</f>
        <v>188</v>
      </c>
    </row>
    <row r="53" spans="1:4" x14ac:dyDescent="0.2">
      <c r="A53" s="2"/>
      <c r="B53" s="2" t="s">
        <v>9</v>
      </c>
      <c r="C53" s="1" t="s">
        <v>5</v>
      </c>
      <c r="D53" s="4">
        <f>90+85+108</f>
        <v>283</v>
      </c>
    </row>
    <row r="54" spans="1:4" x14ac:dyDescent="0.2">
      <c r="A54" s="2"/>
      <c r="B54" s="2"/>
      <c r="C54" s="1" t="s">
        <v>6</v>
      </c>
      <c r="D54" s="4">
        <f>90+47+60</f>
        <v>197</v>
      </c>
    </row>
    <row r="55" spans="1:4" x14ac:dyDescent="0.2">
      <c r="A55" s="2"/>
      <c r="B55" s="2"/>
      <c r="C55" s="1" t="s">
        <v>7</v>
      </c>
      <c r="D55" s="4">
        <f>81+18+42</f>
        <v>141</v>
      </c>
    </row>
    <row r="56" spans="1:4" x14ac:dyDescent="0.2">
      <c r="A56" s="2" t="s">
        <v>15</v>
      </c>
      <c r="B56" s="2" t="s">
        <v>4</v>
      </c>
      <c r="C56" s="1" t="s">
        <v>5</v>
      </c>
      <c r="D56" s="4">
        <f>108+84+106</f>
        <v>298</v>
      </c>
    </row>
    <row r="57" spans="1:4" x14ac:dyDescent="0.2">
      <c r="A57" s="2"/>
      <c r="B57" s="2"/>
      <c r="C57" s="1" t="s">
        <v>6</v>
      </c>
      <c r="D57" s="4">
        <f>72+43+55</f>
        <v>170</v>
      </c>
    </row>
    <row r="58" spans="1:4" x14ac:dyDescent="0.2">
      <c r="A58" s="2"/>
      <c r="B58" s="2"/>
      <c r="C58" s="1" t="s">
        <v>7</v>
      </c>
      <c r="D58" s="4">
        <f>72+6+33</f>
        <v>111</v>
      </c>
    </row>
    <row r="59" spans="1:4" x14ac:dyDescent="0.2">
      <c r="A59" s="2"/>
      <c r="B59" s="2" t="s">
        <v>8</v>
      </c>
      <c r="C59" s="1" t="s">
        <v>5</v>
      </c>
      <c r="D59" s="4">
        <f>110+87+109</f>
        <v>306</v>
      </c>
    </row>
    <row r="60" spans="1:4" x14ac:dyDescent="0.2">
      <c r="A60" s="2"/>
      <c r="B60" s="2"/>
      <c r="C60" s="1" t="s">
        <v>6</v>
      </c>
      <c r="D60" s="4">
        <f>73+44+55</f>
        <v>172</v>
      </c>
    </row>
    <row r="61" spans="1:4" x14ac:dyDescent="0.2">
      <c r="A61" s="2"/>
      <c r="B61" s="2"/>
      <c r="C61" s="1" t="s">
        <v>7</v>
      </c>
      <c r="D61" s="4">
        <f>73+7+33</f>
        <v>113</v>
      </c>
    </row>
    <row r="62" spans="1:4" x14ac:dyDescent="0.2">
      <c r="A62" s="2"/>
      <c r="B62" s="2" t="s">
        <v>9</v>
      </c>
      <c r="C62" s="1" t="s">
        <v>5</v>
      </c>
      <c r="D62" s="4">
        <f>105.6+88.9+130.6</f>
        <v>325.10000000000002</v>
      </c>
    </row>
    <row r="63" spans="1:4" x14ac:dyDescent="0.2">
      <c r="A63" s="2"/>
      <c r="B63" s="2"/>
      <c r="C63" s="1" t="s">
        <v>6</v>
      </c>
      <c r="D63" s="4">
        <f>65.8+49.8+72.7</f>
        <v>188.3</v>
      </c>
    </row>
    <row r="64" spans="1:4" x14ac:dyDescent="0.2">
      <c r="A64" s="2"/>
      <c r="B64" s="2"/>
      <c r="C64" s="1" t="s">
        <v>7</v>
      </c>
      <c r="D64" s="5">
        <f>65.8+40+72.7</f>
        <v>178.5</v>
      </c>
    </row>
  </sheetData>
  <mergeCells count="28">
    <mergeCell ref="A56:A64"/>
    <mergeCell ref="B56:B58"/>
    <mergeCell ref="B59:B61"/>
    <mergeCell ref="B62:B64"/>
    <mergeCell ref="A38:A46"/>
    <mergeCell ref="B38:B40"/>
    <mergeCell ref="B41:B43"/>
    <mergeCell ref="B44:B46"/>
    <mergeCell ref="A47:A55"/>
    <mergeCell ref="B47:B49"/>
    <mergeCell ref="B50:B52"/>
    <mergeCell ref="B53:B55"/>
    <mergeCell ref="A20:A28"/>
    <mergeCell ref="B20:B22"/>
    <mergeCell ref="B23:B25"/>
    <mergeCell ref="B26:B28"/>
    <mergeCell ref="A29:A37"/>
    <mergeCell ref="B29:B31"/>
    <mergeCell ref="B32:B34"/>
    <mergeCell ref="B35:B37"/>
    <mergeCell ref="A2:A10"/>
    <mergeCell ref="B2:B4"/>
    <mergeCell ref="B5:B7"/>
    <mergeCell ref="B8:B10"/>
    <mergeCell ref="A11:A19"/>
    <mergeCell ref="B11:B13"/>
    <mergeCell ref="B14:B16"/>
    <mergeCell ref="B17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Kalesnikava</dc:creator>
  <cp:lastModifiedBy>Anna Kalesnikava</cp:lastModifiedBy>
  <dcterms:created xsi:type="dcterms:W3CDTF">2024-02-27T00:27:20Z</dcterms:created>
  <dcterms:modified xsi:type="dcterms:W3CDTF">2024-02-27T02:04:50Z</dcterms:modified>
</cp:coreProperties>
</file>