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tables/table3.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GMargaretha\PyCharmMiscProject\GLL sheet auto\"/>
    </mc:Choice>
  </mc:AlternateContent>
  <xr:revisionPtr revIDLastSave="0" documentId="13_ncr:1_{1B4FF999-89F5-4266-80AA-28B36A4AA7FC}" xr6:coauthVersionLast="47" xr6:coauthVersionMax="47" xr10:uidLastSave="{00000000-0000-0000-0000-000000000000}"/>
  <bookViews>
    <workbookView xWindow="-110" yWindow="-110" windowWidth="19420" windowHeight="10300" tabRatio="853" activeTab="5" xr2:uid="{C9A30025-F4EA-4B4E-8FF3-6B9CF1FDE23F}"/>
  </bookViews>
  <sheets>
    <sheet name="Quarterly Update Checklist" sheetId="12" r:id="rId1"/>
    <sheet name="Changes Tracker Q1 26" sheetId="26" r:id="rId2"/>
    <sheet name="Changes Tracker Q2" sheetId="17" state="hidden" r:id="rId3"/>
    <sheet name="New RUG List Q4" sheetId="25" r:id="rId4"/>
    <sheet name="New RUG List Q2" sheetId="16" state="hidden" r:id="rId5"/>
    <sheet name="GLL List" sheetId="14" r:id="rId6"/>
    <sheet name="Scenario Checklist" sheetId="18" r:id="rId7"/>
    <sheet name="RUG compare" sheetId="23" r:id="rId8"/>
    <sheet name="Baringa RC Buildouts Q425" sheetId="22" r:id="rId9"/>
    <sheet name="Baringa RC Buildouts Q325" sheetId="24" r:id="rId10"/>
    <sheet name="Baringa RC Buildouts Q424" sheetId="19" state="hidden" r:id="rId11"/>
    <sheet name="GLL List Example" sheetId="13" state="hidden" r:id="rId12"/>
    <sheet name="Issues Tracker Example" sheetId="6" state="hidden" r:id="rId13"/>
    <sheet name="Difference demand" sheetId="27" r:id="rId14"/>
  </sheets>
  <definedNames>
    <definedName name="_xlnm._FilterDatabase" localSheetId="4" hidden="1">'New RUG List Q2'!$A$15:$F$97</definedName>
    <definedName name="_xlnm._FilterDatabase" localSheetId="3" hidden="1">'New RUG List Q4'!$A$7:$H$338</definedName>
    <definedName name="_xlnm._FilterDatabase" localSheetId="6" hidden="1">'Scenario Checklist'!$H$28:$I$44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25" l="1"/>
  <c r="D18" i="23" l="1"/>
  <c r="G4" i="27"/>
  <c r="H4" i="27"/>
  <c r="I4" i="27"/>
  <c r="J4" i="27"/>
  <c r="K4" i="27"/>
  <c r="L4" i="27"/>
  <c r="M4" i="27"/>
  <c r="N4" i="27"/>
  <c r="O4" i="27"/>
  <c r="P4" i="27"/>
  <c r="Q4" i="27"/>
  <c r="R4" i="27"/>
  <c r="S4" i="27"/>
  <c r="T4" i="27"/>
  <c r="U4" i="27"/>
  <c r="V4" i="27"/>
  <c r="W4" i="27"/>
  <c r="X4" i="27"/>
  <c r="Y4" i="27"/>
  <c r="Z4" i="27"/>
  <c r="AA4" i="27"/>
  <c r="AB4" i="27"/>
  <c r="AC4" i="27"/>
  <c r="AD4" i="27"/>
  <c r="AE4" i="27"/>
  <c r="AF4" i="27"/>
  <c r="AG4" i="27"/>
  <c r="AH4" i="27"/>
  <c r="AI4" i="27"/>
  <c r="AJ4" i="27"/>
  <c r="AK4" i="27"/>
  <c r="AL4" i="27"/>
  <c r="AM4" i="27"/>
  <c r="AN4" i="27"/>
  <c r="G5" i="27"/>
  <c r="H5" i="27"/>
  <c r="I5" i="27"/>
  <c r="J5" i="27"/>
  <c r="K5" i="27"/>
  <c r="L5" i="27"/>
  <c r="M5" i="27"/>
  <c r="N5" i="27"/>
  <c r="O5" i="27"/>
  <c r="P5" i="27"/>
  <c r="Q5" i="27"/>
  <c r="R5" i="27"/>
  <c r="S5" i="27"/>
  <c r="T5" i="27"/>
  <c r="U5" i="27"/>
  <c r="V5" i="27"/>
  <c r="W5" i="27"/>
  <c r="X5" i="27"/>
  <c r="Y5" i="27"/>
  <c r="Z5" i="27"/>
  <c r="AA5" i="27"/>
  <c r="AB5" i="27"/>
  <c r="AC5" i="27"/>
  <c r="AD5" i="27"/>
  <c r="AE5" i="27"/>
  <c r="AF5" i="27"/>
  <c r="AG5" i="27"/>
  <c r="AH5" i="27"/>
  <c r="AI5" i="27"/>
  <c r="AJ5" i="27"/>
  <c r="AK5" i="27"/>
  <c r="AL5" i="27"/>
  <c r="AM5" i="27"/>
  <c r="AN5" i="27"/>
  <c r="G6" i="27"/>
  <c r="H6" i="27"/>
  <c r="I6" i="27"/>
  <c r="J6" i="27"/>
  <c r="K6" i="27"/>
  <c r="L6" i="27"/>
  <c r="M6" i="27"/>
  <c r="N6" i="27"/>
  <c r="O6" i="27"/>
  <c r="P6" i="27"/>
  <c r="Q6" i="27"/>
  <c r="R6" i="27"/>
  <c r="S6" i="27"/>
  <c r="T6" i="27"/>
  <c r="U6" i="27"/>
  <c r="V6" i="27"/>
  <c r="W6" i="27"/>
  <c r="X6" i="27"/>
  <c r="Y6" i="27"/>
  <c r="Z6" i="27"/>
  <c r="AA6" i="27"/>
  <c r="AB6" i="27"/>
  <c r="AC6" i="27"/>
  <c r="AD6" i="27"/>
  <c r="AE6" i="27"/>
  <c r="AF6" i="27"/>
  <c r="AG6" i="27"/>
  <c r="AH6" i="27"/>
  <c r="AI6" i="27"/>
  <c r="AJ6" i="27"/>
  <c r="AK6" i="27"/>
  <c r="AL6" i="27"/>
  <c r="AM6" i="27"/>
  <c r="AN6" i="27"/>
  <c r="G7" i="27"/>
  <c r="H7" i="27"/>
  <c r="I7" i="27"/>
  <c r="J7" i="27"/>
  <c r="K7" i="27"/>
  <c r="L7" i="27"/>
  <c r="M7" i="27"/>
  <c r="N7" i="27"/>
  <c r="O7" i="27"/>
  <c r="P7" i="27"/>
  <c r="Q7" i="27"/>
  <c r="R7" i="27"/>
  <c r="S7" i="27"/>
  <c r="T7" i="27"/>
  <c r="U7" i="27"/>
  <c r="V7" i="27"/>
  <c r="W7" i="27"/>
  <c r="X7" i="27"/>
  <c r="Y7" i="27"/>
  <c r="Z7" i="27"/>
  <c r="AA7" i="27"/>
  <c r="AB7" i="27"/>
  <c r="AC7" i="27"/>
  <c r="AD7" i="27"/>
  <c r="AE7" i="27"/>
  <c r="AF7" i="27"/>
  <c r="AG7" i="27"/>
  <c r="AH7" i="27"/>
  <c r="AI7" i="27"/>
  <c r="AJ7" i="27"/>
  <c r="AK7" i="27"/>
  <c r="AL7" i="27"/>
  <c r="AM7" i="27"/>
  <c r="AN7" i="27"/>
  <c r="F7" i="27"/>
  <c r="F6" i="27"/>
  <c r="F5" i="27"/>
  <c r="F4" i="27"/>
  <c r="G3" i="27"/>
  <c r="H3" i="27"/>
  <c r="I3" i="27"/>
  <c r="J3" i="27"/>
  <c r="K3" i="27"/>
  <c r="L3" i="27"/>
  <c r="M3" i="27"/>
  <c r="N3" i="27"/>
  <c r="O3" i="27"/>
  <c r="P3" i="27"/>
  <c r="Q3" i="27"/>
  <c r="R3" i="27"/>
  <c r="S3" i="27"/>
  <c r="T3" i="27"/>
  <c r="U3" i="27"/>
  <c r="V3" i="27"/>
  <c r="W3" i="27"/>
  <c r="X3" i="27"/>
  <c r="Y3" i="27"/>
  <c r="Z3" i="27"/>
  <c r="AA3" i="27"/>
  <c r="AB3" i="27"/>
  <c r="AC3" i="27"/>
  <c r="AD3" i="27"/>
  <c r="AE3" i="27"/>
  <c r="AF3" i="27"/>
  <c r="AG3" i="27"/>
  <c r="AH3" i="27"/>
  <c r="AI3" i="27"/>
  <c r="AJ3" i="27"/>
  <c r="AK3" i="27"/>
  <c r="AL3" i="27"/>
  <c r="AM3" i="27"/>
  <c r="AN3" i="27"/>
  <c r="F3" i="27"/>
  <c r="E23" i="22"/>
  <c r="D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AG23" i="22"/>
  <c r="AH23" i="22"/>
  <c r="AI23" i="22"/>
  <c r="AJ23" i="22"/>
  <c r="AK23" i="22"/>
  <c r="G191" i="25"/>
  <c r="H191" i="25"/>
  <c r="G8" i="25"/>
  <c r="H8" i="25"/>
  <c r="G9" i="25"/>
  <c r="H9" i="25"/>
  <c r="G10" i="25"/>
  <c r="H10" i="25"/>
  <c r="G11" i="25"/>
  <c r="H11" i="25"/>
  <c r="G12" i="25"/>
  <c r="H12" i="25"/>
  <c r="G13" i="25"/>
  <c r="H13" i="25"/>
  <c r="G14" i="25"/>
  <c r="H14" i="25"/>
  <c r="G15" i="25"/>
  <c r="H15" i="25"/>
  <c r="G16" i="25"/>
  <c r="H16" i="25"/>
  <c r="G17" i="25"/>
  <c r="H17" i="25"/>
  <c r="G18" i="25"/>
  <c r="H18" i="25"/>
  <c r="G19" i="25"/>
  <c r="H19" i="25"/>
  <c r="G20" i="25"/>
  <c r="H20" i="25"/>
  <c r="G21" i="25"/>
  <c r="H21" i="25"/>
  <c r="G22" i="25"/>
  <c r="H22" i="25"/>
  <c r="G25" i="25"/>
  <c r="H25" i="25"/>
  <c r="G26" i="25"/>
  <c r="H26" i="25"/>
  <c r="G27" i="25"/>
  <c r="H27" i="25"/>
  <c r="G28" i="25"/>
  <c r="H28" i="25"/>
  <c r="G29" i="25"/>
  <c r="H29" i="25"/>
  <c r="G30" i="25"/>
  <c r="H30" i="25"/>
  <c r="G32" i="25"/>
  <c r="H32" i="25"/>
  <c r="G36" i="25"/>
  <c r="H36" i="25"/>
  <c r="G37" i="25"/>
  <c r="H37" i="25"/>
  <c r="G39" i="25"/>
  <c r="H39" i="25"/>
  <c r="G40" i="25"/>
  <c r="H40" i="25"/>
  <c r="G42" i="25"/>
  <c r="H42" i="25"/>
  <c r="G43" i="25"/>
  <c r="H43" i="25"/>
  <c r="G46" i="25"/>
  <c r="H46" i="25"/>
  <c r="G47" i="25"/>
  <c r="H47" i="25"/>
  <c r="G48" i="25"/>
  <c r="H48" i="25"/>
  <c r="G50" i="25"/>
  <c r="H50" i="25"/>
  <c r="G51" i="25"/>
  <c r="H51" i="25"/>
  <c r="G52" i="25"/>
  <c r="H52" i="25"/>
  <c r="G53" i="25"/>
  <c r="H53" i="25"/>
  <c r="G54" i="25"/>
  <c r="H54" i="25"/>
  <c r="G55" i="25"/>
  <c r="H55" i="25"/>
  <c r="G56" i="25"/>
  <c r="H56" i="25"/>
  <c r="G59" i="25"/>
  <c r="H59" i="25"/>
  <c r="G60" i="25"/>
  <c r="H60" i="25"/>
  <c r="G61" i="25"/>
  <c r="H61" i="25"/>
  <c r="G62" i="25"/>
  <c r="H62" i="25"/>
  <c r="G63" i="25"/>
  <c r="H63" i="25"/>
  <c r="G64" i="25"/>
  <c r="H64" i="25"/>
  <c r="G65" i="25"/>
  <c r="H65" i="25"/>
  <c r="G66" i="25"/>
  <c r="H66" i="25"/>
  <c r="G67" i="25"/>
  <c r="H67" i="25"/>
  <c r="G68" i="25"/>
  <c r="H68" i="25"/>
  <c r="G70" i="25"/>
  <c r="H70" i="25"/>
  <c r="G71" i="25"/>
  <c r="H71" i="25"/>
  <c r="G72" i="25"/>
  <c r="H72" i="25"/>
  <c r="G73" i="25"/>
  <c r="H73" i="25"/>
  <c r="G74" i="25"/>
  <c r="H74" i="25"/>
  <c r="G75" i="25"/>
  <c r="H75" i="25"/>
  <c r="G77" i="25"/>
  <c r="H77" i="25"/>
  <c r="G78" i="25"/>
  <c r="H78" i="25"/>
  <c r="G79" i="25"/>
  <c r="H79" i="25"/>
  <c r="G80" i="25"/>
  <c r="H80" i="25"/>
  <c r="G81" i="25"/>
  <c r="H81" i="25"/>
  <c r="G82" i="25"/>
  <c r="H82" i="25"/>
  <c r="G84" i="25"/>
  <c r="H84" i="25"/>
  <c r="G85" i="25"/>
  <c r="H85" i="25"/>
  <c r="G86" i="25"/>
  <c r="H86" i="25"/>
  <c r="G87" i="25"/>
  <c r="H87" i="25"/>
  <c r="G89" i="25"/>
  <c r="H89" i="25"/>
  <c r="G92" i="25"/>
  <c r="H92" i="25"/>
  <c r="G93" i="25"/>
  <c r="H93" i="25"/>
  <c r="G97" i="25"/>
  <c r="H97" i="25"/>
  <c r="G98" i="25"/>
  <c r="H98" i="25"/>
  <c r="G99" i="25"/>
  <c r="H99" i="25"/>
  <c r="G100" i="25"/>
  <c r="H100" i="25"/>
  <c r="G102" i="25"/>
  <c r="H102" i="25"/>
  <c r="G103" i="25"/>
  <c r="H103" i="25"/>
  <c r="G107" i="25"/>
  <c r="H107" i="25"/>
  <c r="G111" i="25"/>
  <c r="H111" i="25"/>
  <c r="G112" i="25"/>
  <c r="H112" i="25"/>
  <c r="G113" i="25"/>
  <c r="H113" i="25"/>
  <c r="G114" i="25"/>
  <c r="H114" i="25"/>
  <c r="G116" i="25"/>
  <c r="H116" i="25"/>
  <c r="G117" i="25"/>
  <c r="H117" i="25"/>
  <c r="G118" i="25"/>
  <c r="H118" i="25"/>
  <c r="G119" i="25"/>
  <c r="H119" i="25"/>
  <c r="G120" i="25"/>
  <c r="H120" i="25"/>
  <c r="G121" i="25"/>
  <c r="H121" i="25"/>
  <c r="G123" i="25"/>
  <c r="H123" i="25"/>
  <c r="G124" i="25"/>
  <c r="H124" i="25"/>
  <c r="G125" i="25"/>
  <c r="H125" i="25"/>
  <c r="G126" i="25"/>
  <c r="H126" i="25"/>
  <c r="G127" i="25"/>
  <c r="H127" i="25"/>
  <c r="G128" i="25"/>
  <c r="H128" i="25"/>
  <c r="G129" i="25"/>
  <c r="H129" i="25"/>
  <c r="G130" i="25"/>
  <c r="H130" i="25"/>
  <c r="G131" i="25"/>
  <c r="H131" i="25"/>
  <c r="G133" i="25"/>
  <c r="H133" i="25"/>
  <c r="G134" i="25"/>
  <c r="H134" i="25"/>
  <c r="G135" i="25"/>
  <c r="H135" i="25"/>
  <c r="G136" i="25"/>
  <c r="H136" i="25"/>
  <c r="G137" i="25"/>
  <c r="H137" i="25"/>
  <c r="G138" i="25"/>
  <c r="H138" i="25"/>
  <c r="G139" i="25"/>
  <c r="H139" i="25"/>
  <c r="G142" i="25"/>
  <c r="H142" i="25"/>
  <c r="G143" i="25"/>
  <c r="H143" i="25"/>
  <c r="G144" i="25"/>
  <c r="H144" i="25"/>
  <c r="G145" i="25"/>
  <c r="H145" i="25"/>
  <c r="G146" i="25"/>
  <c r="H146" i="25"/>
  <c r="G147" i="25"/>
  <c r="H147" i="25"/>
  <c r="G148" i="25"/>
  <c r="H148" i="25"/>
  <c r="G149" i="25"/>
  <c r="H149" i="25"/>
  <c r="G150" i="25"/>
  <c r="H150" i="25"/>
  <c r="G151" i="25"/>
  <c r="H151" i="25"/>
  <c r="G152" i="25"/>
  <c r="H152" i="25"/>
  <c r="G154" i="25"/>
  <c r="H154" i="25"/>
  <c r="G155" i="25"/>
  <c r="H155" i="25"/>
  <c r="G156" i="25"/>
  <c r="H156" i="25"/>
  <c r="G157" i="25"/>
  <c r="H157" i="25"/>
  <c r="G158" i="25"/>
  <c r="H158" i="25"/>
  <c r="G159" i="25"/>
  <c r="H159" i="25"/>
  <c r="G160" i="25"/>
  <c r="H160" i="25"/>
  <c r="G161" i="25"/>
  <c r="H161" i="25"/>
  <c r="G162" i="25"/>
  <c r="H162" i="25"/>
  <c r="G163" i="25"/>
  <c r="H163" i="25"/>
  <c r="G165" i="25"/>
  <c r="H165" i="25"/>
  <c r="G166" i="25"/>
  <c r="H166" i="25"/>
  <c r="G168" i="25"/>
  <c r="H168" i="25"/>
  <c r="G171" i="25"/>
  <c r="H171" i="25"/>
  <c r="G172" i="25"/>
  <c r="H172" i="25"/>
  <c r="G174" i="25"/>
  <c r="H174" i="25"/>
  <c r="G175" i="25"/>
  <c r="H175" i="25"/>
  <c r="G176" i="25"/>
  <c r="H176" i="25"/>
  <c r="G178" i="25"/>
  <c r="H178" i="25"/>
  <c r="G180" i="25"/>
  <c r="H180" i="25"/>
  <c r="G181" i="25"/>
  <c r="H181" i="25"/>
  <c r="G182" i="25"/>
  <c r="H182" i="25"/>
  <c r="G183" i="25"/>
  <c r="H183" i="25"/>
  <c r="G185" i="25"/>
  <c r="H185" i="25"/>
  <c r="G186" i="25"/>
  <c r="H186" i="25"/>
  <c r="G189" i="25"/>
  <c r="H189" i="25"/>
  <c r="G193" i="25"/>
  <c r="H193" i="25"/>
  <c r="G194" i="25"/>
  <c r="H194" i="25"/>
  <c r="G195" i="25"/>
  <c r="H195" i="25"/>
  <c r="G196" i="25"/>
  <c r="H196" i="25"/>
  <c r="G197" i="25"/>
  <c r="H197" i="25"/>
  <c r="G198" i="25"/>
  <c r="H198" i="25"/>
  <c r="G199" i="25"/>
  <c r="H199" i="25"/>
  <c r="G202" i="25"/>
  <c r="H202" i="25"/>
  <c r="G203" i="25"/>
  <c r="H203" i="25"/>
  <c r="G204" i="25"/>
  <c r="H204" i="25"/>
  <c r="G206" i="25"/>
  <c r="H206" i="25"/>
  <c r="G207" i="25"/>
  <c r="H207" i="25"/>
  <c r="G208" i="25"/>
  <c r="H208" i="25"/>
  <c r="G209" i="25"/>
  <c r="H209" i="25"/>
  <c r="G210" i="25"/>
  <c r="H210" i="25"/>
  <c r="G213" i="25"/>
  <c r="H213" i="25"/>
  <c r="G214" i="25"/>
  <c r="H214" i="25"/>
  <c r="G215" i="25"/>
  <c r="H215" i="25"/>
  <c r="G216" i="25"/>
  <c r="H216" i="25"/>
  <c r="G217" i="25"/>
  <c r="H217" i="25"/>
  <c r="G218" i="25"/>
  <c r="H218" i="25"/>
  <c r="G219" i="25"/>
  <c r="H219" i="25"/>
  <c r="G222" i="25"/>
  <c r="H222" i="25"/>
  <c r="G223" i="25"/>
  <c r="H223" i="25"/>
  <c r="G224" i="25"/>
  <c r="H224" i="25"/>
  <c r="G225" i="25"/>
  <c r="H225" i="25"/>
  <c r="G226" i="25"/>
  <c r="H226" i="25"/>
  <c r="G227" i="25"/>
  <c r="H227" i="25"/>
  <c r="G228" i="25"/>
  <c r="H228" i="25"/>
  <c r="G235" i="25"/>
  <c r="H235" i="25"/>
  <c r="G236" i="25"/>
  <c r="H236" i="25"/>
  <c r="G238" i="25"/>
  <c r="H238" i="25"/>
  <c r="G239" i="25"/>
  <c r="H239" i="25"/>
  <c r="G242" i="25"/>
  <c r="H242" i="25"/>
  <c r="G245" i="25"/>
  <c r="H245" i="25"/>
  <c r="G246" i="25"/>
  <c r="H246" i="25"/>
  <c r="G247" i="25"/>
  <c r="H247" i="25"/>
  <c r="G248" i="25"/>
  <c r="H248" i="25"/>
  <c r="G249" i="25"/>
  <c r="H249" i="25"/>
  <c r="G250" i="25"/>
  <c r="H250" i="25"/>
  <c r="G251" i="25"/>
  <c r="H251" i="25"/>
  <c r="G252" i="25"/>
  <c r="H252" i="25"/>
  <c r="G253" i="25"/>
  <c r="H253" i="25"/>
  <c r="G254" i="25"/>
  <c r="H254" i="25"/>
  <c r="G255" i="25"/>
  <c r="H255" i="25"/>
  <c r="G257" i="25"/>
  <c r="H257" i="25"/>
  <c r="G259" i="25"/>
  <c r="H259" i="25"/>
  <c r="G260" i="25"/>
  <c r="H260" i="25"/>
  <c r="G263" i="25"/>
  <c r="H263" i="25"/>
  <c r="G265" i="25"/>
  <c r="H265" i="25"/>
  <c r="G266" i="25"/>
  <c r="H266" i="25"/>
  <c r="G268" i="25"/>
  <c r="H268" i="25"/>
  <c r="G270" i="25"/>
  <c r="H270" i="25"/>
  <c r="G271" i="25"/>
  <c r="H271" i="25"/>
  <c r="G272" i="25"/>
  <c r="H272" i="25"/>
  <c r="G273" i="25"/>
  <c r="H273" i="25"/>
  <c r="G276" i="25"/>
  <c r="H276" i="25"/>
  <c r="G277" i="25"/>
  <c r="H277" i="25"/>
  <c r="G279" i="25"/>
  <c r="H279" i="25"/>
  <c r="G280" i="25"/>
  <c r="H280" i="25"/>
  <c r="G281" i="25"/>
  <c r="H281" i="25"/>
  <c r="G282" i="25"/>
  <c r="H282" i="25"/>
  <c r="G286" i="25"/>
  <c r="H286" i="25"/>
  <c r="G288" i="25"/>
  <c r="H288" i="25"/>
  <c r="G289" i="25"/>
  <c r="H289" i="25"/>
  <c r="G292" i="25"/>
  <c r="H292" i="25"/>
  <c r="G293" i="25"/>
  <c r="H293" i="25"/>
  <c r="G294" i="25"/>
  <c r="H294" i="25"/>
  <c r="G295" i="25"/>
  <c r="H295" i="25"/>
  <c r="G298" i="25"/>
  <c r="H298" i="25"/>
  <c r="G299" i="25"/>
  <c r="H299" i="25"/>
  <c r="G301" i="25"/>
  <c r="H301" i="25"/>
  <c r="G304" i="25"/>
  <c r="H304" i="25"/>
  <c r="G305" i="25"/>
  <c r="H305" i="25"/>
  <c r="G306" i="25"/>
  <c r="H306" i="25"/>
  <c r="G307" i="25"/>
  <c r="H307" i="25"/>
  <c r="G308" i="25"/>
  <c r="H308" i="25"/>
  <c r="G309" i="25"/>
  <c r="H309" i="25"/>
  <c r="G310" i="25"/>
  <c r="H310" i="25"/>
  <c r="G311" i="25"/>
  <c r="H311" i="25"/>
  <c r="G312" i="25"/>
  <c r="H312" i="25"/>
  <c r="G314" i="25"/>
  <c r="H314" i="25"/>
  <c r="G315" i="25"/>
  <c r="H315" i="25"/>
  <c r="G316" i="25"/>
  <c r="H316" i="25"/>
  <c r="G317" i="25"/>
  <c r="H317" i="25"/>
  <c r="G318" i="25"/>
  <c r="H318" i="25"/>
  <c r="G320" i="25"/>
  <c r="H320" i="25"/>
  <c r="G321" i="25"/>
  <c r="H321" i="25"/>
  <c r="G322" i="25"/>
  <c r="H322" i="25"/>
  <c r="G323" i="25"/>
  <c r="H323" i="25"/>
  <c r="G324" i="25"/>
  <c r="H324" i="25"/>
  <c r="G326" i="25"/>
  <c r="H326" i="25"/>
  <c r="G327" i="25"/>
  <c r="H327" i="25"/>
  <c r="G328" i="25"/>
  <c r="H328" i="25"/>
  <c r="G330" i="25"/>
  <c r="H330" i="25"/>
  <c r="G332" i="25"/>
  <c r="H332" i="25"/>
  <c r="G333" i="25"/>
  <c r="H333" i="25"/>
  <c r="G334" i="25"/>
  <c r="H334" i="25"/>
  <c r="G335" i="25"/>
  <c r="H335" i="25"/>
  <c r="G336" i="25"/>
  <c r="H336" i="25"/>
  <c r="G337" i="25"/>
  <c r="H337" i="25"/>
  <c r="G338" i="25"/>
  <c r="H338" i="25"/>
  <c r="H23" i="25" l="1"/>
  <c r="H24" i="25"/>
  <c r="H31" i="25"/>
  <c r="H33" i="25"/>
  <c r="H34" i="25"/>
  <c r="H35" i="25"/>
  <c r="H38" i="25"/>
  <c r="H44" i="25"/>
  <c r="H45" i="25"/>
  <c r="H49" i="25"/>
  <c r="H57" i="25"/>
  <c r="H58" i="25"/>
  <c r="H69" i="25"/>
  <c r="H76" i="25"/>
  <c r="H83" i="25"/>
  <c r="H88" i="25"/>
  <c r="H90" i="25"/>
  <c r="H91" i="25"/>
  <c r="H94" i="25"/>
  <c r="H95" i="25"/>
  <c r="H96" i="25"/>
  <c r="H101" i="25"/>
  <c r="H104" i="25"/>
  <c r="H105" i="25"/>
  <c r="H106" i="25"/>
  <c r="H108" i="25"/>
  <c r="H109" i="25"/>
  <c r="H110" i="25"/>
  <c r="H115" i="25"/>
  <c r="H122" i="25"/>
  <c r="H132" i="25"/>
  <c r="H140" i="25"/>
  <c r="H141" i="25"/>
  <c r="H153" i="25"/>
  <c r="H164" i="25"/>
  <c r="H167" i="25"/>
  <c r="H169" i="25"/>
  <c r="H170" i="25"/>
  <c r="H173" i="25"/>
  <c r="H177" i="25"/>
  <c r="H179" i="25"/>
  <c r="H184" i="25"/>
  <c r="H187" i="25"/>
  <c r="H188" i="25"/>
  <c r="H190" i="25"/>
  <c r="H192" i="25"/>
  <c r="H200" i="25"/>
  <c r="H201" i="25"/>
  <c r="H205" i="25"/>
  <c r="H211" i="25"/>
  <c r="H212" i="25"/>
  <c r="H220" i="25"/>
  <c r="H221" i="25"/>
  <c r="H229" i="25"/>
  <c r="H230" i="25"/>
  <c r="H231" i="25"/>
  <c r="H232" i="25"/>
  <c r="H233" i="25"/>
  <c r="H234" i="25"/>
  <c r="H237" i="25"/>
  <c r="H240" i="25"/>
  <c r="H241" i="25"/>
  <c r="H243" i="25"/>
  <c r="H244" i="25"/>
  <c r="H256" i="25"/>
  <c r="H258" i="25"/>
  <c r="H261" i="25"/>
  <c r="H262" i="25"/>
  <c r="H264" i="25"/>
  <c r="H267" i="25"/>
  <c r="H269" i="25"/>
  <c r="H274" i="25"/>
  <c r="H275" i="25"/>
  <c r="H278" i="25"/>
  <c r="H283" i="25"/>
  <c r="H284" i="25"/>
  <c r="H285" i="25"/>
  <c r="H287" i="25"/>
  <c r="H290" i="25"/>
  <c r="H291" i="25"/>
  <c r="H296" i="25"/>
  <c r="H297" i="25"/>
  <c r="H300" i="25"/>
  <c r="H302" i="25"/>
  <c r="H303" i="25"/>
  <c r="H313" i="25"/>
  <c r="H319" i="25"/>
  <c r="H325" i="25"/>
  <c r="H329" i="25"/>
  <c r="H331" i="25"/>
  <c r="G23" i="25"/>
  <c r="G24" i="25"/>
  <c r="G31" i="25"/>
  <c r="G33" i="25"/>
  <c r="G34" i="25"/>
  <c r="G35" i="25"/>
  <c r="G38" i="25"/>
  <c r="G41" i="25"/>
  <c r="G44" i="25"/>
  <c r="G45" i="25"/>
  <c r="G49" i="25"/>
  <c r="G57" i="25"/>
  <c r="G58" i="25"/>
  <c r="G69" i="25"/>
  <c r="G76" i="25"/>
  <c r="G83" i="25"/>
  <c r="G88" i="25"/>
  <c r="G90" i="25"/>
  <c r="G91" i="25"/>
  <c r="G94" i="25"/>
  <c r="G95" i="25"/>
  <c r="G96" i="25"/>
  <c r="G101" i="25"/>
  <c r="G104" i="25"/>
  <c r="G105" i="25"/>
  <c r="G106" i="25"/>
  <c r="G108" i="25"/>
  <c r="G109" i="25"/>
  <c r="G110" i="25"/>
  <c r="G115" i="25"/>
  <c r="G122" i="25"/>
  <c r="G132" i="25"/>
  <c r="G140" i="25"/>
  <c r="G141" i="25"/>
  <c r="G153" i="25"/>
  <c r="G164" i="25"/>
  <c r="G167" i="25"/>
  <c r="G169" i="25"/>
  <c r="G170" i="25"/>
  <c r="G173" i="25"/>
  <c r="G177" i="25"/>
  <c r="G179" i="25"/>
  <c r="G184" i="25"/>
  <c r="G187" i="25"/>
  <c r="G188" i="25"/>
  <c r="G190" i="25"/>
  <c r="G192" i="25"/>
  <c r="G200" i="25"/>
  <c r="G201" i="25"/>
  <c r="G205" i="25"/>
  <c r="G211" i="25"/>
  <c r="G212" i="25"/>
  <c r="G220" i="25"/>
  <c r="G221" i="25"/>
  <c r="G229" i="25"/>
  <c r="G230" i="25"/>
  <c r="G231" i="25"/>
  <c r="G232" i="25"/>
  <c r="G233" i="25"/>
  <c r="G234" i="25"/>
  <c r="G237" i="25"/>
  <c r="G240" i="25"/>
  <c r="G241" i="25"/>
  <c r="G243" i="25"/>
  <c r="G244" i="25"/>
  <c r="G256" i="25"/>
  <c r="G258" i="25"/>
  <c r="G261" i="25"/>
  <c r="G262" i="25"/>
  <c r="G264" i="25"/>
  <c r="G267" i="25"/>
  <c r="G269" i="25"/>
  <c r="G274" i="25"/>
  <c r="G275" i="25"/>
  <c r="G278" i="25"/>
  <c r="G283" i="25"/>
  <c r="G284" i="25"/>
  <c r="G285" i="25"/>
  <c r="G287" i="25"/>
  <c r="G290" i="25"/>
  <c r="G291" i="25"/>
  <c r="G296" i="25"/>
  <c r="G297" i="25"/>
  <c r="G300" i="25"/>
  <c r="G302" i="25"/>
  <c r="G303" i="25"/>
  <c r="G313" i="25"/>
  <c r="G319" i="25"/>
  <c r="G325" i="25"/>
  <c r="G329" i="25"/>
  <c r="G331" i="25"/>
  <c r="U91" i="24" l="1"/>
  <c r="O58" i="24"/>
  <c r="H58" i="24"/>
  <c r="H57" i="24"/>
  <c r="AC25" i="24"/>
  <c r="Q92" i="24"/>
  <c r="Q90" i="24"/>
  <c r="D90" i="24"/>
  <c r="E90" i="24"/>
  <c r="F90" i="24"/>
  <c r="G90" i="24"/>
  <c r="H90" i="24"/>
  <c r="I90" i="24"/>
  <c r="J90" i="24"/>
  <c r="K90" i="24"/>
  <c r="L90" i="24"/>
  <c r="P90" i="24"/>
  <c r="Y90" i="24"/>
  <c r="F58" i="24"/>
  <c r="G58" i="24"/>
  <c r="I58" i="24"/>
  <c r="J58" i="24"/>
  <c r="K58" i="24"/>
  <c r="L58" i="24"/>
  <c r="M58" i="24"/>
  <c r="N58" i="24"/>
  <c r="P58" i="24"/>
  <c r="Q58" i="24"/>
  <c r="R58" i="24"/>
  <c r="S58" i="24"/>
  <c r="T58" i="24"/>
  <c r="U58" i="24"/>
  <c r="V58" i="24"/>
  <c r="W58" i="24"/>
  <c r="X58" i="24"/>
  <c r="Y58" i="24"/>
  <c r="Z58" i="24"/>
  <c r="AA58" i="24"/>
  <c r="AB58" i="24"/>
  <c r="AC58" i="24"/>
  <c r="AD58" i="24"/>
  <c r="AE58" i="24"/>
  <c r="AF58" i="24"/>
  <c r="AG58" i="24"/>
  <c r="AH58" i="24"/>
  <c r="AI58" i="24"/>
  <c r="AJ58" i="24"/>
  <c r="AK58" i="24"/>
  <c r="E58" i="24"/>
  <c r="V24" i="24"/>
  <c r="AK42" i="24"/>
  <c r="AJ42" i="24"/>
  <c r="AI42" i="24"/>
  <c r="AH42" i="24"/>
  <c r="AG42" i="24"/>
  <c r="AF42" i="24"/>
  <c r="AE42" i="24"/>
  <c r="AD42" i="24"/>
  <c r="AC42" i="24"/>
  <c r="AB42" i="24"/>
  <c r="AA42" i="24"/>
  <c r="Z42" i="24"/>
  <c r="Y42" i="24"/>
  <c r="X42" i="24"/>
  <c r="W42" i="24"/>
  <c r="V42" i="24"/>
  <c r="T42" i="24"/>
  <c r="S42" i="24"/>
  <c r="R42" i="24"/>
  <c r="Q42" i="24"/>
  <c r="P42" i="24"/>
  <c r="O42" i="24"/>
  <c r="N42" i="24"/>
  <c r="M42" i="24"/>
  <c r="L42" i="24"/>
  <c r="K42" i="24"/>
  <c r="J42" i="24"/>
  <c r="I42" i="24"/>
  <c r="H42" i="24"/>
  <c r="G42" i="24"/>
  <c r="F42" i="24"/>
  <c r="E42" i="24"/>
  <c r="D42" i="24"/>
  <c r="U42" i="24"/>
  <c r="E25" i="24"/>
  <c r="F25" i="24"/>
  <c r="G25" i="24"/>
  <c r="H25" i="24"/>
  <c r="I25" i="24"/>
  <c r="J25" i="24"/>
  <c r="K25" i="24"/>
  <c r="L25" i="24"/>
  <c r="M25" i="24"/>
  <c r="N25" i="24"/>
  <c r="O25" i="24"/>
  <c r="P25" i="24"/>
  <c r="Q25" i="24"/>
  <c r="R25" i="24"/>
  <c r="S25" i="24"/>
  <c r="T25" i="24"/>
  <c r="U25" i="24"/>
  <c r="V25" i="24"/>
  <c r="W25" i="24"/>
  <c r="X25" i="24"/>
  <c r="Y25" i="24"/>
  <c r="Z25" i="24"/>
  <c r="AA25" i="24"/>
  <c r="AB25" i="24"/>
  <c r="AD25" i="24"/>
  <c r="AE25" i="24"/>
  <c r="AF25" i="24"/>
  <c r="AG25" i="24"/>
  <c r="AH25" i="24"/>
  <c r="AI25" i="24"/>
  <c r="AJ25" i="24"/>
  <c r="AK25" i="24"/>
  <c r="D25" i="24"/>
  <c r="D58" i="24"/>
  <c r="AK89" i="24"/>
  <c r="AJ89" i="24"/>
  <c r="AI89" i="24"/>
  <c r="AH89" i="24"/>
  <c r="AG89" i="24"/>
  <c r="AF89" i="24"/>
  <c r="AE89" i="24"/>
  <c r="AD89" i="24"/>
  <c r="AC89" i="24"/>
  <c r="AB89" i="24"/>
  <c r="AA89" i="24"/>
  <c r="Z89" i="24"/>
  <c r="Y89" i="24"/>
  <c r="X89" i="24"/>
  <c r="W89" i="24"/>
  <c r="V89" i="24"/>
  <c r="U89" i="24"/>
  <c r="T89" i="24"/>
  <c r="S89" i="24"/>
  <c r="R89" i="24"/>
  <c r="Q89" i="24"/>
  <c r="P89" i="24"/>
  <c r="O89" i="24"/>
  <c r="N89" i="24"/>
  <c r="M89" i="24"/>
  <c r="L89" i="24"/>
  <c r="K89" i="24"/>
  <c r="J89" i="24"/>
  <c r="I89" i="24"/>
  <c r="H89" i="24"/>
  <c r="G89" i="24"/>
  <c r="F89" i="24"/>
  <c r="E89" i="24"/>
  <c r="D89" i="24"/>
  <c r="AK40" i="24"/>
  <c r="AJ40" i="24"/>
  <c r="AI40" i="24"/>
  <c r="AH40" i="24"/>
  <c r="AG40" i="24"/>
  <c r="AF40" i="24"/>
  <c r="AE40" i="24"/>
  <c r="AD40" i="24"/>
  <c r="AC40" i="24"/>
  <c r="AB40" i="24"/>
  <c r="AA40" i="24"/>
  <c r="Z40" i="24"/>
  <c r="Y40" i="24"/>
  <c r="X40" i="24"/>
  <c r="W40" i="24"/>
  <c r="V40" i="24"/>
  <c r="U40" i="24"/>
  <c r="T40" i="24"/>
  <c r="S40" i="24"/>
  <c r="R40" i="24"/>
  <c r="Q40" i="24"/>
  <c r="P40" i="24"/>
  <c r="O40" i="24"/>
  <c r="N40" i="24"/>
  <c r="M40" i="24"/>
  <c r="L40" i="24"/>
  <c r="K40" i="24"/>
  <c r="J40" i="24"/>
  <c r="I40" i="24"/>
  <c r="H40" i="24"/>
  <c r="G40" i="24"/>
  <c r="F40" i="24"/>
  <c r="E40" i="24"/>
  <c r="D40" i="24"/>
  <c r="E23" i="24"/>
  <c r="AK23" i="24"/>
  <c r="AJ23" i="24"/>
  <c r="AI23" i="24"/>
  <c r="AH23" i="24"/>
  <c r="AG23" i="24"/>
  <c r="AF23" i="24"/>
  <c r="AE23" i="24"/>
  <c r="AD23" i="24"/>
  <c r="AC23" i="24"/>
  <c r="AB23" i="24"/>
  <c r="AA23" i="24"/>
  <c r="Z23" i="24"/>
  <c r="Y23" i="24"/>
  <c r="X23" i="24"/>
  <c r="W23" i="24"/>
  <c r="V23" i="24"/>
  <c r="U23" i="24"/>
  <c r="T23" i="24"/>
  <c r="S23" i="24"/>
  <c r="R23" i="24"/>
  <c r="Q23" i="24"/>
  <c r="P23" i="24"/>
  <c r="O23" i="24"/>
  <c r="N23" i="24"/>
  <c r="M23" i="24"/>
  <c r="L23" i="24"/>
  <c r="K23" i="24"/>
  <c r="J23" i="24"/>
  <c r="I23" i="24"/>
  <c r="H23" i="24"/>
  <c r="G23" i="24"/>
  <c r="F23" i="24"/>
  <c r="D23" i="24"/>
  <c r="E88" i="22"/>
  <c r="F88" i="22"/>
  <c r="G88" i="22"/>
  <c r="H88" i="22"/>
  <c r="I88" i="22"/>
  <c r="J88" i="22"/>
  <c r="K88" i="22"/>
  <c r="L88" i="22"/>
  <c r="M88" i="22"/>
  <c r="N88" i="22"/>
  <c r="O88" i="22"/>
  <c r="P88" i="22"/>
  <c r="Q88" i="22"/>
  <c r="R88" i="22"/>
  <c r="S88" i="22"/>
  <c r="T88" i="22"/>
  <c r="U88" i="22"/>
  <c r="V88" i="22"/>
  <c r="W88" i="22"/>
  <c r="X88" i="22"/>
  <c r="Y88" i="22"/>
  <c r="Z88" i="22"/>
  <c r="AA88" i="22"/>
  <c r="AB88" i="22"/>
  <c r="AC88" i="22"/>
  <c r="AD88" i="22"/>
  <c r="AE88" i="22"/>
  <c r="AF88" i="22"/>
  <c r="AG88" i="22"/>
  <c r="AH88" i="22"/>
  <c r="AI88" i="22"/>
  <c r="AJ88" i="22"/>
  <c r="AK88" i="22"/>
  <c r="D88" i="22"/>
  <c r="E38" i="22"/>
  <c r="F38" i="22"/>
  <c r="G38" i="22"/>
  <c r="H38" i="22"/>
  <c r="I38" i="22"/>
  <c r="J38" i="22"/>
  <c r="K38" i="22"/>
  <c r="L38" i="22"/>
  <c r="M38" i="22"/>
  <c r="N38" i="22"/>
  <c r="O38" i="22"/>
  <c r="P38" i="22"/>
  <c r="Q38" i="22"/>
  <c r="R38" i="22"/>
  <c r="S38" i="22"/>
  <c r="T38" i="22"/>
  <c r="U38" i="22"/>
  <c r="V38" i="22"/>
  <c r="W38" i="22"/>
  <c r="X38" i="22"/>
  <c r="Y38" i="22"/>
  <c r="Z38" i="22"/>
  <c r="AA38" i="22"/>
  <c r="AB38" i="22"/>
  <c r="AC38" i="22"/>
  <c r="AD38" i="22"/>
  <c r="AE38" i="22"/>
  <c r="AF38" i="22"/>
  <c r="AG38" i="22"/>
  <c r="AH38" i="22"/>
  <c r="AI38" i="22"/>
  <c r="AJ38" i="22"/>
  <c r="AK38" i="22"/>
  <c r="D38" i="22"/>
  <c r="AK91" i="24"/>
  <c r="AJ91" i="24"/>
  <c r="AI91" i="24"/>
  <c r="AH91" i="24"/>
  <c r="AG91" i="24"/>
  <c r="AF91" i="24"/>
  <c r="AE91" i="24"/>
  <c r="AD91" i="24"/>
  <c r="AC91" i="24"/>
  <c r="AB91" i="24"/>
  <c r="AA91" i="24"/>
  <c r="Z91" i="24"/>
  <c r="Y91" i="24"/>
  <c r="X91" i="24"/>
  <c r="W91" i="24"/>
  <c r="V91" i="24"/>
  <c r="T91" i="24"/>
  <c r="S91" i="24"/>
  <c r="R91" i="24"/>
  <c r="Q91" i="24"/>
  <c r="P91" i="24"/>
  <c r="O91" i="24"/>
  <c r="N91" i="24"/>
  <c r="M91" i="24"/>
  <c r="L91" i="24"/>
  <c r="K91" i="24"/>
  <c r="J91" i="24"/>
  <c r="I91" i="24"/>
  <c r="H91" i="24"/>
  <c r="G91" i="24"/>
  <c r="F91" i="24"/>
  <c r="E91" i="24"/>
  <c r="D91" i="24"/>
  <c r="F75" i="24"/>
  <c r="AK73" i="24"/>
  <c r="AJ73" i="24"/>
  <c r="AI73" i="24"/>
  <c r="AH73" i="24"/>
  <c r="AG73" i="24"/>
  <c r="AF73" i="24"/>
  <c r="AE73" i="24"/>
  <c r="AD73" i="24"/>
  <c r="AC73" i="24"/>
  <c r="AB73" i="24"/>
  <c r="AA73" i="24"/>
  <c r="Z73" i="24"/>
  <c r="Y73" i="24"/>
  <c r="X73" i="24"/>
  <c r="W73" i="24"/>
  <c r="V73" i="24"/>
  <c r="U73" i="24"/>
  <c r="T73" i="24"/>
  <c r="S73" i="24"/>
  <c r="R73" i="24"/>
  <c r="Q73" i="24"/>
  <c r="P73" i="24"/>
  <c r="O73" i="24"/>
  <c r="N73" i="24"/>
  <c r="M73" i="24"/>
  <c r="L73" i="24"/>
  <c r="K73" i="24"/>
  <c r="J73" i="24"/>
  <c r="I73" i="24"/>
  <c r="H73" i="24"/>
  <c r="G73" i="24"/>
  <c r="F73" i="24"/>
  <c r="E73" i="24"/>
  <c r="D73" i="24"/>
  <c r="J40" i="22"/>
  <c r="K40" i="22"/>
  <c r="L40" i="22"/>
  <c r="M40" i="22"/>
  <c r="N40" i="22"/>
  <c r="O40" i="22"/>
  <c r="P40" i="22"/>
  <c r="Q40" i="22"/>
  <c r="R40" i="22"/>
  <c r="S40" i="22"/>
  <c r="T40" i="22"/>
  <c r="U40" i="22"/>
  <c r="V40" i="22"/>
  <c r="Y40" i="22"/>
  <c r="Z40" i="22"/>
  <c r="AA40" i="22"/>
  <c r="AB40" i="22"/>
  <c r="AC40" i="22"/>
  <c r="AD40" i="22"/>
  <c r="AE40" i="22"/>
  <c r="AF40" i="22"/>
  <c r="AG40" i="22"/>
  <c r="AH40" i="22"/>
  <c r="AI40" i="22"/>
  <c r="AJ40" i="22"/>
  <c r="AK40" i="22"/>
  <c r="D40" i="22"/>
  <c r="E40" i="22"/>
  <c r="F40" i="22"/>
  <c r="G40" i="22"/>
  <c r="H40" i="22"/>
  <c r="I40" i="22"/>
  <c r="I42" i="22" s="1"/>
  <c r="W39" i="22"/>
  <c r="W40" i="22" s="1"/>
  <c r="X39" i="22"/>
  <c r="X40" i="22" s="1"/>
  <c r="I43" i="24" l="1"/>
  <c r="H83" i="23"/>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0" i="23"/>
  <c r="H61" i="23"/>
  <c r="H62" i="23"/>
  <c r="H63" i="23"/>
  <c r="H64" i="23"/>
  <c r="H65" i="23"/>
  <c r="H66" i="23"/>
  <c r="H67" i="23"/>
  <c r="H68" i="23"/>
  <c r="H69" i="23"/>
  <c r="H70" i="23"/>
  <c r="H71" i="23"/>
  <c r="H72" i="23"/>
  <c r="H73" i="23"/>
  <c r="H74" i="23"/>
  <c r="H75" i="23"/>
  <c r="H76" i="23"/>
  <c r="H77" i="23"/>
  <c r="H78" i="23"/>
  <c r="H79" i="23"/>
  <c r="H80" i="23"/>
  <c r="H81" i="23"/>
  <c r="H82" i="23"/>
  <c r="H3" i="23"/>
  <c r="F3" i="23"/>
  <c r="F4" i="23"/>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D3" i="23"/>
  <c r="D4" i="23"/>
  <c r="D5" i="23"/>
  <c r="D6" i="23"/>
  <c r="D7" i="23"/>
  <c r="D8" i="23"/>
  <c r="D9" i="23"/>
  <c r="D10" i="23"/>
  <c r="D11" i="23"/>
  <c r="D12" i="23"/>
  <c r="D13" i="23"/>
  <c r="D14" i="23"/>
  <c r="D15" i="23"/>
  <c r="D16" i="23"/>
  <c r="D17"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B3" i="23"/>
  <c r="B4" i="23"/>
  <c r="B5" i="23"/>
  <c r="B6" i="23"/>
  <c r="B7" i="23"/>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F90" i="22" l="1"/>
  <c r="G90" i="22"/>
  <c r="H90" i="22"/>
  <c r="I90" i="22"/>
  <c r="J90" i="22"/>
  <c r="K90" i="22"/>
  <c r="L90" i="22"/>
  <c r="M90" i="22"/>
  <c r="N90" i="22"/>
  <c r="O90" i="22"/>
  <c r="P90" i="22"/>
  <c r="Q90" i="22"/>
  <c r="R90" i="22"/>
  <c r="S90" i="22"/>
  <c r="T90" i="22"/>
  <c r="U90" i="22"/>
  <c r="V90" i="22"/>
  <c r="W90" i="22"/>
  <c r="X90" i="22"/>
  <c r="Y90" i="22"/>
  <c r="Z90" i="22"/>
  <c r="AA90" i="22"/>
  <c r="AB90" i="22"/>
  <c r="AC90" i="22"/>
  <c r="AD90" i="22"/>
  <c r="AE90" i="22"/>
  <c r="AF90" i="22"/>
  <c r="AG90" i="22"/>
  <c r="AH90" i="22"/>
  <c r="AI90" i="22"/>
  <c r="AJ90" i="22"/>
  <c r="AK90" i="22"/>
  <c r="E90"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I57" i="22"/>
  <c r="H57" i="22"/>
  <c r="G57" i="22"/>
  <c r="F57" i="22"/>
  <c r="E57" i="22"/>
  <c r="D57" i="22"/>
  <c r="J56" i="22"/>
  <c r="J57" i="22" s="1"/>
  <c r="C56" i="22"/>
  <c r="D90" i="22"/>
  <c r="R83" i="19" l="1"/>
  <c r="Q83" i="19"/>
  <c r="P83" i="19"/>
  <c r="O83" i="19"/>
  <c r="N83" i="19"/>
  <c r="M83" i="19"/>
  <c r="L83" i="19"/>
  <c r="K83" i="19"/>
  <c r="J83" i="19"/>
  <c r="I83" i="19"/>
  <c r="H83" i="19"/>
  <c r="G83" i="19"/>
  <c r="F83" i="19"/>
  <c r="E83" i="19"/>
  <c r="T81" i="19"/>
  <c r="T83" i="19" s="1"/>
  <c r="S81" i="19"/>
  <c r="S83" i="19" s="1"/>
  <c r="R81" i="19"/>
  <c r="Q81" i="19"/>
  <c r="P81" i="19"/>
  <c r="O81" i="19"/>
  <c r="N81" i="19"/>
  <c r="M81" i="19"/>
  <c r="L81" i="19"/>
  <c r="K81" i="19"/>
  <c r="J81" i="19"/>
  <c r="I81" i="19"/>
  <c r="H81" i="19"/>
  <c r="G81" i="19"/>
  <c r="F81" i="19"/>
  <c r="E81" i="19"/>
  <c r="T52" i="19"/>
  <c r="S52" i="19"/>
  <c r="R52" i="19"/>
  <c r="Q52" i="19"/>
  <c r="P52" i="19"/>
  <c r="J52" i="19"/>
  <c r="I52" i="19"/>
  <c r="H52" i="19"/>
  <c r="G52" i="19"/>
  <c r="F52" i="19"/>
  <c r="E52" i="19"/>
  <c r="T50" i="19"/>
  <c r="S50" i="19"/>
  <c r="R50" i="19"/>
  <c r="Q50" i="19"/>
  <c r="P50" i="19"/>
  <c r="O50" i="19"/>
  <c r="O52" i="19" s="1"/>
  <c r="N50" i="19"/>
  <c r="N52" i="19" s="1"/>
  <c r="M50" i="19"/>
  <c r="M52" i="19" s="1"/>
  <c r="L50" i="19"/>
  <c r="L52" i="19" s="1"/>
  <c r="K50" i="19"/>
  <c r="K52" i="19" s="1"/>
  <c r="J50" i="19"/>
  <c r="I50" i="19"/>
  <c r="H50" i="19"/>
  <c r="G50" i="19"/>
  <c r="F50" i="19"/>
  <c r="E50" i="19"/>
  <c r="T34" i="19"/>
  <c r="S34" i="19"/>
  <c r="S36" i="19" s="1"/>
  <c r="R34" i="19"/>
  <c r="Q34" i="19"/>
  <c r="P34" i="19"/>
  <c r="P36" i="19" s="1"/>
  <c r="O34" i="19"/>
  <c r="N34" i="19"/>
  <c r="M34" i="19"/>
  <c r="M36" i="19" s="1"/>
  <c r="L34" i="19"/>
  <c r="K34" i="19"/>
  <c r="J34" i="19"/>
  <c r="I34" i="19"/>
  <c r="H34" i="19"/>
  <c r="G34" i="19"/>
  <c r="F34" i="19"/>
  <c r="E34" i="19"/>
  <c r="T20" i="19"/>
  <c r="R20" i="19"/>
  <c r="Q20" i="19"/>
  <c r="P20" i="19"/>
  <c r="O20" i="19"/>
  <c r="N20" i="19"/>
  <c r="M20" i="19"/>
  <c r="L20" i="19"/>
  <c r="J20" i="19"/>
  <c r="I20" i="19"/>
  <c r="H20" i="19"/>
  <c r="G20" i="19"/>
  <c r="F20" i="19"/>
  <c r="T18" i="19"/>
  <c r="S18" i="19"/>
  <c r="S20" i="19" s="1"/>
  <c r="R18" i="19"/>
  <c r="Q18" i="19"/>
  <c r="P18" i="19"/>
  <c r="O18" i="19"/>
  <c r="N18" i="19"/>
  <c r="M18" i="19"/>
  <c r="L18" i="19"/>
  <c r="K18" i="19"/>
  <c r="K20" i="19" s="1"/>
  <c r="J18" i="19"/>
  <c r="I18" i="19"/>
  <c r="H18" i="19"/>
  <c r="G18" i="19"/>
  <c r="F18" i="19"/>
  <c r="E18" i="19"/>
  <c r="E20" i="19" s="1"/>
  <c r="B81" i="6" l="1"/>
  <c r="B61" i="6"/>
  <c r="B86" i="6"/>
  <c r="B87" i="6"/>
  <c r="B83" i="6"/>
  <c r="B85" i="6"/>
  <c r="B84" i="6"/>
  <c r="B68" i="6"/>
  <c r="B69" i="6"/>
  <c r="B70" i="6"/>
  <c r="B71" i="6"/>
  <c r="B72" i="6"/>
  <c r="B73" i="6"/>
  <c r="B74" i="6"/>
  <c r="B75" i="6"/>
  <c r="B76" i="6"/>
  <c r="B77" i="6"/>
  <c r="B78" i="6"/>
  <c r="B79" i="6"/>
  <c r="B80" i="6"/>
  <c r="B62" i="6"/>
  <c r="B63" i="6"/>
  <c r="B64" i="6"/>
  <c r="B65" i="6"/>
  <c r="B66" i="6"/>
  <c r="B67" i="6"/>
  <c r="B34" i="6"/>
  <c r="B35" i="6"/>
  <c r="B36" i="6"/>
  <c r="B37" i="6"/>
  <c r="B38" i="6"/>
  <c r="B39" i="6"/>
  <c r="B40" i="6"/>
  <c r="B41" i="6"/>
  <c r="B42" i="6"/>
  <c r="B43" i="6"/>
  <c r="B44" i="6"/>
  <c r="B45" i="6"/>
  <c r="B46" i="6"/>
  <c r="B47" i="6"/>
  <c r="B48" i="6"/>
  <c r="B49" i="6"/>
  <c r="B50" i="6"/>
  <c r="B51" i="6"/>
  <c r="B52" i="6"/>
  <c r="B53" i="6"/>
  <c r="B54" i="6"/>
  <c r="B55" i="6"/>
  <c r="B56" i="6"/>
  <c r="B57" i="6"/>
  <c r="B58" i="6"/>
  <c r="B59" i="6"/>
  <c r="B60" i="6"/>
  <c r="B30" i="6"/>
  <c r="B31" i="6"/>
  <c r="B32" i="6"/>
  <c r="B33" i="6"/>
  <c r="B29" i="6"/>
  <c r="B2" i="6"/>
  <c r="B3" i="6"/>
  <c r="B4" i="6"/>
  <c r="B5" i="6"/>
  <c r="B6" i="6"/>
  <c r="B7" i="6"/>
  <c r="B8" i="6"/>
  <c r="B9" i="6"/>
  <c r="B10" i="6"/>
  <c r="B11" i="6"/>
  <c r="B12" i="6"/>
  <c r="B13" i="6"/>
  <c r="B14" i="6"/>
  <c r="B15" i="6"/>
  <c r="B16" i="6"/>
  <c r="B17" i="6"/>
  <c r="B18" i="6"/>
  <c r="B19" i="6"/>
  <c r="B20" i="6"/>
  <c r="B21" i="6"/>
  <c r="B22" i="6"/>
  <c r="B23" i="6"/>
  <c r="B24" i="6"/>
  <c r="B25" i="6"/>
  <c r="B26" i="6"/>
  <c r="B27" i="6"/>
  <c r="B2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tc={29D2825A-6FBF-449B-826B-3704C24A931B}</author>
    <author>tc={19B19CDA-96B0-4209-AB9D-BF6323977501}</author>
  </authors>
  <commentList>
    <comment ref="A23" authorId="0" shapeId="0" xr:uid="{29D2825A-6FBF-449B-826B-3704C24A931B}">
      <text>
        <t>[Threaded comment]
Your version of Excel allows you to read this threaded comment; however, any edits to it will get removed if the file is opened in a newer version of Excel. Learn more: https://go.microsoft.com/fwlink/?linkid=870924
Comment:
    Added into committed gen and add gen list</t>
      </text>
    </comment>
    <comment ref="A24" authorId="1" shapeId="0" xr:uid="{19B19CDA-96B0-4209-AB9D-BF6323977501}">
      <text>
        <t>[Threaded comment]
Your version of Excel allows you to read this threaded comment; however, any edits to it will get removed if the file is opened in a newer version of Excel. Learn more: https://go.microsoft.com/fwlink/?linkid=870924
Comment:
    Added 24/12/2025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tc={62513A07-51F5-4DD5-ACBE-499E876E2B72}</author>
    <author>tc={3F362737-3FB4-4448-8AED-994C237E76A3}</author>
    <author>tc={1B75E70D-E70F-47CC-A24C-82047F62E78A}</author>
    <author>tc={A4EE8EC8-B5B7-4AE2-8EC4-B4E8AB90E3BB}</author>
    <author>tc={9B7B80F7-EB08-44FE-A105-61372543EF1E}</author>
    <author>tc={1481F869-44BF-43C3-979C-36B33C23A37A}</author>
    <author>tc={770449ED-B303-487B-8B58-EEE065873F25}</author>
    <author>tc={D4E520E8-D1D0-4BC1-B96B-17C43DC62196}</author>
    <author>tc={C4FEE38E-90E0-4498-BF76-762E390172F0}</author>
    <author>tc={632E946D-6A55-4BBB-AD6B-DB0775633026}</author>
    <author>tc={FA5CB9CA-0CD9-49EE-8CA7-34A1F8775568}</author>
    <author>tc={2B30181D-FE15-4C8D-B3AC-AC2A9575D17B}</author>
    <author>tc={02B95F6B-46DB-49C2-8F20-98E0F9E8C182}</author>
    <author>tc={A05C781B-254A-44D6-96FA-C4B296BD1C34}</author>
    <author>tc={E730A6B4-9EA8-4DE5-89D0-16CE10B237EC}</author>
    <author>tc={C636937F-777B-4E83-ADD7-1114FD8EDEA9}</author>
    <author>tc={C4338D42-1A97-4E05-9539-AE2117B36C87}</author>
  </authors>
  <commentList>
    <comment ref="L9" authorId="0" shapeId="0" xr:uid="{62513A07-51F5-4DD5-ACBE-499E876E2B72}">
      <text>
        <t>[Threaded comment]
Your version of Excel allows you to read this threaded comment; however, any edits to it will get removed if the file is opened in a newer version of Excel. Learn more: https://go.microsoft.com/fwlink/?linkid=870924
Comment:
    @Wriece Madassery Project RUG indicates commissioning (and completion) in FY24, current input is FY25.
Reply:
    We’re only running from year 6 onwards so it wouldn’t matter now</t>
      </text>
    </comment>
    <comment ref="L23" authorId="1" shapeId="0" xr:uid="{3F362737-3FB4-4448-8AED-994C237E76A3}">
      <text>
        <t>[Threaded comment]
Your version of Excel allows you to read this threaded comment; however, any edits to it will get removed if the file is opened in a newer version of Excel. Learn more: https://go.microsoft.com/fwlink/?linkid=870924
Comment:
    Already model bundaberg SF
Reply:
    Remove from committed gen page, new bus num and add gen list</t>
      </text>
    </comment>
    <comment ref="L30" authorId="2" shapeId="0" xr:uid="{1B75E70D-E70F-47CC-A24C-82047F62E78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@Jack Sheehy </t>
      </text>
    </comment>
    <comment ref="L36" authorId="3" shapeId="0" xr:uid="{A4EE8EC8-B5B7-4AE2-8EC4-B4E8AB90E3B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@Jack Sheehy capacity modelled is 200 MW, Baringa says 260</t>
      </text>
    </comment>
    <comment ref="L42" authorId="4" shapeId="0" xr:uid="{9B7B80F7-EB08-44FE-A105-61372543EF1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@Jack Sheehy capacity modelled is 49 MW, baringa says 100 MW</t>
      </text>
    </comment>
    <comment ref="D45" authorId="5" shapeId="0" xr:uid="{1481F869-44BF-43C3-979C-36B33C23A37A}">
      <text>
        <t>[Threaded comment]
Your version of Excel allows you to read this threaded comment; however, any edits to it will get removed if the file is opened in a newer version of Excel. Learn more: https://go.microsoft.com/fwlink/?linkid=870924
Comment:
    RuG states 118 MW. Retaining Rug value</t>
      </text>
    </comment>
    <comment ref="L48" authorId="6" shapeId="0" xr:uid="{770449ED-B303-487B-8B58-EEE065873F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@Jack Sheehy , project has not been included in add gen list
Reply:
    Updated commissioning date and added to add gen list</t>
      </text>
    </comment>
    <comment ref="L52" authorId="7" shapeId="0" xr:uid="{D4E520E8-D1D0-4BC1-B96B-17C43DC6219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@Frank Wong capacity modelled is 890 vs 923 in baringa
Reply:
    Done</t>
      </text>
    </comment>
    <comment ref="L57" authorId="8" shapeId="0" xr:uid="{C4FEE38E-90E0-4498-BF76-762E390172F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@Jack Sheehy, COD date needs to be changed to 1/02/2028
Reply:
    Updated COD date</t>
      </text>
    </comment>
    <comment ref="L58" authorId="9" shapeId="0" xr:uid="{632E946D-6A55-4BBB-AD6B-DB0775633026}">
      <text>
        <t xml:space="preserve">[Threaded comment]
Your version of Excel allows you to read this threaded comment; however, any edits to it will get removed if the file is opened in a newer version of Excel. Learn more: https://go.microsoft.com/fwlink/?linkid=870924
Comment:
    @Wriece Madassery where was this modelled?
Reply:
    Referred to as Melton Renewable Energy hub in committed gen list
</t>
      </text>
    </comment>
    <comment ref="L62" authorId="10" shapeId="0" xr:uid="{FA5CB9CA-0CD9-49EE-8CA7-34A1F877556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@Jack Sheehy , need to update capacity and cod date in add gen list to align with what is being modelled
Reply:
    Can ignore project</t>
      </text>
    </comment>
    <comment ref="A63" authorId="11" shapeId="0" xr:uid="{2B30181D-FE15-4C8D-B3AC-AC2A9575D17B}">
      <text>
        <t>[Threaded comment]
Your version of Excel allows you to read this threaded comment; however, any edits to it will get removed if the file is opened in a newer version of Excel. Learn more: https://go.microsoft.com/fwlink/?linkid=870924
Comment:
    Already in service, doubling up</t>
      </text>
    </comment>
    <comment ref="L63" authorId="12" shapeId="0" xr:uid="{02B95F6B-46DB-49C2-8F20-98E0F9E8C18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@Frank Wong, COD date to be updated to align with baringa
Reply:
    Done</t>
      </text>
    </comment>
    <comment ref="L65" authorId="13" shapeId="0" xr:uid="{A05C781B-254A-44D6-96FA-C4B296BD1C3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@Jack Sheehy , COD date to be updated in input deck</t>
      </text>
    </comment>
    <comment ref="L83" authorId="14" shapeId="0" xr:uid="{E730A6B4-9EA8-4DE5-89D0-16CE10B237E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@Frank Wong , commission date to be updated to align with Baringa
Reply:
    Done
</t>
      </text>
    </comment>
    <comment ref="L85" authorId="15" shapeId="0" xr:uid="{C636937F-777B-4E83-ADD7-1114FD8EDEA9}">
      <text>
        <t>[Threaded comment]
Your version of Excel allows you to read this threaded comment; however, any edits to it will get removed if the file is opened in a newer version of Excel. Learn more: https://go.microsoft.com/fwlink/?linkid=870924
Comment:
    @Wriece Madassery Commissioning date update required to align with Baringa
Reply:
    Updated</t>
      </text>
    </comment>
    <comment ref="L88" authorId="16" shapeId="0" xr:uid="{C4338D42-1A97-4E05-9539-AE2117B36C87}">
      <text>
        <t>[Threaded comment]
Your version of Excel allows you to read this threaded comment; however, any edits to it will get removed if the file is opened in a newer version of Excel. Learn more: https://go.microsoft.com/fwlink/?linkid=870924
Comment:
    @Jack Sheehy, update COD date in add gen list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tc={030C8883-9D01-4D05-93F4-1D73AE3A7873}</author>
  </authors>
  <commentList>
    <comment ref="I11" authorId="0" shapeId="0" xr:uid="{030C8883-9D01-4D05-93F4-1D73AE3A7873}">
      <text>
        <t>[Threaded comment]
Your version of Excel allows you to read this threaded comment; however, any edits to it will get removed if the file is opened in a newer version of Excel. Learn more: https://go.microsoft.com/fwlink/?linkid=870924
Comment:
    20260130 Slight change to match GEM prev 508.5</t>
      </text>
    </comment>
  </commentList>
</comments>
</file>

<file path=xl/sharedStrings.xml><?xml version="1.0" encoding="utf-8"?>
<sst xmlns="http://schemas.openxmlformats.org/spreadsheetml/2006/main" count="6206" uniqueCount="1390">
  <si>
    <t>Tasks to be completed for a Quarterly Update</t>
  </si>
  <si>
    <t>Complete</t>
  </si>
  <si>
    <t>Notes</t>
  </si>
  <si>
    <t>Updated Scenarios</t>
  </si>
  <si>
    <t>QLD</t>
  </si>
  <si>
    <t>NSW</t>
  </si>
  <si>
    <t>VIC</t>
  </si>
  <si>
    <t>SA</t>
  </si>
  <si>
    <t>- Updated scenario data has been copied into input deck</t>
  </si>
  <si>
    <t>Releasable User Guides</t>
  </si>
  <si>
    <t>- Updated RUG list with new RUGs</t>
  </si>
  <si>
    <t>NA no recent RUG download</t>
  </si>
  <si>
    <t>- Each RUG has been modelled per latest timing and details</t>
  </si>
  <si>
    <t>- Each GCE has reviewed their respective states' RUGs</t>
  </si>
  <si>
    <t>Grid Line Loss List</t>
  </si>
  <si>
    <t>- Updated GLL list with new project data from Commercial team</t>
  </si>
  <si>
    <t>- Each project has been modelled per latest timing and details</t>
  </si>
  <si>
    <t>Check this via GLL list</t>
  </si>
  <si>
    <t>- Each GCE has reviewed their respective states' projects</t>
  </si>
  <si>
    <t>Network Augmentations</t>
  </si>
  <si>
    <t>- Each augmentation has been modelled per latest timing and details</t>
  </si>
  <si>
    <t>Check this via Scenario Checklist</t>
  </si>
  <si>
    <t>- Buses and projects affected have been reviewed and updated accordingly</t>
  </si>
  <si>
    <t>- Each GCE has reviewed their respective states' augmentations</t>
  </si>
  <si>
    <t>Coal Plant Closures</t>
  </si>
  <si>
    <t>- Each GCE has reviewed their respective states' retirements</t>
  </si>
  <si>
    <t>Gas Plant Buildout</t>
  </si>
  <si>
    <t>- Manual buildout of gas (bringing online / retirements) matches that of the 
correct scenario's gas buildout outlined</t>
  </si>
  <si>
    <t>May be situations where old gas plants must be modified to increase overall growth.</t>
  </si>
  <si>
    <t>- Each GCE has reviewed their respective states' gas buildout</t>
  </si>
  <si>
    <t>Cutsets</t>
  </si>
  <si>
    <t>- Cutset commission dates match with their respective network augmentation</t>
  </si>
  <si>
    <t>State Buildout Summary</t>
  </si>
  <si>
    <t>- If scenario is updated, data is copied into correct scenario sheet</t>
  </si>
  <si>
    <t>- Storage/battery/solar buildout calculations match data buildout</t>
  </si>
  <si>
    <t>Notional Buildout</t>
  </si>
  <si>
    <t>- 'Inservice' column is TRUE for all buses within NotionalGenCalc0 sheet</t>
  </si>
  <si>
    <t>May be situations where capacity added is &lt;1MW, which the notional buildout will not build</t>
  </si>
  <si>
    <t>- If the State Buildout Summary sheet has been updated, the notional
buildout reflects these changes</t>
  </si>
  <si>
    <t>- Some REZs (~3) in each state have been reviewed by comparing notional
buildout for that REZ and FuelType with the ISP Buildout Allocation sheet</t>
  </si>
  <si>
    <t>DER Buildout</t>
  </si>
  <si>
    <t>- If the State Buildout Summary sheet has been updated, the DER
buildout reflects these changes</t>
  </si>
  <si>
    <t>- Some REZs (~3) in each state have been reviewed by comparing notional
buildout for that REZ and FuelType with the DER Reallocation sheet</t>
  </si>
  <si>
    <t>Python Grid Model</t>
  </si>
  <si>
    <t>- PyCharm is set on the correct branch (main) of the grid model</t>
  </si>
  <si>
    <t>Description</t>
  </si>
  <si>
    <t>Sheet Name</t>
  </si>
  <si>
    <t>Region</t>
  </si>
  <si>
    <t>Owner</t>
  </si>
  <si>
    <t>Date Added</t>
  </si>
  <si>
    <t>Comments</t>
  </si>
  <si>
    <t>Updated coal plant closures</t>
  </si>
  <si>
    <t>Augmentation &amp; Closures</t>
  </si>
  <si>
    <t>ALL</t>
  </si>
  <si>
    <t>Wriece</t>
  </si>
  <si>
    <t>Removed Borumba PHES</t>
  </si>
  <si>
    <t>committed PH</t>
  </si>
  <si>
    <t>Added in new rugs</t>
  </si>
  <si>
    <t>committed gen &amp; Add Gen List</t>
  </si>
  <si>
    <t>Updated demand forecast</t>
  </si>
  <si>
    <t>mod_load</t>
  </si>
  <si>
    <t>Added in VTP projects</t>
  </si>
  <si>
    <t>VTP &amp; RES dev</t>
  </si>
  <si>
    <t>Updated REZ generation capacity</t>
  </si>
  <si>
    <t>ISP REZ Generation Capacity (2)</t>
  </si>
  <si>
    <t>Updated only VIC REZ generation capacity due to new VIC rezs</t>
  </si>
  <si>
    <t>Updated REZ Buildout</t>
  </si>
  <si>
    <t>Baringa RC Buildout Summary &amp; Buildout Allocation</t>
  </si>
  <si>
    <t>Updated all REZ buildouts. Notably VIC with the addition of new REZ's</t>
  </si>
  <si>
    <t>Updated REZ bus allocation</t>
  </si>
  <si>
    <t>REZ Bus Alloation - Bari RC</t>
  </si>
  <si>
    <t>Updated VIC REZ build out bus allocation to reflect updated REZs</t>
  </si>
  <si>
    <t>Updated REZ mapping</t>
  </si>
  <si>
    <t>REZ Mapping</t>
  </si>
  <si>
    <t>Updated REZ mapping sheet to reflect updated VIC REZs</t>
  </si>
  <si>
    <t>Organised relevant sheets to group the augmentation projects and renewable projects by NEM states</t>
  </si>
  <si>
    <t>Committed (Baringa Q4 25 RC)
Actionable (Baringa Q4 25 RC)
Retirements (Baringa RC)
in-service gen
committed gen
RES ph4
RES dev</t>
  </si>
  <si>
    <t>All</t>
  </si>
  <si>
    <t>Frank</t>
  </si>
  <si>
    <t>As per discussion during Grid Workshop on 18/12.</t>
  </si>
  <si>
    <t>Kaban WF fuel type changed from Solar to Wind and capacity changed from 160 to 152 to match RUG</t>
  </si>
  <si>
    <t>Add Gen List, committed gen, REZ mapping</t>
  </si>
  <si>
    <t>Beau</t>
  </si>
  <si>
    <t>Error carried through from past</t>
  </si>
  <si>
    <t>Exclude Jackson WF from GLL list</t>
  </si>
  <si>
    <t>RES dev, Add Gen List</t>
  </si>
  <si>
    <t>Updated as per latest GLL list from Carl</t>
  </si>
  <si>
    <t>Gladstone Project scope update</t>
  </si>
  <si>
    <t>Actionable (Baringa Q4 25 RC)</t>
  </si>
  <si>
    <t>Further refinement of scope in draft 2026 ISP</t>
  </si>
  <si>
    <t>CQ-GG cutset revision</t>
  </si>
  <si>
    <t>Post aug cutset</t>
  </si>
  <si>
    <t>Cutset definition revised to reflect changes to Gladstone Project scope</t>
  </si>
  <si>
    <t>Osborne Cogen Plant retirement</t>
  </si>
  <si>
    <t>Retirements (Baringa RC)</t>
  </si>
  <si>
    <t>Date updated from 2026 - 2027</t>
  </si>
  <si>
    <t>Torrens A PS</t>
  </si>
  <si>
    <t>Included retirement of Torrens A PS</t>
  </si>
  <si>
    <t>WRL</t>
  </si>
  <si>
    <t>Updated date to Dec 2029</t>
  </si>
  <si>
    <t>Clements GAP BESS Gen</t>
  </si>
  <si>
    <t>Updated commissioning date to 1/07/2026 and corrected profile to reference Load</t>
  </si>
  <si>
    <t>Mannum BESS Gen</t>
  </si>
  <si>
    <t>Updated commissioning date to 1/09/2025 and corrected profile to reference load</t>
  </si>
  <si>
    <t>Bungama BESS</t>
  </si>
  <si>
    <t>Added Bungama BESS to Bungama 275 kV</t>
  </si>
  <si>
    <t>Carwarp SF</t>
  </si>
  <si>
    <t>Change commissioning date to 1/07/2027</t>
  </si>
  <si>
    <t>Goorambat East SF</t>
  </si>
  <si>
    <t>Change commissioning date to 1/01/2027</t>
  </si>
  <si>
    <t>Horsham SF</t>
  </si>
  <si>
    <t>Lancaster SF</t>
  </si>
  <si>
    <t>Change commissioning date to 1/11/2026</t>
  </si>
  <si>
    <t>Mornington BESS</t>
  </si>
  <si>
    <t>Change commissioning date to 1/07/2026</t>
  </si>
  <si>
    <t>Terang BESS</t>
  </si>
  <si>
    <t>Wooreen BESS</t>
  </si>
  <si>
    <t>Change commissioning date to 1/12/2027</t>
  </si>
  <si>
    <t>Latrobe Valley Parallel Mode</t>
  </si>
  <si>
    <t>correction</t>
  </si>
  <si>
    <t>Updated configuration to ensure Latrobe Valley Modified Parallel mode</t>
  </si>
  <si>
    <t>Fullham SF &amp; BESS</t>
  </si>
  <si>
    <t>Horhsam BESS</t>
  </si>
  <si>
    <t>Added Horsham BESS to horsham 220kV</t>
  </si>
  <si>
    <t>Mortlake BESS</t>
  </si>
  <si>
    <t>Added Mortlake BESS to Mortlake 500kV</t>
  </si>
  <si>
    <t>Added updated demand growth</t>
  </si>
  <si>
    <t>Updated demand growth using Q2 2025</t>
  </si>
  <si>
    <t>Torrens B PS</t>
  </si>
  <si>
    <t>Updated retirement date to retire 1 unit in FY26 and remaining in FY27</t>
  </si>
  <si>
    <t>Updated gas buildout</t>
  </si>
  <si>
    <t>Net Gas build out in SA:
- FY33 = 342 MW
- FY38 - 400 MW
- FY40 - 300 MW</t>
  </si>
  <si>
    <t>Lockyer Valley Energy Project</t>
  </si>
  <si>
    <t>Added generator to Gatton 110kV</t>
  </si>
  <si>
    <t>Swanbank BESS</t>
  </si>
  <si>
    <t>Added generator to Blackstone 275kV</t>
  </si>
  <si>
    <t>Aldoga Solar Farm</t>
  </si>
  <si>
    <t>Changed commissioning date to Baringa's COD date</t>
  </si>
  <si>
    <t>Boulder Creek Wind Farm - stage 1</t>
  </si>
  <si>
    <t>Clarke Creek Wind Farm - Stage 1</t>
  </si>
  <si>
    <t>Lotus Creek Wind Farm</t>
  </si>
  <si>
    <t>Macintyre Wind Farm</t>
  </si>
  <si>
    <t>Supernode Project</t>
  </si>
  <si>
    <t>Supernode Project - BESS Stage 2</t>
  </si>
  <si>
    <t>Tarong BESS</t>
  </si>
  <si>
    <t>Ulinda Park BESS</t>
  </si>
  <si>
    <t>Wambo Wind Farm</t>
  </si>
  <si>
    <t>Wambo Wind Farm - Stage 2</t>
  </si>
  <si>
    <t>Woolooga BESS</t>
  </si>
  <si>
    <t>Borumba PHES</t>
  </si>
  <si>
    <t>Added generator to committed list to align with Baringa assumptions</t>
  </si>
  <si>
    <t>Broadsound BESS</t>
  </si>
  <si>
    <t>Bundaberg Solar Farm</t>
  </si>
  <si>
    <t>Gunsynd Solar Farm</t>
  </si>
  <si>
    <t>Mount Hopeful Wind Farm</t>
  </si>
  <si>
    <t>Munna Creek Solar Farm</t>
  </si>
  <si>
    <t>Stanwell BESS</t>
  </si>
  <si>
    <t>Wandoan South Solar Farm - Stage 2</t>
  </si>
  <si>
    <t>Western Downs BESS - Stage 2</t>
  </si>
  <si>
    <t>Notional buildout</t>
  </si>
  <si>
    <t>Baringa RC Buildout Summary</t>
  </si>
  <si>
    <t>Updated capacity mix to align with Q2 25 Inputs and assumptions</t>
  </si>
  <si>
    <t>VIC Coal retirements</t>
  </si>
  <si>
    <t>Changed Loy Yang A to retire 50% by FY35 and 50% by FY36. Loy Yang B to retire 50% by FY37 and remaining by FY38</t>
  </si>
  <si>
    <t>Updated start year for notional buildouts</t>
  </si>
  <si>
    <t>Buildout Allocation - Bari RC</t>
  </si>
  <si>
    <t>Updated FY start year from 2025 to 2026 for notional build out calcs</t>
  </si>
  <si>
    <t>Added FY53 for REZ Generation Capacity</t>
  </si>
  <si>
    <t>Duplicated FY52 REZ buildouts and assigned to FY53 to resolve buildout errors</t>
  </si>
  <si>
    <t>DER Buildout Summary &amp; Notional DER Buildouts</t>
  </si>
  <si>
    <t>Created new sheet to highlight YoY DER growth and also included historic DER growth from FY21 till present. Updated formulas in columns A, K - M to reflect buildout start year of 2022 and point to DER Buildout Summary tab</t>
  </si>
  <si>
    <t>Limestone coast North BESS</t>
  </si>
  <si>
    <t>Added in limestone coast north BESS</t>
  </si>
  <si>
    <t>Maryvale EFW</t>
  </si>
  <si>
    <t>Added in Maryvale EFW Gas generator</t>
  </si>
  <si>
    <t>Fosterville SF + BESS</t>
  </si>
  <si>
    <t>Added in Fosterville SF and BESS</t>
  </si>
  <si>
    <t>Tailem Bend 3 BESS</t>
  </si>
  <si>
    <t>Added in Tailem Bend 3 BESS</t>
  </si>
  <si>
    <t>Sydney Ring</t>
  </si>
  <si>
    <t>Jack</t>
  </si>
  <si>
    <t>Changed in-service date to Baringa assumption</t>
  </si>
  <si>
    <t>Liddell</t>
  </si>
  <si>
    <t>Changed retirement dates to Baringa assumptions</t>
  </si>
  <si>
    <t>Eraring</t>
  </si>
  <si>
    <t>Bayswater</t>
  </si>
  <si>
    <t>Eraring BESS</t>
  </si>
  <si>
    <t>committed gen</t>
  </si>
  <si>
    <t>Storage capacity and COD change to Baringa assumptions</t>
  </si>
  <si>
    <t>Eraring BESS - Stage 2</t>
  </si>
  <si>
    <t>Added Stage 2 as per Baringa assumptions</t>
  </si>
  <si>
    <t>Glenellen SF</t>
  </si>
  <si>
    <t>COD and maximum capacity change to Baringa assumption</t>
  </si>
  <si>
    <t>Goulburn River SF</t>
  </si>
  <si>
    <t>COD change to Baringa assumption</t>
  </si>
  <si>
    <t>Goulburn River BESS</t>
  </si>
  <si>
    <t>Added as per Baringa assumptions</t>
  </si>
  <si>
    <t>Griffith BESS</t>
  </si>
  <si>
    <t>Hay SF</t>
  </si>
  <si>
    <t>Added as per RUG</t>
  </si>
  <si>
    <t>Limondale BESS</t>
  </si>
  <si>
    <t>Marulan BESS</t>
  </si>
  <si>
    <t>Marulan SF</t>
  </si>
  <si>
    <t>Maryvale SF</t>
  </si>
  <si>
    <t>COD and export capacity change to Baringa assumptions</t>
  </si>
  <si>
    <t>Maryvale BESS</t>
  </si>
  <si>
    <t>COD date, storage capacity, and export capacity change to Baringa assumptions</t>
  </si>
  <si>
    <t>New England SF - Stage 2</t>
  </si>
  <si>
    <t>in-service gen &amp; committed gen</t>
  </si>
  <si>
    <t>Stage 2 COD change to Baringa assumption</t>
  </si>
  <si>
    <t>New England BESS</t>
  </si>
  <si>
    <t>Orana BESS</t>
  </si>
  <si>
    <t>Phoenix PHES</t>
  </si>
  <si>
    <t>CWO REZ Augmentations</t>
  </si>
  <si>
    <t>Connected as per Baringa COD and ASL tender. Assumed as disconnected in previous quarterly runs.</t>
  </si>
  <si>
    <t>Quorn Park SF</t>
  </si>
  <si>
    <t>Quorn Park BESS</t>
  </si>
  <si>
    <t>Richmond Valley BESS</t>
  </si>
  <si>
    <t>Silver City Energy Storage</t>
  </si>
  <si>
    <t>Smithfield BESS</t>
  </si>
  <si>
    <t>Stoney Creek BESS</t>
  </si>
  <si>
    <t>Uungula WF</t>
  </si>
  <si>
    <t>RES dev</t>
  </si>
  <si>
    <t>Waratah BESS</t>
  </si>
  <si>
    <t>Williamsdale BESS</t>
  </si>
  <si>
    <t>Updated commissioning date to 1/03/2026</t>
  </si>
  <si>
    <t>QNI Connect</t>
  </si>
  <si>
    <t>Committed (Baringa Q4 24 RC)</t>
  </si>
  <si>
    <t>Updated commissioning date to 1/07/2034</t>
  </si>
  <si>
    <t>Queensland SuperGrid North</t>
  </si>
  <si>
    <t>Actionable (Baringa Q4 24 RC)</t>
  </si>
  <si>
    <t>Added this Future ISP project to align with Baringa assumptions</t>
  </si>
  <si>
    <t>Updated QLD gas buildout</t>
  </si>
  <si>
    <t>Updated gas buildout based on latest Baringa gas forecast</t>
  </si>
  <si>
    <t>V2 Notional buildout</t>
  </si>
  <si>
    <t>REZ Bus Allocation - Bari RC</t>
  </si>
  <si>
    <t>Reduced buildout at Bendigo and replaced it with Red cliffs</t>
  </si>
  <si>
    <t>Calala BESS</t>
  </si>
  <si>
    <t>Changed commission date to 1/10/2026 and capacity to 250 MW in add gen list</t>
  </si>
  <si>
    <t>in-service gen</t>
  </si>
  <si>
    <t>Updated commissioning date to 1/12/2025</t>
  </si>
  <si>
    <t>Updated tap_line date to 1/09/2025</t>
  </si>
  <si>
    <t>Coppabella WF</t>
  </si>
  <si>
    <t>Updated commissioning date to 1/07/2028</t>
  </si>
  <si>
    <t>Culcairn SF</t>
  </si>
  <si>
    <t>Add gen list</t>
  </si>
  <si>
    <t>Updated COD date in Add gen list</t>
  </si>
  <si>
    <t>Cressy TS</t>
  </si>
  <si>
    <t>Update Cressy2 busnum to refer to 80356</t>
  </si>
  <si>
    <t>committed gen, add gen list, in-service</t>
  </si>
  <si>
    <t>Remove Munna Creek SF from committed gen as it is already modelled in service. Remove double up from add gen list and new bus num</t>
  </si>
  <si>
    <t>Remove Bundaberg SF from committed gen as it is already modelled in service. Remove double up from add gen list and new bus num</t>
  </si>
  <si>
    <t>Remove double count of uungula WF from add gen list</t>
  </si>
  <si>
    <t>Change gen ID</t>
  </si>
  <si>
    <t>committed gen &amp; RES dev</t>
  </si>
  <si>
    <t>Move tap line from RES dev into committed gen</t>
  </si>
  <si>
    <t>committed PH &amp; committed gen</t>
  </si>
  <si>
    <t>Change gen ID to 9 and 11 for load in committed PH and remove double up in committed gen</t>
  </si>
  <si>
    <t>Update tap line commission date</t>
  </si>
  <si>
    <t>Remove external links</t>
  </si>
  <si>
    <t>Notional Gen Calc1 Bari RC, Add Gen List, committed gen</t>
  </si>
  <si>
    <t>Remove external links for selected cells</t>
  </si>
  <si>
    <t>Cannie WF</t>
  </si>
  <si>
    <t>RES dev &amp; Add Gen List</t>
  </si>
  <si>
    <t>Updated capacity and Commissioning date as per GLL list</t>
  </si>
  <si>
    <t>Murra Warra 3</t>
  </si>
  <si>
    <t>Updated commissioning date as per GLL list</t>
  </si>
  <si>
    <t>Twin Creek</t>
  </si>
  <si>
    <t>Watta Wella WF</t>
  </si>
  <si>
    <t>Bunyip North BESS</t>
  </si>
  <si>
    <t>RES dev &amp; Add Gen list</t>
  </si>
  <si>
    <t>Added in Bunyip North BESS</t>
  </si>
  <si>
    <t>Tungkillo BESS</t>
  </si>
  <si>
    <t>NNSW - SQ (QNI)</t>
  </si>
  <si>
    <t>cutset</t>
  </si>
  <si>
    <t>Updated forward and reverse limits following QNI minor from 745 to 685MVA (in forward direction) and 1165 to 1273MVA (in reverse direction)</t>
  </si>
  <si>
    <t>Mt Rainbow WF</t>
  </si>
  <si>
    <t>Excluded as part of Q3 2025 because the project is 'not active in the Development Hub. This means they are not currently active in the portfolio, so we do not require any updated inputs'</t>
  </si>
  <si>
    <t>Mt Perry WF</t>
  </si>
  <si>
    <t>Copper West WF</t>
  </si>
  <si>
    <t>Bucknalla SF</t>
  </si>
  <si>
    <t>Pallamana SF</t>
  </si>
  <si>
    <t>RES Ph4 &amp; Add Gen list</t>
  </si>
  <si>
    <t>Excluded as project is not included in dev GLL list</t>
  </si>
  <si>
    <t>Templers BESS</t>
  </si>
  <si>
    <t>Updated commissioning date</t>
  </si>
  <si>
    <t>Liddell BESS</t>
  </si>
  <si>
    <t>Updated Comissioning date and added to add gen list</t>
  </si>
  <si>
    <t>Updated COD date</t>
  </si>
  <si>
    <t>Argoon WF</t>
  </si>
  <si>
    <t>Add argoon and ensure no solar and wind buildout in n5 rez</t>
  </si>
  <si>
    <t>Kerr's Creek WF</t>
  </si>
  <si>
    <t>Disabled AGC for gen and load</t>
  </si>
  <si>
    <t>New RUG List released from AEMO</t>
  </si>
  <si>
    <t>Name</t>
  </si>
  <si>
    <t>Tech</t>
  </si>
  <si>
    <t>Export Limit</t>
  </si>
  <si>
    <t>Commissioning Start</t>
  </si>
  <si>
    <t>REZ</t>
  </si>
  <si>
    <t>Added?</t>
  </si>
  <si>
    <t>Checked</t>
  </si>
  <si>
    <t>Responsible</t>
  </si>
  <si>
    <t>Reviewed by</t>
  </si>
  <si>
    <t>New Baringa Renewable Plant Assumptions Q4 25</t>
  </si>
  <si>
    <t>Changes</t>
  </si>
  <si>
    <t>Project Name</t>
  </si>
  <si>
    <t>Capacity</t>
  </si>
  <si>
    <t>Commercial Use Date</t>
  </si>
  <si>
    <t>Adelaide Desalination Plant</t>
  </si>
  <si>
    <t>Solar</t>
  </si>
  <si>
    <t>Existing</t>
  </si>
  <si>
    <t>S3</t>
  </si>
  <si>
    <t>Storage - Battery</t>
  </si>
  <si>
    <t>8 MW / 13 MWh</t>
  </si>
  <si>
    <t>Q6</t>
  </si>
  <si>
    <t>Ararat Wind Farm</t>
  </si>
  <si>
    <t>Wind</t>
  </si>
  <si>
    <t>V3</t>
  </si>
  <si>
    <t>Avonlie Solar Farm</t>
  </si>
  <si>
    <t>N5</t>
  </si>
  <si>
    <t>Baking Board Solar Farm</t>
  </si>
  <si>
    <t>Q8</t>
  </si>
  <si>
    <t>Bald Hills Wind Farm</t>
  </si>
  <si>
    <t>V5</t>
  </si>
  <si>
    <t>Ballarat Energy Storage</t>
  </si>
  <si>
    <t>30 MW / 30 MWh</t>
  </si>
  <si>
    <t>Bango Wind Farm</t>
  </si>
  <si>
    <t>N4</t>
  </si>
  <si>
    <t>Bannerton Solar Park</t>
  </si>
  <si>
    <t>V2</t>
  </si>
  <si>
    <t>Barcaldine Remote Community Solar Farm</t>
  </si>
  <si>
    <t>Q5</t>
  </si>
  <si>
    <t>Berrybank Wind Farm - Stage 1</t>
  </si>
  <si>
    <t>V4</t>
  </si>
  <si>
    <t>Berrybank Wind Farm - Stage 2</t>
  </si>
  <si>
    <t>Beryl Solar Farm</t>
  </si>
  <si>
    <t>N3</t>
  </si>
  <si>
    <t>Blayney Wind Farm</t>
  </si>
  <si>
    <t>Blind Creek Solar Farm</t>
  </si>
  <si>
    <t>N7</t>
  </si>
  <si>
    <t>Added 24/12/2025</t>
  </si>
  <si>
    <t>Blind Creek Solar Farm - BESS</t>
  </si>
  <si>
    <t>243 MW / 486 MWh</t>
  </si>
  <si>
    <t>Blue Grass Solar Farm</t>
  </si>
  <si>
    <t>Blyth BESS</t>
  </si>
  <si>
    <t>200 MW / 400 MWh</t>
  </si>
  <si>
    <t>Boco Rock Wind Farm</t>
  </si>
  <si>
    <t>N9</t>
  </si>
  <si>
    <t>Bodangora Wind Farm</t>
  </si>
  <si>
    <t>Bolivar Waste Water Treatment Solar Plant</t>
  </si>
  <si>
    <t>Bomen Solar Farm</t>
  </si>
  <si>
    <t>No change required</t>
  </si>
  <si>
    <t>Bouldercombe BESS</t>
  </si>
  <si>
    <t>50 MW / 100 MWh</t>
  </si>
  <si>
    <t>Brendale BESS</t>
  </si>
  <si>
    <t>205 MW / 410 MWh</t>
  </si>
  <si>
    <t>180MW / 360MWh</t>
  </si>
  <si>
    <t>Q4</t>
  </si>
  <si>
    <t>Broadsound Solar Farm</t>
  </si>
  <si>
    <t>Broken Hill Battery</t>
  </si>
  <si>
    <t>50 MW / 50 MWh</t>
  </si>
  <si>
    <t>Broken Hill Solar Plant</t>
  </si>
  <si>
    <t>Bulabul BESS</t>
  </si>
  <si>
    <t>300 MW / 600 MWh</t>
  </si>
  <si>
    <t>Bulgana Green Power Hub - BESS</t>
  </si>
  <si>
    <t>20 MW / 34 MWh</t>
  </si>
  <si>
    <t>Bulgana Wind Farm</t>
  </si>
  <si>
    <t>Q7</t>
  </si>
  <si>
    <t>Date changed on 24/12/2025</t>
  </si>
  <si>
    <t>Bungala Solar Farm - stage 1</t>
  </si>
  <si>
    <t>S5</t>
  </si>
  <si>
    <t>Bungala Solar Farm - stage 2</t>
  </si>
  <si>
    <t>150 MW / 300 MWh</t>
  </si>
  <si>
    <t>250 MW / 500 MWh</t>
  </si>
  <si>
    <t>N1</t>
  </si>
  <si>
    <t>Canunda Wind Farm</t>
  </si>
  <si>
    <t>S1</t>
  </si>
  <si>
    <t>Capital Battery</t>
  </si>
  <si>
    <t>100 MW / 200 MWh</t>
  </si>
  <si>
    <t>Capital Wind Farm</t>
  </si>
  <si>
    <t>Carwarp Energy Park - Solar Farm</t>
  </si>
  <si>
    <t>Cathedral Rocks Wind Farm</t>
  </si>
  <si>
    <t>S8</t>
  </si>
  <si>
    <t>Challicum Hills Wind Farm</t>
  </si>
  <si>
    <t>Chepstowe Wind Farm</t>
  </si>
  <si>
    <t>Cherry Tree Wind Farm</t>
  </si>
  <si>
    <t>V1</t>
  </si>
  <si>
    <t>Childers Solar Farm</t>
  </si>
  <si>
    <t>Chinchilla BESS</t>
  </si>
  <si>
    <t>Clare Solar Farm</t>
  </si>
  <si>
    <t>Q3</t>
  </si>
  <si>
    <t>Clements Gap BESS</t>
  </si>
  <si>
    <t>60 MW / 143 MWh</t>
  </si>
  <si>
    <t>Clements Gap Wind Farm</t>
  </si>
  <si>
    <t>Clermont Solar Farm</t>
  </si>
  <si>
    <t>Codrington Wind Farm</t>
  </si>
  <si>
    <t>Cohuna Solar Farm</t>
  </si>
  <si>
    <t>Coleambally Solar Farm</t>
  </si>
  <si>
    <t>N6</t>
  </si>
  <si>
    <t>Collector Wind Farm</t>
  </si>
  <si>
    <t>Collinsville PV</t>
  </si>
  <si>
    <t>Columboola Solar Farm</t>
  </si>
  <si>
    <t>Coonooer Bridge Wind Farm</t>
  </si>
  <si>
    <t>Coopers Gap Wind Farm</t>
  </si>
  <si>
    <t>Coppabella Wind Farm</t>
  </si>
  <si>
    <t>Corowa Solar Farm</t>
  </si>
  <si>
    <t>Crookwell 2 Wind Farm</t>
  </si>
  <si>
    <t>Crookwell 3 Wind Farm</t>
  </si>
  <si>
    <t>Crookwell Wind Farm</t>
  </si>
  <si>
    <t>Crowlands Wind Farm</t>
  </si>
  <si>
    <t>Crudine Ridge Wind Farm</t>
  </si>
  <si>
    <t>Culcairn Solar Farm</t>
  </si>
  <si>
    <t>Cullerin Range Wind Farm</t>
  </si>
  <si>
    <t>Dalrymple BESS</t>
  </si>
  <si>
    <t>30 MW / 8 MWh</t>
  </si>
  <si>
    <t>S4</t>
  </si>
  <si>
    <t>Darling Downs Solar Farm</t>
  </si>
  <si>
    <t>Darlington Point Solar Farm</t>
  </si>
  <si>
    <t>Daydream Solar Farm</t>
  </si>
  <si>
    <t>Diapur Wind Farm</t>
  </si>
  <si>
    <t>Dugald River Solar Farm</t>
  </si>
  <si>
    <t>Q2</t>
  </si>
  <si>
    <t xml:space="preserve">Ignore - Mount ISA project </t>
  </si>
  <si>
    <t>Dulacca Wind Farm</t>
  </si>
  <si>
    <t>Dunblane Solar Farm</t>
  </si>
  <si>
    <t>Dundonnell Wind Farm</t>
  </si>
  <si>
    <t>Edenvale Solar Farm</t>
  </si>
  <si>
    <t>Elaine BESS (Akaysha)</t>
  </si>
  <si>
    <t>311 MW / 1244 MWh</t>
  </si>
  <si>
    <t>Emerald Solar Farm</t>
  </si>
  <si>
    <t>Eraring Battery</t>
  </si>
  <si>
    <t>460 MW / 1770 MWh</t>
  </si>
  <si>
    <t>Eraring Big Battery - Stage 2</t>
  </si>
  <si>
    <t>240MW / 1030MWh</t>
  </si>
  <si>
    <t>Finley Solar Farm</t>
  </si>
  <si>
    <t>Flyers Creek Wind Farm</t>
  </si>
  <si>
    <t>Forest Glen Solar Farm</t>
  </si>
  <si>
    <t>Fulham Solar Farm</t>
  </si>
  <si>
    <t>Fulham Solar Farm - BESS</t>
  </si>
  <si>
    <t>64 MW / 128 MWh</t>
  </si>
  <si>
    <t>Gangarri Solar Farm</t>
  </si>
  <si>
    <t>Gannawarra Energy Storage</t>
  </si>
  <si>
    <t>25 MW / 50 MWh</t>
  </si>
  <si>
    <t>Gannawarra Solar Farm</t>
  </si>
  <si>
    <t>Girgarre Solar Farm</t>
  </si>
  <si>
    <t>V6</t>
  </si>
  <si>
    <t>Glenellen Solar Farm</t>
  </si>
  <si>
    <t>Glenrowan Solar Farm</t>
  </si>
  <si>
    <t>Glenrowan West Solar Farm</t>
  </si>
  <si>
    <t>Gnarwarre BESS facility</t>
  </si>
  <si>
    <t>Already modelled, date adjusted</t>
  </si>
  <si>
    <t>Golden Plains Wind Farm East</t>
  </si>
  <si>
    <t>Golden Plains Wind Farm West</t>
  </si>
  <si>
    <t>Goonumbla Solar Farm</t>
  </si>
  <si>
    <t>Goorambat East Solar Farm</t>
  </si>
  <si>
    <t>49 MW / 392 MWh</t>
  </si>
  <si>
    <t>Goulburn River Solar Farm</t>
  </si>
  <si>
    <t>Goyder Wind Farm - Stage 1A</t>
  </si>
  <si>
    <t>Goyder Wind Farm - Stage 1B</t>
  </si>
  <si>
    <t>Granville Harbour Wind Farm</t>
  </si>
  <si>
    <t>TAS</t>
  </si>
  <si>
    <t>T2</t>
  </si>
  <si>
    <t>Greenbank BESS</t>
  </si>
  <si>
    <t>100 MW / 800MWh</t>
  </si>
  <si>
    <t>Griffith Solar Farm</t>
  </si>
  <si>
    <t>Gullen Range Solar Farm</t>
  </si>
  <si>
    <t>Gullen Range Wind Farm</t>
  </si>
  <si>
    <t>Gullen Range Wind Farm 2</t>
  </si>
  <si>
    <t>Gunnedah Solar Farm</t>
  </si>
  <si>
    <t>N2</t>
  </si>
  <si>
    <t>Gunning Wind Farm</t>
  </si>
  <si>
    <t>Hallett Stage Wind Farm - stage 1</t>
  </si>
  <si>
    <t>Hallett Wind Farm - stage 2</t>
  </si>
  <si>
    <t>Hallett Wind Farm - stage 4</t>
  </si>
  <si>
    <t>Hallett Wind Farm - stage 5</t>
  </si>
  <si>
    <t>Hamilton Solar Farm</t>
  </si>
  <si>
    <t>Happy Valley Reservoir BESS</t>
  </si>
  <si>
    <t>5.52 MW / 8.82 MWh</t>
  </si>
  <si>
    <t>Happy Valley Reservoir Solar Farm</t>
  </si>
  <si>
    <t>Haughton Solar Farm</t>
  </si>
  <si>
    <t>Hawkesdale Wind Farm</t>
  </si>
  <si>
    <t>Hay Solar Farm</t>
  </si>
  <si>
    <t>Hayman Solar Farm</t>
  </si>
  <si>
    <t>Hazelwood Battery</t>
  </si>
  <si>
    <t>150 MW / 150 MWh</t>
  </si>
  <si>
    <t>Hillston Solar Farm</t>
  </si>
  <si>
    <t>Hornsdale Power Reserve Unit 1</t>
  </si>
  <si>
    <t>150 MW / 194 MWh</t>
  </si>
  <si>
    <t>Hornsdale Wind Farm - stage 1</t>
  </si>
  <si>
    <t>Hornsdale Wind Farm - stage 2</t>
  </si>
  <si>
    <t>Hornsdale Wind Farm - stage 3</t>
  </si>
  <si>
    <t>Horsham Solar Farm</t>
  </si>
  <si>
    <t>Horsham Solar Farm - BESS</t>
  </si>
  <si>
    <t>Hughenden Solar Farm</t>
  </si>
  <si>
    <t>Jemalong Solar Farm</t>
  </si>
  <si>
    <t>Junee Solar Farm</t>
  </si>
  <si>
    <t>Kaban Green Power Hub - Wind Farm</t>
  </si>
  <si>
    <t>Q1</t>
  </si>
  <si>
    <t>Karadoc Solar Farm</t>
  </si>
  <si>
    <t>Kennedy Energy Park - Phase 1 - Storage</t>
  </si>
  <si>
    <t>2 MW / 4 MWh</t>
  </si>
  <si>
    <t>Kennedy Solar Farm - stage 1</t>
  </si>
  <si>
    <t>Kennedy Wind Farm - stage 1</t>
  </si>
  <si>
    <t>Kerang Solar Plant</t>
  </si>
  <si>
    <t>Kiamal Solar Farm - Stage 1</t>
  </si>
  <si>
    <t>Kiata Wind Farm</t>
  </si>
  <si>
    <t>Kidston Pumped Storage Hydro Project</t>
  </si>
  <si>
    <t>Storage - Pumped Hydro</t>
  </si>
  <si>
    <t>Kidston Solar Farm - stage 1</t>
  </si>
  <si>
    <t>Kingaroy Solar Farm</t>
  </si>
  <si>
    <t>Q9</t>
  </si>
  <si>
    <t>Koorangie Energy Storage System</t>
  </si>
  <si>
    <t>185 MW / 370 MWh</t>
  </si>
  <si>
    <t>Lake Bonney BESS</t>
  </si>
  <si>
    <t>25 MW / 52 MWh</t>
  </si>
  <si>
    <t>S2</t>
  </si>
  <si>
    <t>Lake Bonney Wind Farm - stage 1</t>
  </si>
  <si>
    <t>Lake Bonney Wind Farm - stage 2</t>
  </si>
  <si>
    <t>Lake Bonney Wind Farm - stage 3</t>
  </si>
  <si>
    <t>Lakeland Solar</t>
  </si>
  <si>
    <t>Lal Lal - Elaine Wind Farm</t>
  </si>
  <si>
    <t>Lal Lal - Yendon Wind Farm</t>
  </si>
  <si>
    <t>Lancaster Solar Farm</t>
  </si>
  <si>
    <t>Latrobe Valley BESS - Stage 1</t>
  </si>
  <si>
    <t>Leonards Hill Wind Farm</t>
  </si>
  <si>
    <t>500 MW / 1000 MWh</t>
  </si>
  <si>
    <t>Lilyvale Solar Farm</t>
  </si>
  <si>
    <t>Limestone Coast North BESS</t>
  </si>
  <si>
    <t>50 MW / 400 MWh</t>
  </si>
  <si>
    <t>Limondale Solar Plant 1</t>
  </si>
  <si>
    <t>Limondale Solar Plant 2</t>
  </si>
  <si>
    <t>Lincoln Gap Wind Farm - BESS</t>
  </si>
  <si>
    <t>10 MW / 10 MWh</t>
  </si>
  <si>
    <t>Ignore</t>
  </si>
  <si>
    <t>Lincoln Gap Wind Farm - stage 1</t>
  </si>
  <si>
    <t>Lincoln Gap Wind Farm - stage 2</t>
  </si>
  <si>
    <t>Longreach Solar Farm</t>
  </si>
  <si>
    <t>Macarthur Wind Farm</t>
  </si>
  <si>
    <t>Manildra Photovoltaic Solar Farm</t>
  </si>
  <si>
    <t>Mannum 2 Solar Farm</t>
  </si>
  <si>
    <t>Mannum Adelaide Pumping Station No 2 - MAPL2 (Palmer)</t>
  </si>
  <si>
    <t>Mannum Adelaide Pumping Station No 3 - MAPL3 (Kanmantoo)</t>
  </si>
  <si>
    <t>Mannum BESS</t>
  </si>
  <si>
    <t>Mannum Solar Farm</t>
  </si>
  <si>
    <t>Maroona Wind Farm</t>
  </si>
  <si>
    <t>81 MW / 162MWh</t>
  </si>
  <si>
    <t>Marulan Solar Farm</t>
  </si>
  <si>
    <t>Maryrorough Solar Farm</t>
  </si>
  <si>
    <t>Maryvale Solar Farm</t>
  </si>
  <si>
    <t>Maryvale Solar Farm - BESS</t>
  </si>
  <si>
    <t>172 MW / 372 MWh</t>
  </si>
  <si>
    <t>Melbourne Renewable Energy Hub BESS</t>
  </si>
  <si>
    <t>600 MW / 1600 MWh</t>
  </si>
  <si>
    <t>Metz Solar Farm</t>
  </si>
  <si>
    <t>Middlemount Sun Farm</t>
  </si>
  <si>
    <t>Moama Solar Farm</t>
  </si>
  <si>
    <t>Mokoan Solar Farm</t>
  </si>
  <si>
    <t>Molong Solar Farm</t>
  </si>
  <si>
    <t>Moorabool Wind Farm</t>
  </si>
  <si>
    <t>Moree Solar Farm</t>
  </si>
  <si>
    <t>240 MW / 480 MWh</t>
  </si>
  <si>
    <t>300 MW / 650 MWh</t>
  </si>
  <si>
    <t>Mortlake South Wind Farm</t>
  </si>
  <si>
    <t>Mortons Lane Wind Farm</t>
  </si>
  <si>
    <t>Mount Emerald Wind Farm</t>
  </si>
  <si>
    <t>Moura Solar Farm</t>
  </si>
  <si>
    <t>Mt Gellibrand Wind Farm</t>
  </si>
  <si>
    <t>Mt Mercer Wind Farm</t>
  </si>
  <si>
    <t>Mt Millar Wind Farm</t>
  </si>
  <si>
    <t>Mugga Lane Solar Park</t>
  </si>
  <si>
    <t>Mulwala Solar Farm</t>
  </si>
  <si>
    <t>Murra Warra Wind Farm - stage 1</t>
  </si>
  <si>
    <t>Murra Warra Wind Farm - stage 2</t>
  </si>
  <si>
    <t>Murray Bridge - Onkaparinga Pipeline Pump 2</t>
  </si>
  <si>
    <t>Musselroe Wind Farm</t>
  </si>
  <si>
    <t>T1</t>
  </si>
  <si>
    <t>Narromine Solar Farm</t>
  </si>
  <si>
    <t>Nevertire Solar Farm</t>
  </si>
  <si>
    <t>New England Solar Farm</t>
  </si>
  <si>
    <t>New England Solar Farm - Stage 2</t>
  </si>
  <si>
    <t>New England Solar Farm BESS</t>
  </si>
  <si>
    <t>Nhill Renewable Energy Facility</t>
  </si>
  <si>
    <t>Nhill Renewable Energy Facility - BESS</t>
  </si>
  <si>
    <t>2.75 MW / 6.7 MWh</t>
  </si>
  <si>
    <t>Numurkah Solar Farm</t>
  </si>
  <si>
    <t>Nyngan Solar Plant</t>
  </si>
  <si>
    <t>Oakey Solar Farm</t>
  </si>
  <si>
    <t>Oakey Solar Farm - stage 2</t>
  </si>
  <si>
    <t>Oaklands Hill Wind Farm</t>
  </si>
  <si>
    <t>415 MW / 1660 MWh</t>
  </si>
  <si>
    <t>Orange Community Renewable Energy Park - BESS</t>
  </si>
  <si>
    <t>5 MW / 10 MWh</t>
  </si>
  <si>
    <t>Orange Community Renewable Energy Park - Solar</t>
  </si>
  <si>
    <t>Parkes Solar Farm</t>
  </si>
  <si>
    <t>800 MW / 11990 MWh</t>
  </si>
  <si>
    <t>Pine Lodge BESS</t>
  </si>
  <si>
    <t>Port Augusta Solar Farm</t>
  </si>
  <si>
    <t>Port Augusta Wind Farm</t>
  </si>
  <si>
    <t>Port Latta Wind Farm</t>
  </si>
  <si>
    <t>Portland Wind Farm</t>
  </si>
  <si>
    <t>Queanbeyan BESS</t>
  </si>
  <si>
    <t>10 MW / 20 MWh</t>
  </si>
  <si>
    <t>20 MW / 40 MWh</t>
  </si>
  <si>
    <t>Quorn Park Solar Farm</t>
  </si>
  <si>
    <t>Rangebank BESS</t>
  </si>
  <si>
    <t>Reeves Plains Power Station  BESS</t>
  </si>
  <si>
    <t>250 MW / 1000 MWh</t>
  </si>
  <si>
    <t>275 MW / 2200 MWh</t>
  </si>
  <si>
    <t>Riverina BESS stage 1</t>
  </si>
  <si>
    <t>60 MW / 120 MWh</t>
  </si>
  <si>
    <t>Riverina BESS stage 2 and 3</t>
  </si>
  <si>
    <t>90 MW / 180 MWh</t>
  </si>
  <si>
    <t>Ross River Solar Farm</t>
  </si>
  <si>
    <t>Royalla Solar Farm</t>
  </si>
  <si>
    <t>Rugby Run Solar Farm</t>
  </si>
  <si>
    <t>Ryan Corner Wind Farm</t>
  </si>
  <si>
    <t>Rye Park Wind Farm</t>
  </si>
  <si>
    <t>Salt Creek Wind Farm</t>
  </si>
  <si>
    <t>Sapphire Wind Farm</t>
  </si>
  <si>
    <t>Sebastopol Solar Farm</t>
  </si>
  <si>
    <t>Shoalhaven</t>
  </si>
  <si>
    <t>Storage - Compressed Air</t>
  </si>
  <si>
    <t>200 MW / 1600 MWh</t>
  </si>
  <si>
    <t>Silverton Wind Farm</t>
  </si>
  <si>
    <t>65 MW / 130 MWh</t>
  </si>
  <si>
    <t>Snowtown Wind Farm - stage 1</t>
  </si>
  <si>
    <t>Snowtown Wind Farm - stage 2</t>
  </si>
  <si>
    <t>Snowy 2.0 - stage 1</t>
  </si>
  <si>
    <t>N8</t>
  </si>
  <si>
    <t>Snowy 2.0 - stage 2</t>
  </si>
  <si>
    <t>South Keswick Solar Farm</t>
  </si>
  <si>
    <t>300 MW / 1200 MWh</t>
  </si>
  <si>
    <t>Starfish Hill Wind Farm</t>
  </si>
  <si>
    <t>Stockyard Hill Wind Farm</t>
  </si>
  <si>
    <t>125 MW / 1000MWh</t>
  </si>
  <si>
    <t>Stubbo Solar Farm</t>
  </si>
  <si>
    <t>Summerfield BESS</t>
  </si>
  <si>
    <t>240 MW / 960 MWh</t>
  </si>
  <si>
    <t>Sun Metals Solar Farm</t>
  </si>
  <si>
    <t>Sunraysia Solar Farm</t>
  </si>
  <si>
    <t>Sunshine Coast Solar Farm</t>
  </si>
  <si>
    <t>Suntop Solar Farm</t>
  </si>
  <si>
    <t>Susan River Solar Farm</t>
  </si>
  <si>
    <t>Swan Hill Solar Farm</t>
  </si>
  <si>
    <t>Tailem Bend 2 Hybrid Project - BESS</t>
  </si>
  <si>
    <t>41.5 MW / 41.5 MWh</t>
  </si>
  <si>
    <t>Tailem Bend Solar Farm - Stage 1</t>
  </si>
  <si>
    <t>Tailem Bend Solar Farm - Stage 2</t>
  </si>
  <si>
    <t>Taralga Wind Farm</t>
  </si>
  <si>
    <t>111MW / 291MWh</t>
  </si>
  <si>
    <t>100MW / 200MWh</t>
  </si>
  <si>
    <t>Timboon West Wind Farm</t>
  </si>
  <si>
    <t>Tomago BESS</t>
  </si>
  <si>
    <t>500 MW / 2000 MWh</t>
  </si>
  <si>
    <t>Toora Wind Farm</t>
  </si>
  <si>
    <t>Torrens Island grid-scale battery</t>
  </si>
  <si>
    <t>250 MW / 250 MWh</t>
  </si>
  <si>
    <t>155 MW / 300 MWh</t>
  </si>
  <si>
    <t>Uungula Wind Farm</t>
  </si>
  <si>
    <t>Victorian Big Battery</t>
  </si>
  <si>
    <t>300 MW / 450 MWh</t>
  </si>
  <si>
    <t>Wagga North Solar Farm</t>
  </si>
  <si>
    <t>Walla Walla Solar Farm</t>
  </si>
  <si>
    <t>Wallgrove Grid Battery project</t>
  </si>
  <si>
    <t>50 MW / 75 MWh</t>
  </si>
  <si>
    <t>Wandoan South BESS</t>
  </si>
  <si>
    <t>100 MW / 150 MWh</t>
  </si>
  <si>
    <t>Wandoan South Solar Farm - Stage 1</t>
  </si>
  <si>
    <t>Wangaratta BESS</t>
  </si>
  <si>
    <t>7.5 MW / 15 MWh</t>
  </si>
  <si>
    <t>Wangaratta Solar Farm - Stage 1</t>
  </si>
  <si>
    <t>Waratah Super Battery</t>
  </si>
  <si>
    <t>850 MW / 1680 MWh</t>
  </si>
  <si>
    <t>Warwick Solar Farm</t>
  </si>
  <si>
    <t>Waterloo Wind Farm</t>
  </si>
  <si>
    <t>Wattle Point Wind Farm</t>
  </si>
  <si>
    <t>Waubra Wind Farm</t>
  </si>
  <si>
    <t>Wellington North Solar Farm</t>
  </si>
  <si>
    <t>Wellington Solar Farm</t>
  </si>
  <si>
    <t>Wemen Solar Farm</t>
  </si>
  <si>
    <t>West Wyalong Solar Farm</t>
  </si>
  <si>
    <t>Western Downs BESS</t>
  </si>
  <si>
    <t>255 MW / 510 MWh</t>
  </si>
  <si>
    <t>270 MW / 540MWh</t>
  </si>
  <si>
    <t>Western Downs Solar Farm</t>
  </si>
  <si>
    <t>White Rock Solar Farm</t>
  </si>
  <si>
    <t>White Rock Wind Farm - Stage 1</t>
  </si>
  <si>
    <t>Whitsunday Solar Farm</t>
  </si>
  <si>
    <t>Wild Cattle Hill Wind Farm</t>
  </si>
  <si>
    <t>T3</t>
  </si>
  <si>
    <t>Williamsdale Solar Farm</t>
  </si>
  <si>
    <t>Willogoleche Wind Farm</t>
  </si>
  <si>
    <t>Windy Hill Wind Farm</t>
  </si>
  <si>
    <t>Winton Solar Farm</t>
  </si>
  <si>
    <t>Wivenhoe</t>
  </si>
  <si>
    <t>Wollar Solar Farm</t>
  </si>
  <si>
    <t>Wonthaggi Wind Farm</t>
  </si>
  <si>
    <t>Woodlawn Wind Farm</t>
  </si>
  <si>
    <t>Woolnorth Studland Bay Wind Farm</t>
  </si>
  <si>
    <t>Woolooga Solar Farm</t>
  </si>
  <si>
    <t>Wooreen Energy Storage System (Jeeralang Battery)</t>
  </si>
  <si>
    <t>350 MW / 1400 MWh</t>
  </si>
  <si>
    <t>Wunghnu Solar Farm</t>
  </si>
  <si>
    <t>Wyalong Solar Farm</t>
  </si>
  <si>
    <t>Yaloak South Wind Farm</t>
  </si>
  <si>
    <t>Yambuk Wind Farm</t>
  </si>
  <si>
    <t>Yarranlea Solar Farm</t>
  </si>
  <si>
    <t>Yatpool Solar Farm</t>
  </si>
  <si>
    <t>Yawong Wind Farm</t>
  </si>
  <si>
    <t>Baringa Renweable Plant assumption Q3 2025</t>
  </si>
  <si>
    <t>Status</t>
  </si>
  <si>
    <t>Wellington BESS - Stage 1</t>
  </si>
  <si>
    <t>New RUG List</t>
  </si>
  <si>
    <t>Gas</t>
  </si>
  <si>
    <t>116 MW</t>
  </si>
  <si>
    <t>Frank W</t>
  </si>
  <si>
    <t>Wriece M</t>
  </si>
  <si>
    <t>WM - Have we removed from the gas buildout after adding this in?</t>
  </si>
  <si>
    <t>HAY SUN FARM</t>
  </si>
  <si>
    <t>Solar Farm</t>
  </si>
  <si>
    <t>110 MW</t>
  </si>
  <si>
    <t>Jack S</t>
  </si>
  <si>
    <t>Snowy 2.0</t>
  </si>
  <si>
    <t>Hydro (long storage 16hr equivalent)</t>
  </si>
  <si>
    <t>2000 MW</t>
  </si>
  <si>
    <t>Likely already modelled please check?</t>
  </si>
  <si>
    <t>Maryvale Energy from Waste</t>
  </si>
  <si>
    <t>70 MW</t>
  </si>
  <si>
    <t>BESS</t>
  </si>
  <si>
    <t>204 / 408 MWh</t>
  </si>
  <si>
    <t>Fosterville Solar Farm and BESS</t>
  </si>
  <si>
    <t>SF/BESS</t>
  </si>
  <si>
    <t>80 MW SF / 120 MW (240MWh) BESS</t>
  </si>
  <si>
    <t>Baringa Renewable Plant Assumptions Q2 25</t>
  </si>
  <si>
    <t>Already modelled - Changed commissioning date</t>
  </si>
  <si>
    <t>Not a committed project based on latest RUGs received in Jul 25.</t>
  </si>
  <si>
    <t>Already modelled</t>
  </si>
  <si>
    <t>Changed from 300 to 250</t>
  </si>
  <si>
    <t>WM - Commissioning date needs to be updated</t>
  </si>
  <si>
    <t>Not modelled as it is a remote project at Mount Isa that is connected to main grid.</t>
  </si>
  <si>
    <t>Storage 2h -&gt; 4h</t>
  </si>
  <si>
    <t>Added stage 2</t>
  </si>
  <si>
    <t>COD. Max capacity 200 -&gt; 260.</t>
  </si>
  <si>
    <t>Added. 8h BESS. PHES profile used.</t>
  </si>
  <si>
    <t>COD</t>
  </si>
  <si>
    <t>Ommitted. RUG assumptions used.</t>
  </si>
  <si>
    <t>Uncommitted but still added</t>
  </si>
  <si>
    <t>WM - Not included in add gen list</t>
  </si>
  <si>
    <t>Not currently committed but still added</t>
  </si>
  <si>
    <t>Storage 2h -&gt; 4h. COD.</t>
  </si>
  <si>
    <t>81 -&gt; 172. COD.</t>
  </si>
  <si>
    <t>91 -&gt; 172</t>
  </si>
  <si>
    <t>Modelled</t>
  </si>
  <si>
    <t>Anticipated but still added</t>
  </si>
  <si>
    <t>80 -&gt; 25. COD.</t>
  </si>
  <si>
    <t>In service 720 -&gt; 400. Added stage 2 separately.</t>
  </si>
  <si>
    <t>COD. 50 -&gt; 200. 1h -&gt; 2h.</t>
  </si>
  <si>
    <t>Omit</t>
  </si>
  <si>
    <t>Already in service and in snaps.</t>
  </si>
  <si>
    <t>Now included as per COD in 'CWO REZ Augmentations' (previous quarterly updates had this commented). Now tendered by ASL in 2025. EnergyCo have stated in previous reporting (e.g. NIS) that the PHES requires the southern extension, so southern extension mesh of CWO from Elong Energy Hub may need to be included in augmentation assumptions. It has an asterisk in ISP CWO base option augmentation, so Baringa may or may not assume it. Both assumptions have effects for Kerrs Creek WF.</t>
  </si>
  <si>
    <t>1h -&gt; 2h. COD.</t>
  </si>
  <si>
    <t>Split to two stages. RUG max is 2000 MW rather than 2200</t>
  </si>
  <si>
    <t>Modelled - Changed commissioning date</t>
  </si>
  <si>
    <t>In 'RES dev' under Kerrs. 414 -&gt; 400. COD.</t>
  </si>
  <si>
    <t>COD. 1h -&gt; 2h.</t>
  </si>
  <si>
    <t>Project List</t>
  </si>
  <si>
    <t>Solar Farms</t>
  </si>
  <si>
    <t>Portfolio</t>
  </si>
  <si>
    <t>Phase</t>
  </si>
  <si>
    <t>Location</t>
  </si>
  <si>
    <t>DC Capacity</t>
  </si>
  <si>
    <t>NTP Date</t>
  </si>
  <si>
    <t>GLL Update Req'd?</t>
  </si>
  <si>
    <t>GLL Received and Checked?</t>
  </si>
  <si>
    <t>Text</t>
  </si>
  <si>
    <t>Select</t>
  </si>
  <si>
    <t>MW DC</t>
  </si>
  <si>
    <t>MW AC</t>
  </si>
  <si>
    <t>dd-mmm-yy</t>
  </si>
  <si>
    <t>-</t>
  </si>
  <si>
    <t>[1,0]</t>
  </si>
  <si>
    <t>Moah Creek</t>
  </si>
  <si>
    <t>JV</t>
  </si>
  <si>
    <t>Ok</t>
  </si>
  <si>
    <t>Charlie G</t>
  </si>
  <si>
    <t>Wooderson</t>
  </si>
  <si>
    <t>Springdale</t>
  </si>
  <si>
    <t>Exclude - direction by Commercial - turn off</t>
  </si>
  <si>
    <t>Tallawang</t>
  </si>
  <si>
    <t>Site is has access rights from ASL, so should leave connected but not report. Baringa confirmed on call that they model CWO as a lumped generator.</t>
  </si>
  <si>
    <t>Wind Farms</t>
  </si>
  <si>
    <t>Nameplate Capacity</t>
  </si>
  <si>
    <t>MW</t>
  </si>
  <si>
    <t>Argoon</t>
  </si>
  <si>
    <t>Onshore Wind</t>
  </si>
  <si>
    <t>RES-Only</t>
  </si>
  <si>
    <t>Bogandilla</t>
  </si>
  <si>
    <t>Cannie</t>
  </si>
  <si>
    <t>Kerrs Creek</t>
  </si>
  <si>
    <t>Mount Sugarloaf</t>
  </si>
  <si>
    <t>Silver Eye</t>
  </si>
  <si>
    <t xml:space="preserve">Ok </t>
  </si>
  <si>
    <t>Tarong West</t>
  </si>
  <si>
    <t>Watta Wella</t>
  </si>
  <si>
    <t>Gippsland</t>
  </si>
  <si>
    <t>Offshore Wind</t>
  </si>
  <si>
    <t>Goombargana</t>
  </si>
  <si>
    <t>New Sites</t>
  </si>
  <si>
    <t>Include- direction by Commercial</t>
  </si>
  <si>
    <t>This quarter was not run but results from bespoke run were compared to Walla BESS and decision to use Walla BESS results in lieu was decided on</t>
  </si>
  <si>
    <t>Batteries</t>
  </si>
  <si>
    <t>Power Rating (MW)</t>
  </si>
  <si>
    <t>Energy Capacity (MWh)</t>
  </si>
  <si>
    <t>Battery Storage</t>
  </si>
  <si>
    <t>Include for this run - capacity changed to 400MW - direction commercial</t>
  </si>
  <si>
    <t>Tragowel BESS</t>
  </si>
  <si>
    <t>Include for this run - direction commercial</t>
  </si>
  <si>
    <t>Watta Wella BESS</t>
  </si>
  <si>
    <t>Include for this run - direction by commercial</t>
  </si>
  <si>
    <t>Walla Walla BESS</t>
  </si>
  <si>
    <t>650 / 2hr</t>
  </si>
  <si>
    <t>Beau/Wriece</t>
  </si>
  <si>
    <t>Dardadine</t>
  </si>
  <si>
    <t>WA</t>
  </si>
  <si>
    <t>Mount Rainbow</t>
  </si>
  <si>
    <t>Punchs Creek Solar Farm</t>
  </si>
  <si>
    <t>Jinghi</t>
  </si>
  <si>
    <t>Jackson</t>
  </si>
  <si>
    <t>Murra Warra III</t>
  </si>
  <si>
    <t>Scenario Checklist</t>
  </si>
  <si>
    <t>Baringa RC</t>
  </si>
  <si>
    <t>Augmentations</t>
  </si>
  <si>
    <t>Q3 2025</t>
  </si>
  <si>
    <t>Q4 2025</t>
  </si>
  <si>
    <t>Date</t>
  </si>
  <si>
    <t>Complete?</t>
  </si>
  <si>
    <t>Checked?</t>
  </si>
  <si>
    <t>Project Energy Connect</t>
  </si>
  <si>
    <t>NSW-SA</t>
  </si>
  <si>
    <t>Western Renewables Link</t>
  </si>
  <si>
    <t>Beau H</t>
  </si>
  <si>
    <t>CWO REZ</t>
  </si>
  <si>
    <t>HumeLink</t>
  </si>
  <si>
    <t>Marinus Link</t>
  </si>
  <si>
    <t>New England REZ</t>
  </si>
  <si>
    <t>VNI West</t>
  </si>
  <si>
    <t>VIC - NSW</t>
  </si>
  <si>
    <t>Copperstring East</t>
  </si>
  <si>
    <t>QLD Supergrid South</t>
  </si>
  <si>
    <t>Removed</t>
  </si>
  <si>
    <t>Borumba Hydro</t>
  </si>
  <si>
    <t>Cancelled</t>
  </si>
  <si>
    <t>Copperstring West</t>
  </si>
  <si>
    <t>Ross-Nebo</t>
  </si>
  <si>
    <t>Calvale-Wandoan</t>
  </si>
  <si>
    <t>QLD Supergrid North</t>
  </si>
  <si>
    <t>QLD - NSW</t>
  </si>
  <si>
    <t>North west strengthening program</t>
  </si>
  <si>
    <t>South west expansion program</t>
  </si>
  <si>
    <t>Date (FY)</t>
  </si>
  <si>
    <t>Key for dates retirement Baringa assumption - we assume mid way through year ie 1/7 which does not contravene the below footnote</t>
  </si>
  <si>
    <t>2022-2023</t>
  </si>
  <si>
    <t>2028-2029</t>
  </si>
  <si>
    <t>Vales Point B</t>
  </si>
  <si>
    <t>2032</t>
  </si>
  <si>
    <t>2031</t>
  </si>
  <si>
    <t>2033-2034</t>
  </si>
  <si>
    <t>Mount Piper</t>
  </si>
  <si>
    <t>2040</t>
  </si>
  <si>
    <t>2039</t>
  </si>
  <si>
    <t>Gladstone</t>
  </si>
  <si>
    <t>2029</t>
  </si>
  <si>
    <t>Callide B</t>
  </si>
  <si>
    <t>Tarong</t>
  </si>
  <si>
    <t>2034</t>
  </si>
  <si>
    <t>Tarong North</t>
  </si>
  <si>
    <t>2038</t>
  </si>
  <si>
    <t>Kogan Creek</t>
  </si>
  <si>
    <t>2043</t>
  </si>
  <si>
    <t>Callide C</t>
  </si>
  <si>
    <t>2040-2041</t>
  </si>
  <si>
    <t>Stanwell</t>
  </si>
  <si>
    <t>2035-2036</t>
  </si>
  <si>
    <t>Millmerran</t>
  </si>
  <si>
    <t>2045</t>
  </si>
  <si>
    <t>Yallourn West</t>
  </si>
  <si>
    <t>Loy Yang A</t>
  </si>
  <si>
    <t>Loy Yang B</t>
  </si>
  <si>
    <t>2037-2038</t>
  </si>
  <si>
    <t>Gas Plant Closures</t>
  </si>
  <si>
    <t>Date (CY)</t>
  </si>
  <si>
    <t>Tallawarra</t>
  </si>
  <si>
    <t>Smithfield</t>
  </si>
  <si>
    <t>Uranquinty</t>
  </si>
  <si>
    <t>Swanbank E GT</t>
  </si>
  <si>
    <t>CPSA</t>
  </si>
  <si>
    <t>Mount Stuart</t>
  </si>
  <si>
    <t>2033-2044</t>
  </si>
  <si>
    <t>Darling Downs</t>
  </si>
  <si>
    <t>Braemar</t>
  </si>
  <si>
    <t>2046</t>
  </si>
  <si>
    <t>Yabulu PS</t>
  </si>
  <si>
    <t>Braemar 2</t>
  </si>
  <si>
    <t>2049</t>
  </si>
  <si>
    <t>Oakey PS</t>
  </si>
  <si>
    <t>2050</t>
  </si>
  <si>
    <t>Osborne</t>
  </si>
  <si>
    <t>2028</t>
  </si>
  <si>
    <t>Torrens Island A</t>
  </si>
  <si>
    <t>2023</t>
  </si>
  <si>
    <t>Dry Creek GT</t>
  </si>
  <si>
    <t>2030</t>
  </si>
  <si>
    <t>Hallett GT</t>
  </si>
  <si>
    <t>2033</t>
  </si>
  <si>
    <t>Torrens Island B</t>
  </si>
  <si>
    <t>Pelican Point</t>
  </si>
  <si>
    <t>2037</t>
  </si>
  <si>
    <t>Bolivar PS</t>
  </si>
  <si>
    <t>Quarantine PS</t>
  </si>
  <si>
    <t>2052-2055</t>
  </si>
  <si>
    <t>2044-2054</t>
  </si>
  <si>
    <t>Bell Bay Three</t>
  </si>
  <si>
    <t>Somerton</t>
  </si>
  <si>
    <t>Jeeralang A</t>
  </si>
  <si>
    <t>Jeeralang B</t>
  </si>
  <si>
    <t>Newport</t>
  </si>
  <si>
    <t>Mortlake</t>
  </si>
  <si>
    <t>2048</t>
  </si>
  <si>
    <t>2047</t>
  </si>
  <si>
    <t>Gas Plant Build</t>
  </si>
  <si>
    <t>Buildout Summary</t>
  </si>
  <si>
    <t>Buildout Allocation</t>
  </si>
  <si>
    <t>Notional Gen Calculations</t>
  </si>
  <si>
    <t>Notional Gen buildout</t>
  </si>
  <si>
    <r>
      <t xml:space="preserve">20250714 Download - </t>
    </r>
    <r>
      <rPr>
        <b/>
        <sz val="18"/>
        <color rgb="FFFF0000"/>
        <rFont val="Aptos Narrow"/>
        <family val="2"/>
        <scheme val="minor"/>
      </rPr>
      <t>https://reshive.sharepoint.com/:f:/r/sites/Hive_1556/Shared%20Documents/01%20Knowledge%20Base/07%20AEMO%20Snapshots%20and%20RUGs?csf=1&amp;web=1&amp;e=FdNpmd</t>
    </r>
  </si>
  <si>
    <t>20250317 in 1_For_current_studies</t>
  </si>
  <si>
    <t>Appin Power Station</t>
  </si>
  <si>
    <t>Axedale Solar Farm &amp; BESS</t>
  </si>
  <si>
    <t xml:space="preserve"> Argyle Solar Farm</t>
  </si>
  <si>
    <t xml:space="preserve"> Ballarat Battery Energy Storage System</t>
  </si>
  <si>
    <t xml:space="preserve"> Barker Inlet Power Station</t>
  </si>
  <si>
    <t xml:space="preserve"> Alligator Creek SVC</t>
  </si>
  <si>
    <t xml:space="preserve"> Avonlie Solar Farm</t>
  </si>
  <si>
    <t xml:space="preserve"> Bannerton Solar Farm</t>
  </si>
  <si>
    <t xml:space="preserve"> Blyth BESS</t>
  </si>
  <si>
    <t xml:space="preserve"> Aramara Solar Farm</t>
  </si>
  <si>
    <t xml:space="preserve"> Bango 973 Wind Farm</t>
  </si>
  <si>
    <t xml:space="preserve"> Berrybank 2 Wind Farm</t>
  </si>
  <si>
    <t xml:space="preserve"> Bolivar Power Station</t>
  </si>
  <si>
    <t xml:space="preserve"> Baking Board Solar Farm</t>
  </si>
  <si>
    <t xml:space="preserve"> Bango 999 Wind Farm</t>
  </si>
  <si>
    <t xml:space="preserve"> Bulgana Green Power Hub</t>
  </si>
  <si>
    <t xml:space="preserve"> Bolivar Waste Water Treatment Plant</t>
  </si>
  <si>
    <t xml:space="preserve"> Banksia Solar Farm</t>
  </si>
  <si>
    <t xml:space="preserve"> Bayswater Power Station Unit 1</t>
  </si>
  <si>
    <t xml:space="preserve"> Carag Solar Farm</t>
  </si>
  <si>
    <t xml:space="preserve"> Bungala One Solar Farm</t>
  </si>
  <si>
    <t xml:space="preserve"> Barcaldine Solar Farm</t>
  </si>
  <si>
    <t xml:space="preserve"> Bayswater Power Station Unit 2</t>
  </si>
  <si>
    <t xml:space="preserve"> Carisbrook Solar Farm</t>
  </si>
  <si>
    <t xml:space="preserve"> Bungala Two Solar Farm</t>
  </si>
  <si>
    <t xml:space="preserve"> Blackwater Gregory Dysart Moranbah MtMclaren SVCs</t>
  </si>
  <si>
    <t xml:space="preserve"> Bayswater Power Station Unit 3</t>
  </si>
  <si>
    <t xml:space="preserve"> Carwarp Solar Farm Canadian Solar</t>
  </si>
  <si>
    <t xml:space="preserve"> Bungama Battery Energy Storage System (AMP)</t>
  </si>
  <si>
    <t xml:space="preserve"> Bluegrass Solar Farm</t>
  </si>
  <si>
    <t xml:space="preserve"> Bayswater Power Station Unit 4</t>
  </si>
  <si>
    <t xml:space="preserve"> Challicum Hills Wind Farm</t>
  </si>
  <si>
    <t xml:space="preserve"> Christies Beach WWTP</t>
  </si>
  <si>
    <t xml:space="preserve"> Boulder Creek Wind Farm</t>
  </si>
  <si>
    <t xml:space="preserve"> Beryl Solar Farm</t>
  </si>
  <si>
    <t xml:space="preserve"> Codrington Wind Farm</t>
  </si>
  <si>
    <t xml:space="preserve"> Clements Gap BESS</t>
  </si>
  <si>
    <t xml:space="preserve"> Bouldercombe Battery Project</t>
  </si>
  <si>
    <t xml:space="preserve"> Biala Wind Farm</t>
  </si>
  <si>
    <t xml:space="preserve"> Cohuna Solar Farm</t>
  </si>
  <si>
    <t xml:space="preserve"> Clements Gap WF</t>
  </si>
  <si>
    <t xml:space="preserve"> Braemar 1 Power Station</t>
  </si>
  <si>
    <t xml:space="preserve"> Bodangora Wind Farm</t>
  </si>
  <si>
    <t xml:space="preserve"> Coonooer Bridge Wind Farm</t>
  </si>
  <si>
    <t xml:space="preserve"> Dalrymple Battery Energy Storage System</t>
  </si>
  <si>
    <t xml:space="preserve"> Braemar 2 Power Station</t>
  </si>
  <si>
    <t xml:space="preserve"> Bomaderry Cogeneration Plant</t>
  </si>
  <si>
    <t xml:space="preserve"> Derby Solar Farm</t>
  </si>
  <si>
    <t xml:space="preserve"> Davenport Synchronous Condensers</t>
  </si>
  <si>
    <t xml:space="preserve"> Brendale BESS</t>
  </si>
  <si>
    <t xml:space="preserve"> Bomen Solar Farm</t>
  </si>
  <si>
    <t xml:space="preserve"> Dundonnell Wind Farm</t>
  </si>
  <si>
    <t xml:space="preserve"> Dry Creek Power Station</t>
  </si>
  <si>
    <t xml:space="preserve"> Broadsound Solar Farm</t>
  </si>
  <si>
    <t xml:space="preserve"> Broken Hill BESS</t>
  </si>
  <si>
    <t xml:space="preserve"> Elaine Wind Farm</t>
  </si>
  <si>
    <t xml:space="preserve"> Emeroo BESS</t>
  </si>
  <si>
    <t xml:space="preserve"> Bullyard Solar Farm</t>
  </si>
  <si>
    <t xml:space="preserve"> Broken Hill Solar Plant</t>
  </si>
  <si>
    <t xml:space="preserve"> Fosterville SF and BESS</t>
  </si>
  <si>
    <t xml:space="preserve"> Goyder South 1A Wind Farm</t>
  </si>
  <si>
    <t xml:space="preserve"> Bundaberg Solar Farm</t>
  </si>
  <si>
    <t xml:space="preserve"> Frasers Solar Farm</t>
  </si>
  <si>
    <t xml:space="preserve"> Burrinjuck Power Station</t>
  </si>
  <si>
    <t xml:space="preserve"> Goyder South 1B Wind Farm</t>
  </si>
  <si>
    <t xml:space="preserve"> Callide C3</t>
  </si>
  <si>
    <t xml:space="preserve"> Fulham Solar Farm and BESS</t>
  </si>
  <si>
    <t xml:space="preserve"> Calala BESS 1</t>
  </si>
  <si>
    <t xml:space="preserve"> Hallet Power Station GT 1-3</t>
  </si>
  <si>
    <t xml:space="preserve"> Callide C4</t>
  </si>
  <si>
    <t xml:space="preserve"> Gannawarra Battery Energy Storage System</t>
  </si>
  <si>
    <t xml:space="preserve"> Calala BESS 2</t>
  </si>
  <si>
    <t xml:space="preserve"> Hallet Power Station GT 2-1</t>
  </si>
  <si>
    <t xml:space="preserve"> Chinchilla BESS</t>
  </si>
  <si>
    <t xml:space="preserve"> Gannawarra Solar Farm</t>
  </si>
  <si>
    <t xml:space="preserve"> Capital Battery Energy Storage System</t>
  </si>
  <si>
    <t xml:space="preserve"> Hallet Power Station GT 3-1 3-2 3-3 3-4</t>
  </si>
  <si>
    <t xml:space="preserve"> Clarke Creek Wind Farm</t>
  </si>
  <si>
    <t xml:space="preserve"> Girgarre Solar Farm</t>
  </si>
  <si>
    <t xml:space="preserve"> Coleambally Solar Farm</t>
  </si>
  <si>
    <t xml:space="preserve"> Hallet Power Station GT 4-1</t>
  </si>
  <si>
    <t xml:space="preserve"> Columboola Solar Farm</t>
  </si>
  <si>
    <t xml:space="preserve"> Glenrowan Solar Farm</t>
  </si>
  <si>
    <t xml:space="preserve"> Collector Wind Farm</t>
  </si>
  <si>
    <t xml:space="preserve"> Hallet Power Station GT 4-2</t>
  </si>
  <si>
    <t xml:space="preserve"> Coopers Gap Wind Farm</t>
  </si>
  <si>
    <t xml:space="preserve"> Glenrowan West Solar Farm</t>
  </si>
  <si>
    <t xml:space="preserve"> Coppabella Wind Farm</t>
  </si>
  <si>
    <t xml:space="preserve"> Hallet Wind Farm Station</t>
  </si>
  <si>
    <t xml:space="preserve"> Darling Downs Solar Farm</t>
  </si>
  <si>
    <t xml:space="preserve"> Gnarwarre Battery Energy Storage System</t>
  </si>
  <si>
    <t xml:space="preserve"> Corowa Solar Farm</t>
  </si>
  <si>
    <t xml:space="preserve"> Happy Valley WWTP</t>
  </si>
  <si>
    <t xml:space="preserve"> Dulacca Wind Farm</t>
  </si>
  <si>
    <t xml:space="preserve"> Golden Plains Wind Farm</t>
  </si>
  <si>
    <t xml:space="preserve"> Crookwell 3 Wind Farm</t>
  </si>
  <si>
    <t xml:space="preserve"> Hornsdale Battery Energy Storage System</t>
  </si>
  <si>
    <t xml:space="preserve"> Dunblane Solar Farm</t>
  </si>
  <si>
    <t xml:space="preserve"> Golden Plains Wind Farm Stage 2</t>
  </si>
  <si>
    <t xml:space="preserve"> Crudine Ridge Wind Farm</t>
  </si>
  <si>
    <t xml:space="preserve"> Ladbroke Grove Power Station</t>
  </si>
  <si>
    <t xml:space="preserve"> Edenvale Solar Park</t>
  </si>
  <si>
    <t xml:space="preserve"> Goorambat East Solar Farm</t>
  </si>
  <si>
    <t xml:space="preserve"> Culcairn Solar Farm</t>
  </si>
  <si>
    <t xml:space="preserve"> Lake Bonney BESS1</t>
  </si>
  <si>
    <t xml:space="preserve"> Gangarri Solar Farm</t>
  </si>
  <si>
    <t xml:space="preserve"> Hastings Generation Site</t>
  </si>
  <si>
    <t xml:space="preserve"> Darlington Point Solar Farm</t>
  </si>
  <si>
    <t xml:space="preserve"> Lake Bonney Stage 1 Wind Farm</t>
  </si>
  <si>
    <t xml:space="preserve"> Gladstone PS Unit 4</t>
  </si>
  <si>
    <t xml:space="preserve"> Hawkesdale Wind Farm</t>
  </si>
  <si>
    <t xml:space="preserve"> Darlington Point Solar Farm Synchronous Condenser System</t>
  </si>
  <si>
    <t xml:space="preserve"> Lincoln Gap Wind Farm</t>
  </si>
  <si>
    <t xml:space="preserve"> Gladstone PS Unit 5</t>
  </si>
  <si>
    <t xml:space="preserve"> Hazelwood Battery Energy Storage System</t>
  </si>
  <si>
    <t xml:space="preserve"> Eraring BESS</t>
  </si>
  <si>
    <t xml:space="preserve"> Mannum 2 Solar Farm</t>
  </si>
  <si>
    <t xml:space="preserve"> Greenbank BESS</t>
  </si>
  <si>
    <t xml:space="preserve"> Horsham Solar Farm</t>
  </si>
  <si>
    <t xml:space="preserve"> Eulomogo Statcom</t>
  </si>
  <si>
    <t xml:space="preserve"> Mannum BESS</t>
  </si>
  <si>
    <t xml:space="preserve"> Grosvenor 1 Power Station</t>
  </si>
  <si>
    <t xml:space="preserve"> Karadoc Sun Farm</t>
  </si>
  <si>
    <t xml:space="preserve"> Finley Solar Farm</t>
  </si>
  <si>
    <t xml:space="preserve"> Mannum-Adelaide Pipeline Pumping Station No 2</t>
  </si>
  <si>
    <t xml:space="preserve"> Grosvenor 2 Power Station</t>
  </si>
  <si>
    <t xml:space="preserve"> Kerang Solar Farm</t>
  </si>
  <si>
    <t xml:space="preserve"> Finley Solar Farm Synchronous Condenser System</t>
  </si>
  <si>
    <t xml:space="preserve"> Mannum-Adelaide Pipeline Pumping Station No 3</t>
  </si>
  <si>
    <t xml:space="preserve"> Gunsynd Solar Farm</t>
  </si>
  <si>
    <t xml:space="preserve"> Kiamal Solar Farm and Kiamal Synchronous Condenser</t>
  </si>
  <si>
    <t xml:space="preserve"> Flyers Creek Wind Farm</t>
  </si>
  <si>
    <t xml:space="preserve"> Morgan-Whyalla Pipeline Pumping Station No 1</t>
  </si>
  <si>
    <t xml:space="preserve"> Hamilton Solar Farm</t>
  </si>
  <si>
    <t xml:space="preserve"> Koorangie Energy Storage System</t>
  </si>
  <si>
    <t xml:space="preserve"> Forest Glen Solar Farm</t>
  </si>
  <si>
    <t xml:space="preserve"> Morgan-Whyalla Pipeline Pumping Station No 2</t>
  </si>
  <si>
    <t xml:space="preserve"> Haughton Solar Farm</t>
  </si>
  <si>
    <t xml:space="preserve"> Lancaster Solar Farm</t>
  </si>
  <si>
    <t xml:space="preserve"> Glenellen SF</t>
  </si>
  <si>
    <t xml:space="preserve"> Morgan-Whyalla Pipeline Pumping Station No 3</t>
  </si>
  <si>
    <t xml:space="preserve"> Hughenden Sun Farm</t>
  </si>
  <si>
    <t xml:space="preserve"> Latrobe Valley BESS</t>
  </si>
  <si>
    <t xml:space="preserve"> Goonumbla Solar Farm</t>
  </si>
  <si>
    <t xml:space="preserve"> Morgan-Whyalla Pipeline Pumping Station No 4</t>
  </si>
  <si>
    <t xml:space="preserve"> Kaban Wind Farm</t>
  </si>
  <si>
    <t xml:space="preserve"> Laverton North Power Station</t>
  </si>
  <si>
    <t xml:space="preserve"> Goulburn River Solar Farm</t>
  </si>
  <si>
    <t xml:space="preserve"> Murray Bridge-Onkaparinga Pipeline Pumping Station No 2</t>
  </si>
  <si>
    <t xml:space="preserve"> Kareeya Power Station</t>
  </si>
  <si>
    <t xml:space="preserve"> Loy Yang A Power Station</t>
  </si>
  <si>
    <t xml:space="preserve"> Gunnedah Solar Farm</t>
  </si>
  <si>
    <t xml:space="preserve"> North West Bend BESS</t>
  </si>
  <si>
    <t xml:space="preserve"> Kennedy Energy Park</t>
  </si>
  <si>
    <t xml:space="preserve"> Macarthur Wind Farm</t>
  </si>
  <si>
    <t xml:space="preserve"> Gunning Wind Farm</t>
  </si>
  <si>
    <t xml:space="preserve"> OZ mineral</t>
  </si>
  <si>
    <t xml:space="preserve"> Kidston Pumped Storage Scheme</t>
  </si>
  <si>
    <t xml:space="preserve"> Melbourne Renewable Energy Hub Connection A1</t>
  </si>
  <si>
    <t xml:space="preserve"> Guthega Power Station</t>
  </si>
  <si>
    <t xml:space="preserve"> Maryvale Energy from Waste</t>
  </si>
  <si>
    <t xml:space="preserve"> Para SVC</t>
  </si>
  <si>
    <t xml:space="preserve"> Kidston Solar Farm</t>
  </si>
  <si>
    <t xml:space="preserve"> Melbourne Renewable Energy Hub Connection A2</t>
  </si>
  <si>
    <t xml:space="preserve"> HAY SUN FARM</t>
  </si>
  <si>
    <t xml:space="preserve"> Port Augusta Renewable Energy Park</t>
  </si>
  <si>
    <t xml:space="preserve"> Kingaroy Solar Farm</t>
  </si>
  <si>
    <t xml:space="preserve"> Hillston Sun Farm</t>
  </si>
  <si>
    <t xml:space="preserve"> Melbourne Renewable Energy Hub Connection A3</t>
  </si>
  <si>
    <t xml:space="preserve"> Port Lincoln Permanent Load Bank Facility</t>
  </si>
  <si>
    <t xml:space="preserve"> Kogan Creek Power Station</t>
  </si>
  <si>
    <t xml:space="preserve"> Hunter Economic Zone Diesel</t>
  </si>
  <si>
    <t xml:space="preserve"> Mokoan Solar Farm</t>
  </si>
  <si>
    <t xml:space="preserve"> Quarantine Power Station Unit 1</t>
  </si>
  <si>
    <t xml:space="preserve"> Lakeland Solar and Storage Project</t>
  </si>
  <si>
    <t xml:space="preserve"> Hunter Power Station</t>
  </si>
  <si>
    <t xml:space="preserve"> Moorabool Wind Farm</t>
  </si>
  <si>
    <t xml:space="preserve"> Quarantine PS 3</t>
  </si>
  <si>
    <t xml:space="preserve"> Lockyer Valley GT</t>
  </si>
  <si>
    <t xml:space="preserve"> Jemalong Solar Farm</t>
  </si>
  <si>
    <t xml:space="preserve"> Mornington BESS</t>
  </si>
  <si>
    <t xml:space="preserve"> Longreach Solar Farm</t>
  </si>
  <si>
    <t xml:space="preserve"> Robertstown Synchronous Condensers</t>
  </si>
  <si>
    <t xml:space="preserve"> Junee Solar Farm</t>
  </si>
  <si>
    <t xml:space="preserve"> Mortlake South Wind Farm</t>
  </si>
  <si>
    <t xml:space="preserve"> Lotus Creek Wind Farm</t>
  </si>
  <si>
    <t xml:space="preserve"> Snapper Point Power Station</t>
  </si>
  <si>
    <t xml:space="preserve"> Liddell BESS</t>
  </si>
  <si>
    <t xml:space="preserve"> Mortons Lane Wind Farm</t>
  </si>
  <si>
    <t xml:space="preserve"> MacIntyre Wind Farm</t>
  </si>
  <si>
    <t xml:space="preserve"> Snowtown Wind Farm</t>
  </si>
  <si>
    <t xml:space="preserve"> Limondale BESS</t>
  </si>
  <si>
    <t xml:space="preserve"> Mt Gellibrand Wind Farm</t>
  </si>
  <si>
    <t xml:space="preserve"> Maryrorough Solar Farm</t>
  </si>
  <si>
    <t xml:space="preserve"> Snowtown Wind Farm Stage 2</t>
  </si>
  <si>
    <t xml:space="preserve"> Limondale No. 2 Sun Farm</t>
  </si>
  <si>
    <t xml:space="preserve"> Murra Warra II Wind Farm</t>
  </si>
  <si>
    <t xml:space="preserve"> Middlemount Solar Farm</t>
  </si>
  <si>
    <t xml:space="preserve"> Starfish Hill WF</t>
  </si>
  <si>
    <t xml:space="preserve"> Limondale Sun Farm No.1</t>
  </si>
  <si>
    <t xml:space="preserve"> Murra Warra Wind Farm I</t>
  </si>
  <si>
    <t xml:space="preserve"> Moranbah North Power Station</t>
  </si>
  <si>
    <t xml:space="preserve"> Summerfield BESS</t>
  </si>
  <si>
    <t xml:space="preserve"> Lismore SVC</t>
  </si>
  <si>
    <t xml:space="preserve"> Murray Unit 1</t>
  </si>
  <si>
    <t xml:space="preserve"> Moura Solar Farm</t>
  </si>
  <si>
    <t xml:space="preserve"> Summerfield BESS 2</t>
  </si>
  <si>
    <t xml:space="preserve"> Lockhart Hybrid Power Plant</t>
  </si>
  <si>
    <t xml:space="preserve"> Numurkah Solar Farm</t>
  </si>
  <si>
    <t xml:space="preserve"> Munna Creek Solar Farm</t>
  </si>
  <si>
    <t xml:space="preserve"> Tailem Bend 2 Hybrid Renewable Power Station</t>
  </si>
  <si>
    <t xml:space="preserve"> Lucas Heights 2 Power Station</t>
  </si>
  <si>
    <t xml:space="preserve"> Phillip Island Battery Energy Storage System</t>
  </si>
  <si>
    <t xml:space="preserve"> Nebo SVC</t>
  </si>
  <si>
    <t xml:space="preserve"> Tailem Bend 3 BESS</t>
  </si>
  <si>
    <t xml:space="preserve"> Marulan Solar Farm</t>
  </si>
  <si>
    <t xml:space="preserve"> PINE LODGE BESS</t>
  </si>
  <si>
    <t xml:space="preserve"> Tailem Bend Power Station Solar</t>
  </si>
  <si>
    <t xml:space="preserve"> Oakey 2 Solar Farm</t>
  </si>
  <si>
    <t xml:space="preserve"> Maryvale Solar and Energy Storage</t>
  </si>
  <si>
    <t xml:space="preserve"> Rangebank Battery Energy Storage System</t>
  </si>
  <si>
    <t xml:space="preserve"> Templers BESS</t>
  </si>
  <si>
    <t xml:space="preserve"> Oakey Power Station</t>
  </si>
  <si>
    <t xml:space="preserve"> Metz Solar Farm</t>
  </si>
  <si>
    <t xml:space="preserve"> Ryan Corner Wind Farm</t>
  </si>
  <si>
    <t xml:space="preserve"> Torrens Island BESS</t>
  </si>
  <si>
    <t xml:space="preserve"> Punchs Creek Solar Farm</t>
  </si>
  <si>
    <t xml:space="preserve"> Molong Solar Farm</t>
  </si>
  <si>
    <t xml:space="preserve"> Salt Creek Wind Farm</t>
  </si>
  <si>
    <t xml:space="preserve"> Willogoleche WF</t>
  </si>
  <si>
    <t xml:space="preserve"> Roma Gas Turbine Station</t>
  </si>
  <si>
    <t xml:space="preserve"> Molongo BESS</t>
  </si>
  <si>
    <t xml:space="preserve"> Stockyard Hill Wind Farm</t>
  </si>
  <si>
    <t xml:space="preserve"> Ross River Solar Farm</t>
  </si>
  <si>
    <t xml:space="preserve"> Mount Piper Power Station</t>
  </si>
  <si>
    <t xml:space="preserve"> Terang BESS</t>
  </si>
  <si>
    <t xml:space="preserve"> Ross SVC</t>
  </si>
  <si>
    <t xml:space="preserve"> Mugga Lane Solar Park</t>
  </si>
  <si>
    <t xml:space="preserve"> Victorian Big Battery</t>
  </si>
  <si>
    <t xml:space="preserve"> Strathmore SVC</t>
  </si>
  <si>
    <t xml:space="preserve"> Mulwala Solar Farm</t>
  </si>
  <si>
    <t xml:space="preserve"> Wangaratta Solar Farm</t>
  </si>
  <si>
    <t xml:space="preserve"> Sunshine Coast Solar Farm</t>
  </si>
  <si>
    <t xml:space="preserve"> Murray 2 Power Station</t>
  </si>
  <si>
    <t xml:space="preserve"> Winton Solar Farm</t>
  </si>
  <si>
    <t xml:space="preserve"> Supernode BESS</t>
  </si>
  <si>
    <t xml:space="preserve"> Muswellbrook SF</t>
  </si>
  <si>
    <t xml:space="preserve"> Woolsthorpe Wind Farm</t>
  </si>
  <si>
    <t xml:space="preserve"> Swanbank E Power Station</t>
  </si>
  <si>
    <t xml:space="preserve"> Swanbank BESS</t>
  </si>
  <si>
    <t xml:space="preserve"> Narromine Solar Farm</t>
  </si>
  <si>
    <t xml:space="preserve"> Wooreen BESS</t>
  </si>
  <si>
    <t xml:space="preserve"> Tableland Sugar Mill Green Energy Power Station</t>
  </si>
  <si>
    <t xml:space="preserve"> Nevertire Solar Farm</t>
  </si>
  <si>
    <t xml:space="preserve"> Wunghnu Solar Farm</t>
  </si>
  <si>
    <t xml:space="preserve"> Tarong BESS</t>
  </si>
  <si>
    <t xml:space="preserve"> New England Battery Energy Storage System</t>
  </si>
  <si>
    <t xml:space="preserve"> Yaloak South Wind Farm</t>
  </si>
  <si>
    <t xml:space="preserve"> Tully Sugar Mill</t>
  </si>
  <si>
    <t xml:space="preserve"> New England Solar Farm</t>
  </si>
  <si>
    <t xml:space="preserve"> Yatpool Solar Farm</t>
  </si>
  <si>
    <t xml:space="preserve"> Ulinda Park BESS</t>
  </si>
  <si>
    <t xml:space="preserve"> Nyngan Solar Plant</t>
  </si>
  <si>
    <t xml:space="preserve"> Yendon Wind Farm</t>
  </si>
  <si>
    <t xml:space="preserve"> Wambo 2 Wind Farm</t>
  </si>
  <si>
    <t xml:space="preserve"> Nyngan substation DVAR</t>
  </si>
  <si>
    <t xml:space="preserve"> Wambo Wind Farm</t>
  </si>
  <si>
    <t xml:space="preserve"> Orana BESS</t>
  </si>
  <si>
    <t xml:space="preserve"> Wandoan Battery Energy Storage System</t>
  </si>
  <si>
    <t xml:space="preserve"> Queanbeyan Battery Energy Storage System</t>
  </si>
  <si>
    <t xml:space="preserve"> Wandoan Solar Farm 1</t>
  </si>
  <si>
    <t xml:space="preserve"> Quorn Park Solar Farm</t>
  </si>
  <si>
    <t xml:space="preserve"> Warwick Solar Farm 1</t>
  </si>
  <si>
    <t xml:space="preserve"> Ridgey Creek BESS</t>
  </si>
  <si>
    <t xml:space="preserve"> Warwick Solar Farm 2</t>
  </si>
  <si>
    <t xml:space="preserve"> Riverina Battery Energy Storage System</t>
  </si>
  <si>
    <t xml:space="preserve"> Western Downs BESS</t>
  </si>
  <si>
    <t xml:space="preserve"> Riverina Solar Farm</t>
  </si>
  <si>
    <t xml:space="preserve"> Western Downs Green Power Hub</t>
  </si>
  <si>
    <t xml:space="preserve"> Royalla 1 Solar pv Farm</t>
  </si>
  <si>
    <t xml:space="preserve"> Woolooga BESS</t>
  </si>
  <si>
    <t xml:space="preserve"> Rye Park Wind Farm</t>
  </si>
  <si>
    <t xml:space="preserve"> Woolooga Solar Farm</t>
  </si>
  <si>
    <t xml:space="preserve"> Sapphire Hybrid Renewable Plant</t>
  </si>
  <si>
    <t xml:space="preserve"> Woree Static Var Compensator</t>
  </si>
  <si>
    <t xml:space="preserve"> Sebastopol Solar Farm</t>
  </si>
  <si>
    <t xml:space="preserve"> Yarranlea Solar Farm</t>
  </si>
  <si>
    <t xml:space="preserve"> SmartWires</t>
  </si>
  <si>
    <t xml:space="preserve"> Smithfield BESS</t>
  </si>
  <si>
    <t xml:space="preserve"> Smithfield Energy Facility</t>
  </si>
  <si>
    <t xml:space="preserve"> South Keswick Solar Farm</t>
  </si>
  <si>
    <t xml:space="preserve"> Snowy 2.0</t>
  </si>
  <si>
    <t xml:space="preserve"> Stubbo Solar Farm 1</t>
  </si>
  <si>
    <t xml:space="preserve"> Stubbo Solar Farm 2</t>
  </si>
  <si>
    <t xml:space="preserve"> Sunraysia Solar Farm</t>
  </si>
  <si>
    <t xml:space="preserve"> Suntop Solar Farm</t>
  </si>
  <si>
    <t xml:space="preserve"> Tallawarra B PS</t>
  </si>
  <si>
    <t xml:space="preserve"> Tallawarra Power Station</t>
  </si>
  <si>
    <t xml:space="preserve"> Tamworth and Dumaresq SVC</t>
  </si>
  <si>
    <t xml:space="preserve"> Tamworth Solar Farm</t>
  </si>
  <si>
    <t xml:space="preserve"> Taralga Wind Farm</t>
  </si>
  <si>
    <t xml:space="preserve"> Tilbuster SF</t>
  </si>
  <si>
    <t xml:space="preserve"> Tumut 2 Power Station</t>
  </si>
  <si>
    <t xml:space="preserve"> Uranquinty PS</t>
  </si>
  <si>
    <t xml:space="preserve"> Uungula Wind Farm</t>
  </si>
  <si>
    <t xml:space="preserve"> Wagga North Solar Farm</t>
  </si>
  <si>
    <t xml:space="preserve"> Walla Walla Solar Farm GS1</t>
  </si>
  <si>
    <t xml:space="preserve"> Walla Walla Solar Farm GS2</t>
  </si>
  <si>
    <t xml:space="preserve"> Wallgrove Grid Battery</t>
  </si>
  <si>
    <t xml:space="preserve"> Waratah Super Battery</t>
  </si>
  <si>
    <t xml:space="preserve"> Wellington North Solar Farm</t>
  </si>
  <si>
    <t xml:space="preserve"> Wellington Solar Farm</t>
  </si>
  <si>
    <t xml:space="preserve"> West Wyalong Solar Farm</t>
  </si>
  <si>
    <t xml:space="preserve"> Williamsdale BESS</t>
  </si>
  <si>
    <t xml:space="preserve"> Wollar Solar Farm</t>
  </si>
  <si>
    <t xml:space="preserve"> Yanco Solar Farm</t>
  </si>
  <si>
    <t>Demand growth</t>
  </si>
  <si>
    <t>Annual demand on a sent-out basis*</t>
  </si>
  <si>
    <t>GWh</t>
  </si>
  <si>
    <t>Capacity Mix at FY-end</t>
  </si>
  <si>
    <t>Coal</t>
  </si>
  <si>
    <t>Hydro</t>
  </si>
  <si>
    <t>Liquid Fuel</t>
  </si>
  <si>
    <t>Solar Rooftop</t>
  </si>
  <si>
    <t>NSG</t>
  </si>
  <si>
    <t>Utility Batteries (&lt;=4h)</t>
  </si>
  <si>
    <t>Distributed Batteries</t>
  </si>
  <si>
    <t>Medium Storage (&gt;4-16h)</t>
  </si>
  <si>
    <t>Deep Storage (&gt;16h)</t>
  </si>
  <si>
    <t>Coal retirement</t>
  </si>
  <si>
    <t>Gas retirements</t>
  </si>
  <si>
    <t>Net Delta Gas YoY</t>
  </si>
  <si>
    <t>Delta Gas YoY</t>
  </si>
  <si>
    <t>Baringa NEM Reference Case (Q4 2024): Capacity and Generation Mix</t>
  </si>
  <si>
    <t>Data is real 1st Jan 2024 unless stated otherwise; Years are financial year ending 30 June unless otherwise stated; $ means AUD unless otherwise stated.</t>
  </si>
  <si>
    <t>Utility Scale Battery Storage</t>
  </si>
  <si>
    <t>Distributed Battery Storage</t>
  </si>
  <si>
    <t>net yoy change</t>
  </si>
  <si>
    <t>scheduled retirement</t>
  </si>
  <si>
    <t>total change</t>
  </si>
  <si>
    <t>Details</t>
  </si>
  <si>
    <t>Carl Comment</t>
  </si>
  <si>
    <t>Bucknalla</t>
  </si>
  <si>
    <t>606.94 MW</t>
  </si>
  <si>
    <t>450.00 MW</t>
  </si>
  <si>
    <t>Alex</t>
  </si>
  <si>
    <t>Yes</t>
  </si>
  <si>
    <t>No</t>
  </si>
  <si>
    <t>RES</t>
  </si>
  <si>
    <t>687.11 MW</t>
  </si>
  <si>
    <t>509.00 MW</t>
  </si>
  <si>
    <t>James</t>
  </si>
  <si>
    <t>385.00 MW</t>
  </si>
  <si>
    <t>285.00 MW</t>
  </si>
  <si>
    <t>Carl</t>
  </si>
  <si>
    <t>Discussion with LPM led to amendment in yellow.</t>
  </si>
  <si>
    <t>Pallamana</t>
  </si>
  <si>
    <t>198.45 MW</t>
  </si>
  <si>
    <t>142.00 MW</t>
  </si>
  <si>
    <t>Checked and no change.</t>
  </si>
  <si>
    <t>652.71 MW</t>
  </si>
  <si>
    <t>500.00 MW</t>
  </si>
  <si>
    <t>607.50 MW</t>
  </si>
  <si>
    <t>Comm. Start</t>
  </si>
  <si>
    <t>Wind Farm</t>
  </si>
  <si>
    <t>612.00 MW</t>
  </si>
  <si>
    <t>530.40 MW</t>
  </si>
  <si>
    <t>691.20 MW</t>
  </si>
  <si>
    <t>600.00 MW</t>
  </si>
  <si>
    <t>Copper West</t>
  </si>
  <si>
    <t>346.80 MW</t>
  </si>
  <si>
    <t>1159.20 MW</t>
  </si>
  <si>
    <t>Gullybuster</t>
  </si>
  <si>
    <t>354.00 MW</t>
  </si>
  <si>
    <t>720.00 MW</t>
  </si>
  <si>
    <t>374.00 MW</t>
  </si>
  <si>
    <t>Updated to comply with new central case.</t>
  </si>
  <si>
    <t>360.00 MW</t>
  </si>
  <si>
    <t>Mount Perry</t>
  </si>
  <si>
    <t>328.50 MW</t>
  </si>
  <si>
    <t>225.00 MW</t>
  </si>
  <si>
    <t>252.00 MW</t>
  </si>
  <si>
    <t>280.80 MW</t>
  </si>
  <si>
    <t>518.40 MW</t>
  </si>
  <si>
    <t>436.50 MW</t>
  </si>
  <si>
    <t>260.40 MW</t>
  </si>
  <si>
    <t>306.00 MW</t>
  </si>
  <si>
    <t>Project Details Checked?</t>
  </si>
  <si>
    <t>Brandy Hill</t>
  </si>
  <si>
    <t>110.00 MW</t>
  </si>
  <si>
    <t>282.00 MW</t>
  </si>
  <si>
    <t>Remove project. No longer in portfolio.</t>
  </si>
  <si>
    <t>Tungkillo</t>
  </si>
  <si>
    <t>270.00 MW</t>
  </si>
  <si>
    <t>1370.80 MW</t>
  </si>
  <si>
    <t>No modelling currently available for project.</t>
  </si>
  <si>
    <t>Task ID</t>
  </si>
  <si>
    <t>Subtask ID</t>
  </si>
  <si>
    <t>Project</t>
  </si>
  <si>
    <t>Link</t>
  </si>
  <si>
    <t>Reviewer</t>
  </si>
  <si>
    <t>Priority</t>
  </si>
  <si>
    <t>Target Date</t>
  </si>
  <si>
    <t>Reviewer Comments</t>
  </si>
  <si>
    <t>Calala BESS 1</t>
  </si>
  <si>
    <t>Ensure project is modelled as per latest timing and details</t>
  </si>
  <si>
    <t>committed gen / res_dev</t>
  </si>
  <si>
    <t>Open</t>
  </si>
  <si>
    <t>Medium</t>
  </si>
  <si>
    <t>Calala BESS 2</t>
  </si>
  <si>
    <t>Ridgey Creek BESS</t>
  </si>
  <si>
    <t>Stubbo Solar Farm 2</t>
  </si>
  <si>
    <t>Closed</t>
  </si>
  <si>
    <t>Walla Walla Solar Farm GS2</t>
  </si>
  <si>
    <t>Boulder Creek Wind Farm</t>
  </si>
  <si>
    <t>Supernode BESS</t>
  </si>
  <si>
    <t>Wambo 2 Wind Farm</t>
  </si>
  <si>
    <t>North West Bend BESS</t>
  </si>
  <si>
    <t>Summerfield BESS 2</t>
  </si>
  <si>
    <t>Fulham Solar Farm and BESS</t>
  </si>
  <si>
    <t>Melbourne Renewable Energy Hub Connection A1</t>
  </si>
  <si>
    <t>Melbourne Renewable Energy Hub Connection A2</t>
  </si>
  <si>
    <t>Melbourne Renewable Energy Hub Connection A3</t>
  </si>
  <si>
    <t>Confirm coal plant closure as per latest timing and details for each scenario</t>
  </si>
  <si>
    <t>Retirements</t>
  </si>
  <si>
    <t>Review</t>
  </si>
  <si>
    <t>Remain uncanged for ISP, will review Aurora and Baringa scenarios later</t>
  </si>
  <si>
    <t>Confirm gas plant closure as per latest timing and details for each scenario</t>
  </si>
  <si>
    <t>Converted disconnected gas units in input snapshots to notional gas before retirement</t>
  </si>
  <si>
    <t>Gas plant closures remain unchanged for ISP, will review Aurora and Baringa scenarios later</t>
  </si>
  <si>
    <t>Ensure augmentation is updated for each scenario</t>
  </si>
  <si>
    <t>Committed / Actionable</t>
  </si>
  <si>
    <t>Copperstring</t>
  </si>
  <si>
    <t>Timing remains unchanged for ISP, will review other scenarios later</t>
  </si>
  <si>
    <t>A</t>
  </si>
  <si>
    <t>Notional Buildout review</t>
  </si>
  <si>
    <t>Jacques S</t>
  </si>
  <si>
    <t>Check sample snapshot to ensure changes have been applied</t>
  </si>
  <si>
    <t>High</t>
  </si>
  <si>
    <t xml:space="preserve">ISP scnearios remain unchanged, not necessary for these. Will need to be done for Aurora and Baringa scenarios. </t>
  </si>
  <si>
    <t>DER Notional Buildout review</t>
  </si>
  <si>
    <t>Update GLL List</t>
  </si>
  <si>
    <t>BusNum</t>
  </si>
  <si>
    <t>GenID</t>
  </si>
  <si>
    <t>Included in reporting?</t>
  </si>
  <si>
    <t>Included</t>
  </si>
  <si>
    <t>Excluded</t>
  </si>
  <si>
    <t>51</t>
  </si>
  <si>
    <t>50</t>
  </si>
  <si>
    <t>11</t>
  </si>
  <si>
    <t>76</t>
  </si>
  <si>
    <t>80</t>
  </si>
  <si>
    <t>55</t>
  </si>
  <si>
    <t>Silver Eye (Tara)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</si>
</sst>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C09]dd\-mmm\-yy;@"/>
  </numFmts>
  <fonts count="39" x14ac:knownFonts="1">
    <font>
      <sz val="11"/>
      <color theme="1"/>
      <name val="Aptos Narrow"/>
      <family val="2"/>
      <scheme val="minor"/>
    </font>
    <font>
      <sz val="11"/>
      <color theme="1"/>
      <name val="Aptos Narrow"/>
      <family val="2"/>
      <scheme val="minor"/>
    </font>
    <font>
      <sz val="11"/>
      <color rgb="FF242424"/>
      <name val="Aptos Narrow"/>
      <family val="2"/>
    </font>
    <font>
      <sz val="10"/>
      <color theme="0"/>
      <name val="Arial"/>
      <family val="2"/>
    </font>
    <font>
      <sz val="10"/>
      <color theme="1" tint="0.34998626667073579"/>
      <name val="Arial"/>
      <family val="2"/>
    </font>
    <font>
      <sz val="10"/>
      <color rgb="FF000066"/>
      <name val="Arial"/>
      <family val="2"/>
    </font>
    <font>
      <strike/>
      <sz val="10"/>
      <color rgb="FF000066"/>
      <name val="Arial"/>
      <family val="2"/>
    </font>
    <font>
      <b/>
      <sz val="11"/>
      <color theme="1"/>
      <name val="Aptos Narrow"/>
      <family val="2"/>
      <scheme val="minor"/>
    </font>
    <font>
      <b/>
      <u/>
      <sz val="11"/>
      <color theme="1"/>
      <name val="Aptos Narrow"/>
      <family val="2"/>
      <scheme val="minor"/>
    </font>
    <font>
      <b/>
      <sz val="12"/>
      <color rgb="FFFFFFFF"/>
      <name val="Arial"/>
      <family val="2"/>
    </font>
    <font>
      <sz val="11"/>
      <color rgb="FF000000"/>
      <name val="Calibri"/>
      <family val="2"/>
    </font>
    <font>
      <sz val="10"/>
      <color rgb="FFFFFFFF"/>
      <name val="Arial"/>
      <family val="2"/>
    </font>
    <font>
      <sz val="10"/>
      <color rgb="FF595959"/>
      <name val="Arial"/>
      <family val="2"/>
    </font>
    <font>
      <strike/>
      <sz val="11"/>
      <color rgb="FF000000"/>
      <name val="Calibri"/>
      <family val="2"/>
    </font>
    <font>
      <b/>
      <sz val="10"/>
      <color rgb="FFFFFFFF"/>
      <name val="Arial"/>
      <family val="2"/>
    </font>
    <font>
      <b/>
      <sz val="15"/>
      <color theme="3"/>
      <name val="Aptos Narrow"/>
      <family val="2"/>
      <scheme val="minor"/>
    </font>
    <font>
      <b/>
      <sz val="11"/>
      <color rgb="FF000000"/>
      <name val="Calibri"/>
      <family val="2"/>
    </font>
    <font>
      <sz val="10"/>
      <color rgb="FF000000"/>
      <name val="Calibri"/>
      <family val="2"/>
    </font>
    <font>
      <b/>
      <i/>
      <sz val="10"/>
      <name val="Calibri"/>
      <family val="2"/>
    </font>
    <font>
      <b/>
      <sz val="10"/>
      <color rgb="FFFFFFFF"/>
      <name val="Calibri"/>
      <family val="2"/>
    </font>
    <font>
      <sz val="10"/>
      <name val="Calibri"/>
      <family val="2"/>
    </font>
    <font>
      <b/>
      <sz val="10"/>
      <color rgb="FF000066"/>
      <name val="Arial"/>
      <family val="2"/>
    </font>
    <font>
      <b/>
      <sz val="10"/>
      <color rgb="FFFFFFFF"/>
      <name val="Aptos Narrow"/>
      <family val="2"/>
      <scheme val="minor"/>
    </font>
    <font>
      <sz val="10"/>
      <name val="Aptos Narrow"/>
      <family val="2"/>
      <scheme val="minor"/>
    </font>
    <font>
      <sz val="10"/>
      <color theme="1"/>
      <name val="Aptos Narrow"/>
      <family val="2"/>
      <scheme val="minor"/>
    </font>
    <font>
      <b/>
      <sz val="10"/>
      <name val="Aptos Narrow"/>
      <family val="2"/>
      <scheme val="minor"/>
    </font>
    <font>
      <b/>
      <sz val="18"/>
      <color theme="1"/>
      <name val="Aptos Narrow"/>
      <family val="2"/>
      <scheme val="minor"/>
    </font>
    <font>
      <b/>
      <sz val="18"/>
      <color rgb="FFFF0000"/>
      <name val="Aptos Narrow"/>
      <family val="2"/>
      <scheme val="minor"/>
    </font>
    <font>
      <sz val="10"/>
      <color rgb="FF000000"/>
      <name val="Arial"/>
      <family val="2"/>
    </font>
    <font>
      <b/>
      <sz val="10"/>
      <color rgb="FFFF0000"/>
      <name val="Aptos Narrow"/>
      <family val="2"/>
      <scheme val="minor"/>
    </font>
    <font>
      <strike/>
      <sz val="10"/>
      <color rgb="FFFF0000"/>
      <name val="Arial"/>
      <family val="2"/>
    </font>
    <font>
      <sz val="10"/>
      <color rgb="FFFF0000"/>
      <name val="Arial"/>
      <family val="2"/>
    </font>
    <font>
      <sz val="10"/>
      <color rgb="FF000000"/>
      <name val="Arial"/>
      <family val="2"/>
      <charset val="1"/>
    </font>
    <font>
      <sz val="11"/>
      <color rgb="FF9C0006"/>
      <name val="Calibri"/>
      <family val="2"/>
    </font>
    <font>
      <sz val="11"/>
      <name val="Aptos Narrow"/>
      <family val="2"/>
      <scheme val="minor"/>
    </font>
    <font>
      <sz val="10"/>
      <color rgb="FFFF0000"/>
      <name val="Aptos Narrow"/>
      <family val="2"/>
      <scheme val="minor"/>
    </font>
    <font>
      <sz val="11"/>
      <color rgb="FFFF0000"/>
      <name val="Aptos Narrow"/>
      <family val="2"/>
      <scheme val="minor"/>
    </font>
    <font>
      <sz val="12"/>
      <color theme="1"/>
      <name val="Aptos Narrow"/>
      <family val="2"/>
      <scheme val="minor"/>
    </font>
    <font>
      <sz val="10"/>
      <color rgb="FFFF0000"/>
      <name val="Arial"/>
      <family val="2"/>
    </font>
  </fonts>
  <fills count="22">
    <fill>
      <patternFill patternType="none"/>
    </fill>
    <fill>
      <patternFill patternType="gray125"/>
    </fill>
    <fill>
      <patternFill patternType="solid">
        <fgColor rgb="FFF37421"/>
        <bgColor indexed="64"/>
      </patternFill>
    </fill>
    <fill>
      <patternFill patternType="solid">
        <fgColor theme="0" tint="-4.9989318521683403E-2"/>
        <bgColor indexed="64"/>
      </patternFill>
    </fill>
    <fill>
      <patternFill patternType="solid">
        <fgColor rgb="FFFFDBB7"/>
        <bgColor indexed="64"/>
      </patternFill>
    </fill>
    <fill>
      <patternFill patternType="solid">
        <fgColor rgb="FFFDE9D9"/>
        <bgColor indexed="64"/>
      </patternFill>
    </fill>
    <fill>
      <patternFill patternType="solid">
        <fgColor rgb="FF000000"/>
        <bgColor rgb="FF000000"/>
      </patternFill>
    </fill>
    <fill>
      <patternFill patternType="solid">
        <fgColor rgb="FFF37421"/>
        <bgColor rgb="FF000000"/>
      </patternFill>
    </fill>
    <fill>
      <patternFill patternType="solid">
        <fgColor rgb="FFF2F2F2"/>
        <bgColor rgb="FF000000"/>
      </patternFill>
    </fill>
    <fill>
      <patternFill patternType="solid">
        <fgColor rgb="FFFFDBB7"/>
        <bgColor rgb="FF000000"/>
      </patternFill>
    </fill>
    <fill>
      <patternFill patternType="solid">
        <fgColor rgb="FFFDE9D9"/>
        <bgColor rgb="FF000000"/>
      </patternFill>
    </fill>
    <fill>
      <patternFill patternType="solid">
        <fgColor rgb="FF92D050"/>
        <bgColor rgb="FF000000"/>
      </patternFill>
    </fill>
    <fill>
      <patternFill patternType="solid">
        <fgColor rgb="FFFFFFFF"/>
        <bgColor rgb="FF000000"/>
      </patternFill>
    </fill>
    <fill>
      <patternFill patternType="solid">
        <fgColor rgb="FF00358E"/>
        <bgColor rgb="FF000000"/>
      </patternFill>
    </fill>
    <fill>
      <patternFill patternType="solid">
        <fgColor theme="9" tint="0.79998168889431442"/>
        <bgColor indexed="64"/>
      </patternFill>
    </fill>
    <fill>
      <patternFill patternType="solid">
        <fgColor theme="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3"/>
        <bgColor rgb="FF000000"/>
      </patternFill>
    </fill>
    <fill>
      <patternFill patternType="solid">
        <fgColor rgb="FFFFFF00"/>
        <bgColor indexed="64"/>
      </patternFill>
    </fill>
    <fill>
      <patternFill patternType="solid">
        <fgColor rgb="FFFFFF00"/>
        <bgColor rgb="FF000000"/>
      </patternFill>
    </fill>
    <fill>
      <patternFill patternType="solid">
        <fgColor rgb="FFFFC7CE"/>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rgb="FF000066"/>
      </left>
      <right style="thin">
        <color rgb="FF000066"/>
      </right>
      <top style="thin">
        <color rgb="FF000066"/>
      </top>
      <bottom style="thin">
        <color rgb="FF000066"/>
      </bottom>
      <diagonal/>
    </border>
    <border>
      <left/>
      <right/>
      <top/>
      <bottom style="thick">
        <color rgb="FFD9D9D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595959"/>
      </left>
      <right style="thin">
        <color rgb="FF595959"/>
      </right>
      <top style="thin">
        <color rgb="FF595959"/>
      </top>
      <bottom style="thin">
        <color rgb="FF595959"/>
      </bottom>
      <diagonal/>
    </border>
    <border>
      <left/>
      <right/>
      <top style="thick">
        <color rgb="FFD9D9D9"/>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style="thin">
        <color indexed="64"/>
      </left>
      <right/>
      <top style="thick">
        <color rgb="FFD9D9D9"/>
      </top>
      <bottom style="thin">
        <color indexed="64"/>
      </bottom>
      <diagonal/>
    </border>
    <border>
      <left/>
      <right/>
      <top style="thick">
        <color rgb="FFD9D9D9"/>
      </top>
      <bottom style="thin">
        <color indexed="64"/>
      </bottom>
      <diagonal/>
    </border>
    <border>
      <left style="thin">
        <color rgb="FF000066"/>
      </left>
      <right/>
      <top style="thin">
        <color rgb="FF000066"/>
      </top>
      <bottom style="thin">
        <color rgb="FF000066"/>
      </bottom>
      <diagonal/>
    </border>
    <border>
      <left/>
      <right style="thin">
        <color rgb="FF000066"/>
      </right>
      <top style="thin">
        <color rgb="FF000066"/>
      </top>
      <bottom style="thin">
        <color rgb="FF000066"/>
      </bottom>
      <diagonal/>
    </border>
    <border>
      <left/>
      <right/>
      <top style="thin">
        <color indexed="64"/>
      </top>
      <bottom style="thin">
        <color indexed="64"/>
      </bottom>
      <diagonal/>
    </border>
    <border>
      <left style="thin">
        <color indexed="64"/>
      </left>
      <right/>
      <top/>
      <bottom/>
      <diagonal/>
    </border>
    <border>
      <left style="thin">
        <color rgb="FF000066"/>
      </left>
      <right style="thin">
        <color rgb="FF000066"/>
      </right>
      <top style="thin">
        <color rgb="FF000066"/>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theme="4"/>
      </right>
      <top style="thin">
        <color theme="4"/>
      </top>
      <bottom/>
      <diagonal/>
    </border>
    <border>
      <left/>
      <right style="thin">
        <color indexed="64"/>
      </right>
      <top style="thin">
        <color indexed="64"/>
      </top>
      <bottom/>
      <diagonal/>
    </border>
  </borders>
  <cellStyleXfs count="9">
    <xf numFmtId="0" fontId="0" fillId="0" borderId="0"/>
    <xf numFmtId="43" fontId="1" fillId="0" borderId="0" applyFont="0" applyFill="0" applyBorder="0" applyAlignment="0" applyProtection="0"/>
    <xf numFmtId="0" fontId="3" fillId="2" borderId="1" applyNumberFormat="0" applyProtection="0">
      <alignment horizontal="centerContinuous" vertical="center" wrapText="1"/>
    </xf>
    <xf numFmtId="0" fontId="4" fillId="3" borderId="2" applyNumberFormat="0" applyAlignment="0">
      <protection locked="0"/>
    </xf>
    <xf numFmtId="0" fontId="5" fillId="4" borderId="3" applyNumberFormat="0" applyAlignment="0">
      <protection locked="0"/>
    </xf>
    <xf numFmtId="0" fontId="5" fillId="5" borderId="3" applyNumberFormat="0" applyAlignment="0">
      <protection locked="0"/>
    </xf>
    <xf numFmtId="0" fontId="15" fillId="0" borderId="12" applyNumberFormat="0" applyFill="0" applyAlignment="0" applyProtection="0"/>
    <xf numFmtId="0" fontId="33" fillId="21" borderId="0" applyNumberFormat="0" applyBorder="0" applyAlignment="0" applyProtection="0"/>
    <xf numFmtId="0" fontId="37" fillId="0" borderId="0"/>
  </cellStyleXfs>
  <cellXfs count="172">
    <xf numFmtId="0" fontId="0" fillId="0" borderId="0" xfId="0"/>
    <xf numFmtId="0" fontId="0" fillId="0" borderId="0" xfId="0" applyAlignment="1">
      <alignment vertical="center"/>
    </xf>
    <xf numFmtId="14" fontId="0" fillId="0" borderId="0" xfId="0" applyNumberFormat="1" applyAlignment="1">
      <alignment vertical="center"/>
    </xf>
    <xf numFmtId="0" fontId="0" fillId="0" borderId="0" xfId="0" applyAlignment="1">
      <alignment vertical="center" wrapText="1"/>
    </xf>
    <xf numFmtId="0" fontId="2" fillId="0" borderId="0" xfId="0" applyFont="1"/>
    <xf numFmtId="0" fontId="0" fillId="0" borderId="0" xfId="0">
      <extLst>
        <ext xmlns:xfpb="http://schemas.microsoft.com/office/spreadsheetml/2022/featurepropertybag" uri="{C7286773-470A-42A8-94C5-96B5CB345126}">
          <xfpb:xfComplement i="0"/>
        </ext>
      </extLst>
    </xf>
    <xf numFmtId="49" fontId="0" fillId="0" borderId="0" xfId="0" applyNumberFormat="1"/>
    <xf numFmtId="49" fontId="7" fillId="0" borderId="0" xfId="0" applyNumberFormat="1" applyFont="1"/>
    <xf numFmtId="0" fontId="8" fillId="0" borderId="0" xfId="0" applyFont="1">
      <extLst>
        <ext xmlns:xfpb="http://schemas.microsoft.com/office/spreadsheetml/2022/featurepropertybag" uri="{C7286773-470A-42A8-94C5-96B5CB345126}">
          <xfpb:xfComplement i="0"/>
        </ext>
      </extLst>
    </xf>
    <xf numFmtId="49" fontId="0" fillId="0" borderId="0" xfId="0" applyNumberFormat="1" applyAlignment="1">
      <alignment wrapText="1"/>
    </xf>
    <xf numFmtId="0" fontId="9" fillId="6" borderId="4" xfId="0" applyFont="1" applyFill="1" applyBorder="1" applyAlignment="1">
      <alignment horizontal="left" vertical="center" indent="1"/>
    </xf>
    <xf numFmtId="0" fontId="10" fillId="0" borderId="0" xfId="0" applyFont="1"/>
    <xf numFmtId="0" fontId="11" fillId="7" borderId="5" xfId="0" applyFont="1" applyFill="1" applyBorder="1" applyAlignment="1">
      <alignment horizontal="centerContinuous" vertical="center" wrapText="1"/>
    </xf>
    <xf numFmtId="0" fontId="11" fillId="7" borderId="6" xfId="0" applyFont="1" applyFill="1" applyBorder="1" applyAlignment="1">
      <alignment horizontal="centerContinuous" vertical="center" wrapText="1"/>
    </xf>
    <xf numFmtId="0" fontId="12" fillId="8" borderId="7" xfId="0" applyFont="1" applyFill="1" applyBorder="1" applyAlignment="1">
      <alignment horizontal="centerContinuous" vertical="center" wrapText="1"/>
    </xf>
    <xf numFmtId="0" fontId="5" fillId="9" borderId="3" xfId="0" applyFont="1" applyFill="1" applyBorder="1" applyAlignment="1">
      <alignment vertical="center"/>
    </xf>
    <xf numFmtId="0" fontId="5" fillId="10" borderId="3" xfId="0" applyFont="1" applyFill="1" applyBorder="1" applyAlignment="1">
      <alignment horizontal="center" vertical="center"/>
    </xf>
    <xf numFmtId="0" fontId="5" fillId="9" borderId="3" xfId="0" applyFont="1" applyFill="1" applyBorder="1" applyAlignment="1">
      <alignment horizontal="center" vertical="center"/>
    </xf>
    <xf numFmtId="15" fontId="5" fillId="9" borderId="3" xfId="0" applyNumberFormat="1" applyFont="1" applyFill="1" applyBorder="1" applyAlignment="1">
      <alignment horizontal="center" vertical="center"/>
    </xf>
    <xf numFmtId="0" fontId="11" fillId="7" borderId="1" xfId="0" applyFont="1" applyFill="1" applyBorder="1" applyAlignment="1">
      <alignment horizontal="centerContinuous" vertical="center" wrapText="1"/>
    </xf>
    <xf numFmtId="0" fontId="6" fillId="9" borderId="3" xfId="0" applyFont="1" applyFill="1" applyBorder="1" applyAlignment="1">
      <alignment vertical="center"/>
    </xf>
    <xf numFmtId="0" fontId="13" fillId="11" borderId="1" xfId="0" applyFont="1" applyFill="1" applyBorder="1" applyAlignment="1">
      <alignment horizontal="center" vertical="center"/>
    </xf>
    <xf numFmtId="0" fontId="6" fillId="10" borderId="3" xfId="0" applyFont="1" applyFill="1" applyBorder="1" applyAlignment="1">
      <alignment horizontal="center" vertical="center"/>
    </xf>
    <xf numFmtId="0" fontId="6" fillId="9" borderId="3" xfId="0" applyFont="1" applyFill="1" applyBorder="1" applyAlignment="1">
      <alignment horizontal="center" vertical="center"/>
    </xf>
    <xf numFmtId="15" fontId="6" fillId="9" borderId="3" xfId="0" applyNumberFormat="1" applyFont="1" applyFill="1" applyBorder="1" applyAlignment="1">
      <alignment horizontal="center" vertical="center"/>
    </xf>
    <xf numFmtId="0" fontId="11" fillId="7" borderId="5" xfId="0" applyFont="1" applyFill="1" applyBorder="1" applyAlignment="1">
      <alignment horizontal="center" vertical="center" wrapText="1"/>
    </xf>
    <xf numFmtId="0" fontId="5" fillId="10" borderId="3" xfId="0" applyFont="1" applyFill="1" applyBorder="1" applyAlignment="1">
      <alignment horizontal="center" vertical="center"/>
      <extLst>
        <ext xmlns:xfpb="http://schemas.microsoft.com/office/spreadsheetml/2022/featurepropertybag" uri="{C7286773-470A-42A8-94C5-96B5CB345126}">
          <xfpb:xfComplement i="0"/>
        </ext>
      </extLst>
    </xf>
    <xf numFmtId="15" fontId="5" fillId="9" borderId="3" xfId="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0" fontId="14" fillId="7" borderId="5" xfId="0" applyFont="1" applyFill="1" applyBorder="1" applyAlignment="1">
      <alignment horizontal="center" vertical="center" wrapText="1"/>
    </xf>
    <xf numFmtId="0" fontId="16" fillId="0" borderId="0" xfId="0" applyFont="1" applyAlignment="1">
      <alignment horizontal="left" vertical="center"/>
    </xf>
    <xf numFmtId="0" fontId="17" fillId="12" borderId="0" xfId="0" applyFont="1" applyFill="1" applyAlignment="1">
      <alignment vertical="center"/>
    </xf>
    <xf numFmtId="0" fontId="17" fillId="12" borderId="0" xfId="0" applyFont="1" applyFill="1" applyAlignment="1">
      <alignment horizontal="center" vertical="center"/>
    </xf>
    <xf numFmtId="0" fontId="18" fillId="0" borderId="0" xfId="0" applyFont="1" applyAlignment="1">
      <alignment vertical="center"/>
    </xf>
    <xf numFmtId="0" fontId="19" fillId="13" borderId="0" xfId="0" applyFont="1" applyFill="1" applyAlignment="1">
      <alignment horizontal="left" vertical="center"/>
    </xf>
    <xf numFmtId="0" fontId="19" fillId="13" borderId="0" xfId="0" applyFont="1" applyFill="1" applyAlignment="1">
      <alignment horizontal="right" vertical="center" wrapText="1"/>
    </xf>
    <xf numFmtId="0" fontId="19" fillId="13" borderId="0" xfId="0" applyFont="1" applyFill="1" applyAlignment="1">
      <alignment horizontal="center" vertical="center" wrapText="1"/>
    </xf>
    <xf numFmtId="0" fontId="20" fillId="0" borderId="0" xfId="0" applyFont="1" applyAlignment="1">
      <alignment horizontal="left" vertical="center"/>
    </xf>
    <xf numFmtId="0" fontId="17" fillId="0" borderId="0" xfId="0" applyFont="1" applyAlignment="1">
      <alignment horizontal="center" vertical="center"/>
    </xf>
    <xf numFmtId="0" fontId="20" fillId="0" borderId="0" xfId="0" applyFont="1" applyAlignment="1">
      <alignment horizontal="center" vertical="center"/>
    </xf>
    <xf numFmtId="0" fontId="20" fillId="0" borderId="0" xfId="0" applyFont="1" applyAlignment="1">
      <alignment horizontal="left" vertical="center" indent="1"/>
    </xf>
    <xf numFmtId="3" fontId="20" fillId="0" borderId="0" xfId="0" applyNumberFormat="1" applyFont="1" applyAlignment="1">
      <alignment horizontal="center" vertical="center"/>
    </xf>
    <xf numFmtId="3" fontId="20" fillId="14" borderId="0" xfId="0" applyNumberFormat="1" applyFont="1" applyFill="1" applyAlignment="1">
      <alignment horizontal="center" vertical="center"/>
    </xf>
    <xf numFmtId="3" fontId="20" fillId="15" borderId="0" xfId="0" applyNumberFormat="1" applyFont="1" applyFill="1" applyAlignment="1">
      <alignment horizontal="center" vertical="center"/>
    </xf>
    <xf numFmtId="3" fontId="20" fillId="16" borderId="0" xfId="0" applyNumberFormat="1" applyFont="1" applyFill="1" applyAlignment="1">
      <alignment horizontal="center" vertical="center"/>
    </xf>
    <xf numFmtId="3" fontId="20" fillId="17" borderId="0" xfId="0" applyNumberFormat="1" applyFont="1" applyFill="1" applyAlignment="1">
      <alignment horizontal="center" vertical="center"/>
    </xf>
    <xf numFmtId="14" fontId="21" fillId="9" borderId="3" xfId="0" applyNumberFormat="1" applyFont="1" applyFill="1" applyBorder="1" applyAlignment="1">
      <alignment horizontal="center" vertical="center"/>
    </xf>
    <xf numFmtId="49" fontId="21" fillId="9" borderId="3" xfId="0" applyNumberFormat="1" applyFont="1" applyFill="1" applyBorder="1" applyAlignment="1">
      <alignment horizontal="center" vertical="center"/>
    </xf>
    <xf numFmtId="0" fontId="15" fillId="0" borderId="12" xfId="6"/>
    <xf numFmtId="0" fontId="5" fillId="9" borderId="3" xfId="0" applyFont="1" applyFill="1" applyBorder="1" applyAlignment="1">
      <alignment vertical="center" wrapText="1"/>
    </xf>
    <xf numFmtId="0" fontId="9" fillId="6" borderId="0" xfId="0" applyFont="1" applyFill="1" applyAlignment="1">
      <alignment horizontal="left" vertical="center" indent="1"/>
    </xf>
    <xf numFmtId="0" fontId="11" fillId="7" borderId="0" xfId="0" applyFont="1" applyFill="1" applyAlignment="1">
      <alignment horizontal="center" vertical="center" wrapText="1"/>
    </xf>
    <xf numFmtId="0" fontId="2" fillId="0" borderId="0" xfId="0" applyFont="1" applyAlignment="1">
      <alignment vertical="center"/>
    </xf>
    <xf numFmtId="0" fontId="22" fillId="18" borderId="0" xfId="0" applyFont="1" applyFill="1" applyAlignment="1">
      <alignment horizontal="left" vertical="center" wrapText="1"/>
    </xf>
    <xf numFmtId="0" fontId="22" fillId="18" borderId="0" xfId="0" applyFont="1" applyFill="1" applyAlignment="1">
      <alignment horizontal="center" vertical="center" wrapText="1"/>
    </xf>
    <xf numFmtId="0" fontId="23" fillId="0" borderId="0" xfId="0" applyFont="1" applyAlignment="1">
      <alignment horizontal="left" vertical="center"/>
    </xf>
    <xf numFmtId="2" fontId="24" fillId="0" borderId="0" xfId="0" applyNumberFormat="1" applyFont="1" applyAlignment="1">
      <alignment horizontal="center" vertical="center"/>
    </xf>
    <xf numFmtId="3" fontId="23" fillId="0" borderId="0" xfId="0" applyNumberFormat="1" applyFont="1" applyAlignment="1">
      <alignment horizontal="center" vertical="center"/>
    </xf>
    <xf numFmtId="0" fontId="22" fillId="18" borderId="0" xfId="0" applyFont="1" applyFill="1" applyAlignment="1">
      <alignment horizontal="left" vertical="center"/>
    </xf>
    <xf numFmtId="0" fontId="22" fillId="18" borderId="0" xfId="0" applyFont="1" applyFill="1" applyAlignment="1">
      <alignment horizontal="right" vertical="center" wrapText="1"/>
    </xf>
    <xf numFmtId="2" fontId="23" fillId="0" borderId="0" xfId="0" applyNumberFormat="1" applyFont="1" applyAlignment="1">
      <alignment horizontal="center" vertical="center"/>
    </xf>
    <xf numFmtId="0" fontId="23" fillId="0" borderId="0" xfId="0" applyFont="1" applyAlignment="1">
      <alignment horizontal="left" vertical="center" indent="1"/>
    </xf>
    <xf numFmtId="0" fontId="25" fillId="0" borderId="0" xfId="0" applyFont="1" applyAlignment="1">
      <alignment horizontal="left" vertical="center" indent="1"/>
    </xf>
    <xf numFmtId="0" fontId="8" fillId="0" borderId="0" xfId="0" applyFont="1"/>
    <xf numFmtId="0" fontId="7" fillId="0" borderId="0" xfId="0" applyFont="1"/>
    <xf numFmtId="0" fontId="26" fillId="0" borderId="0" xfId="0" applyFont="1"/>
    <xf numFmtId="0" fontId="26" fillId="0" borderId="18" xfId="0" applyFont="1" applyBorder="1"/>
    <xf numFmtId="0" fontId="0" fillId="0" borderId="18" xfId="0" applyBorder="1"/>
    <xf numFmtId="0" fontId="5" fillId="9" borderId="19" xfId="0" applyFont="1" applyFill="1" applyBorder="1" applyAlignment="1">
      <alignment vertical="center"/>
    </xf>
    <xf numFmtId="0" fontId="5" fillId="10" borderId="19" xfId="0" applyFont="1" applyFill="1" applyBorder="1" applyAlignment="1">
      <alignment horizontal="center" vertical="center"/>
    </xf>
    <xf numFmtId="0" fontId="5" fillId="9" borderId="19" xfId="0" applyFont="1" applyFill="1" applyBorder="1" applyAlignment="1">
      <alignment horizontal="center" vertical="center"/>
    </xf>
    <xf numFmtId="15" fontId="5" fillId="9" borderId="19" xfId="0" applyNumberFormat="1" applyFont="1" applyFill="1" applyBorder="1" applyAlignment="1">
      <alignment horizontal="center" vertical="center"/>
    </xf>
    <xf numFmtId="0" fontId="5" fillId="9" borderId="1" xfId="0" applyFont="1" applyFill="1" applyBorder="1" applyAlignment="1">
      <alignment vertical="center"/>
    </xf>
    <xf numFmtId="0" fontId="5" fillId="10" borderId="1" xfId="0" applyFont="1" applyFill="1" applyBorder="1" applyAlignment="1">
      <alignment horizontal="center" vertical="center"/>
    </xf>
    <xf numFmtId="0" fontId="5" fillId="9" borderId="1" xfId="0" applyFont="1" applyFill="1" applyBorder="1" applyAlignment="1">
      <alignment horizontal="center" vertical="center"/>
    </xf>
    <xf numFmtId="15" fontId="5" fillId="9" borderId="1" xfId="0" applyNumberFormat="1" applyFont="1" applyFill="1" applyBorder="1" applyAlignment="1">
      <alignment horizontal="center" vertical="center"/>
    </xf>
    <xf numFmtId="0" fontId="5" fillId="10" borderId="19" xfId="0" applyFont="1" applyFill="1" applyBorder="1" applyAlignment="1">
      <alignment horizontal="center" vertical="center"/>
      <extLst>
        <ext xmlns:xfpb="http://schemas.microsoft.com/office/spreadsheetml/2022/featurepropertybag" uri="{C7286773-470A-42A8-94C5-96B5CB345126}">
          <xfpb:xfComplement i="0"/>
        </ext>
      </extLst>
    </xf>
    <xf numFmtId="0" fontId="5" fillId="10"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5" fillId="10" borderId="3" xfId="0" applyFont="1" applyFill="1" applyBorder="1" applyAlignment="1">
      <alignment horizontal="center" vertical="center" wrapText="1"/>
    </xf>
    <xf numFmtId="0" fontId="2" fillId="0" borderId="0" xfId="0" applyFont="1" applyAlignment="1">
      <alignment wrapText="1"/>
    </xf>
    <xf numFmtId="0" fontId="29" fillId="0" borderId="0" xfId="0" applyFont="1" applyAlignment="1">
      <alignment horizontal="left" vertical="center" indent="1"/>
    </xf>
    <xf numFmtId="0" fontId="0" fillId="0" borderId="25" xfId="0" applyBorder="1" applyAlignment="1">
      <alignment vertical="center"/>
    </xf>
    <xf numFmtId="0" fontId="0" fillId="14" borderId="0" xfId="0" applyFill="1" applyAlignment="1">
      <alignment vertical="center"/>
    </xf>
    <xf numFmtId="0" fontId="5" fillId="20" borderId="3" xfId="0" applyFont="1" applyFill="1" applyBorder="1" applyAlignment="1">
      <alignment vertical="center"/>
    </xf>
    <xf numFmtId="0" fontId="5" fillId="20" borderId="3" xfId="0" applyFont="1" applyFill="1" applyBorder="1" applyAlignment="1">
      <alignment horizontal="center" vertical="center"/>
    </xf>
    <xf numFmtId="15" fontId="5" fillId="20" borderId="3" xfId="0" applyNumberFormat="1" applyFont="1" applyFill="1" applyBorder="1" applyAlignment="1">
      <alignment horizontal="center" vertical="center"/>
    </xf>
    <xf numFmtId="0" fontId="0" fillId="19" borderId="0" xfId="0" applyFill="1"/>
    <xf numFmtId="0" fontId="5" fillId="20"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5" fillId="20" borderId="3" xfId="0" applyFont="1" applyFill="1" applyBorder="1" applyAlignment="1">
      <alignment horizontal="center" vertical="center" wrapText="1"/>
    </xf>
    <xf numFmtId="0" fontId="5" fillId="19" borderId="3" xfId="0" applyFont="1" applyFill="1" applyBorder="1" applyAlignment="1">
      <alignment vertical="center"/>
    </xf>
    <xf numFmtId="0" fontId="5" fillId="19" borderId="3" xfId="0" applyFont="1" applyFill="1" applyBorder="1" applyAlignment="1">
      <alignment horizontal="center" vertical="center"/>
    </xf>
    <xf numFmtId="14" fontId="21" fillId="19" borderId="3" xfId="0" applyNumberFormat="1" applyFont="1" applyFill="1" applyBorder="1" applyAlignment="1">
      <alignment horizontal="center" vertical="center"/>
    </xf>
    <xf numFmtId="15" fontId="5" fillId="19" borderId="3" xfId="0" applyNumberFormat="1" applyFont="1" applyFill="1" applyBorder="1" applyAlignment="1">
      <alignment horizontal="center" vertical="center"/>
    </xf>
    <xf numFmtId="0" fontId="5" fillId="17" borderId="3" xfId="0" applyFont="1" applyFill="1" applyBorder="1" applyAlignment="1">
      <alignment horizontal="center" vertical="center"/>
    </xf>
    <xf numFmtId="0" fontId="5" fillId="14" borderId="3" xfId="0" applyFont="1" applyFill="1" applyBorder="1" applyAlignment="1">
      <alignment vertical="center"/>
    </xf>
    <xf numFmtId="0" fontId="5" fillId="14" borderId="3" xfId="0" applyFont="1" applyFill="1" applyBorder="1" applyAlignment="1">
      <alignment horizontal="center" vertical="center"/>
    </xf>
    <xf numFmtId="14" fontId="21" fillId="14" borderId="3" xfId="0" applyNumberFormat="1" applyFont="1" applyFill="1" applyBorder="1" applyAlignment="1">
      <alignment horizontal="center" vertical="center"/>
    </xf>
    <xf numFmtId="0" fontId="11" fillId="7" borderId="9" xfId="0" applyFont="1" applyFill="1" applyBorder="1" applyAlignment="1">
      <alignment horizontal="center" vertical="center" wrapText="1"/>
    </xf>
    <xf numFmtId="0" fontId="11" fillId="7" borderId="9" xfId="0" applyFont="1" applyFill="1" applyBorder="1" applyAlignment="1">
      <alignment horizontal="centerContinuous" vertical="center" wrapText="1"/>
    </xf>
    <xf numFmtId="0" fontId="9" fillId="6" borderId="21" xfId="0" applyFont="1" applyFill="1" applyBorder="1" applyAlignment="1">
      <alignment horizontal="left" vertical="center" indent="1"/>
    </xf>
    <xf numFmtId="0" fontId="0" fillId="0" borderId="21" xfId="0" applyBorder="1"/>
    <xf numFmtId="0" fontId="30" fillId="9" borderId="3" xfId="0" applyFont="1" applyFill="1" applyBorder="1" applyAlignment="1">
      <alignment vertical="center"/>
    </xf>
    <xf numFmtId="0" fontId="30" fillId="10" borderId="3" xfId="0" applyFont="1" applyFill="1" applyBorder="1" applyAlignment="1">
      <alignment horizontal="center" vertical="center"/>
    </xf>
    <xf numFmtId="0" fontId="2" fillId="0" borderId="0" xfId="0" applyFont="1" applyAlignment="1">
      <alignment vertical="center" wrapText="1"/>
    </xf>
    <xf numFmtId="0" fontId="0" fillId="14" borderId="0" xfId="0" applyFill="1" applyAlignment="1">
      <alignment vertical="center" wrapText="1"/>
    </xf>
    <xf numFmtId="0" fontId="0" fillId="0" borderId="0" xfId="0" applyAlignment="1">
      <alignment wrapText="1"/>
    </xf>
    <xf numFmtId="0" fontId="31" fillId="9" borderId="3" xfId="0" applyFont="1" applyFill="1" applyBorder="1" applyAlignment="1">
      <alignment vertical="center"/>
    </xf>
    <xf numFmtId="0" fontId="31" fillId="10" borderId="3" xfId="0" applyFont="1" applyFill="1" applyBorder="1" applyAlignment="1">
      <alignment horizontal="center" vertical="center"/>
    </xf>
    <xf numFmtId="0" fontId="31" fillId="9" borderId="3" xfId="0" applyFont="1" applyFill="1" applyBorder="1" applyAlignment="1">
      <alignment horizontal="center" vertical="center"/>
    </xf>
    <xf numFmtId="0" fontId="34" fillId="0" borderId="0" xfId="7" applyFont="1" applyFill="1" applyAlignment="1">
      <alignment vertical="center" wrapText="1"/>
    </xf>
    <xf numFmtId="0" fontId="5" fillId="10" borderId="16" xfId="0" applyFont="1" applyFill="1" applyBorder="1" applyAlignment="1">
      <alignment horizontal="center" vertical="center"/>
    </xf>
    <xf numFmtId="0" fontId="5" fillId="9" borderId="15" xfId="0" applyFont="1" applyFill="1" applyBorder="1" applyAlignment="1">
      <alignment horizontal="center" vertical="center"/>
    </xf>
    <xf numFmtId="0" fontId="31" fillId="9" borderId="15" xfId="0" applyFont="1" applyFill="1" applyBorder="1" applyAlignment="1">
      <alignment horizontal="center" vertical="center"/>
    </xf>
    <xf numFmtId="0" fontId="5" fillId="17" borderId="16" xfId="0" applyFont="1" applyFill="1" applyBorder="1" applyAlignment="1">
      <alignment horizontal="center" vertical="center"/>
    </xf>
    <xf numFmtId="15" fontId="32" fillId="17" borderId="1" xfId="0" applyNumberFormat="1" applyFont="1" applyFill="1" applyBorder="1" applyAlignment="1">
      <alignment horizontal="center"/>
    </xf>
    <xf numFmtId="0" fontId="0" fillId="0" borderId="0" xfId="0" applyAlignment="1">
      <alignment horizontal="center"/>
    </xf>
    <xf numFmtId="0" fontId="35" fillId="0" borderId="0" xfId="0" applyFont="1" applyAlignment="1">
      <alignment horizontal="left" vertical="center"/>
    </xf>
    <xf numFmtId="2" fontId="35" fillId="0" borderId="0" xfId="0" applyNumberFormat="1" applyFont="1" applyAlignment="1">
      <alignment horizontal="center" vertical="center"/>
    </xf>
    <xf numFmtId="3" fontId="35" fillId="0" borderId="0" xfId="0" applyNumberFormat="1" applyFont="1" applyAlignment="1">
      <alignment horizontal="center" vertical="center"/>
    </xf>
    <xf numFmtId="0" fontId="36" fillId="0" borderId="0" xfId="0" applyFont="1"/>
    <xf numFmtId="0" fontId="5" fillId="16" borderId="3" xfId="0" applyFont="1" applyFill="1" applyBorder="1" applyAlignment="1">
      <alignment vertical="center"/>
    </xf>
    <xf numFmtId="0" fontId="5" fillId="16" borderId="3" xfId="0" applyFont="1" applyFill="1" applyBorder="1" applyAlignment="1">
      <alignment horizontal="center" vertical="center"/>
    </xf>
    <xf numFmtId="14" fontId="21" fillId="16" borderId="3" xfId="0" applyNumberFormat="1" applyFont="1" applyFill="1" applyBorder="1" applyAlignment="1">
      <alignment horizontal="center" vertical="center"/>
    </xf>
    <xf numFmtId="14" fontId="21" fillId="20" borderId="3" xfId="0" applyNumberFormat="1" applyFont="1" applyFill="1" applyBorder="1" applyAlignment="1">
      <alignment horizontal="center" vertical="center"/>
    </xf>
    <xf numFmtId="14" fontId="0" fillId="0" borderId="0" xfId="0" applyNumberFormat="1"/>
    <xf numFmtId="15" fontId="28" fillId="17" borderId="1" xfId="0" applyNumberFormat="1" applyFont="1" applyFill="1" applyBorder="1" applyAlignment="1">
      <alignment horizontal="center"/>
    </xf>
    <xf numFmtId="15" fontId="31" fillId="17" borderId="1" xfId="0" applyNumberFormat="1" applyFont="1" applyFill="1" applyBorder="1" applyAlignment="1">
      <alignment horizontal="center"/>
    </xf>
    <xf numFmtId="0" fontId="31" fillId="10" borderId="16" xfId="0" applyFont="1" applyFill="1" applyBorder="1" applyAlignment="1">
      <alignment horizontal="left" vertical="center"/>
    </xf>
    <xf numFmtId="49" fontId="21" fillId="9" borderId="1" xfId="0" applyNumberFormat="1" applyFont="1" applyFill="1" applyBorder="1" applyAlignment="1">
      <alignment horizontal="center" vertical="center"/>
    </xf>
    <xf numFmtId="15" fontId="5" fillId="9" borderId="1" xfId="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0" fontId="38" fillId="9" borderId="3" xfId="0" applyFont="1" applyFill="1" applyBorder="1" applyAlignment="1">
      <alignment vertical="center"/>
    </xf>
    <xf numFmtId="0" fontId="38" fillId="10" borderId="3" xfId="0" applyFont="1" applyFill="1" applyBorder="1" applyAlignment="1">
      <alignment horizontal="center" vertical="center"/>
    </xf>
    <xf numFmtId="0" fontId="38" fillId="9" borderId="3" xfId="0" applyFont="1" applyFill="1" applyBorder="1" applyAlignment="1">
      <alignment horizontal="center" vertical="center"/>
    </xf>
    <xf numFmtId="0" fontId="38" fillId="9" borderId="15" xfId="0" applyFont="1" applyFill="1" applyBorder="1" applyAlignment="1">
      <alignment horizontal="center" vertical="center"/>
    </xf>
    <xf numFmtId="15" fontId="38" fillId="17" borderId="1" xfId="0" applyNumberFormat="1" applyFont="1" applyFill="1" applyBorder="1" applyAlignment="1">
      <alignment horizontal="center"/>
    </xf>
    <xf numFmtId="0" fontId="38" fillId="10" borderId="16" xfId="0" applyFont="1" applyFill="1" applyBorder="1" applyAlignment="1">
      <alignment horizontal="left" vertical="center"/>
    </xf>
    <xf numFmtId="0" fontId="5" fillId="9" borderId="0" xfId="0" applyFont="1" applyFill="1" applyAlignment="1">
      <alignment vertical="center"/>
    </xf>
    <xf numFmtId="0" fontId="5" fillId="10" borderId="0" xfId="0" applyFont="1" applyFill="1" applyAlignment="1">
      <alignment horizontal="center" vertical="center"/>
    </xf>
    <xf numFmtId="14" fontId="21" fillId="9" borderId="0" xfId="0" applyNumberFormat="1" applyFont="1" applyFill="1" applyAlignment="1">
      <alignment horizontal="center" vertical="center"/>
    </xf>
    <xf numFmtId="15" fontId="5" fillId="9" borderId="0" xfId="0" applyNumberFormat="1" applyFont="1" applyFill="1" applyAlignment="1">
      <alignment horizontal="center" vertical="center"/>
      <extLst>
        <ext xmlns:xfpb="http://schemas.microsoft.com/office/spreadsheetml/2022/featurepropertybag" uri="{C7286773-470A-42A8-94C5-96B5CB345126}">
          <xfpb:xfComplement i="0"/>
        </ext>
      </extLst>
    </xf>
    <xf numFmtId="0" fontId="31" fillId="10" borderId="3" xfId="0" applyFont="1" applyFill="1" applyBorder="1" applyAlignment="1">
      <alignment horizontal="left" vertical="center"/>
    </xf>
    <xf numFmtId="49" fontId="5" fillId="17" borderId="16" xfId="0" applyNumberFormat="1" applyFont="1" applyFill="1" applyBorder="1" applyAlignment="1">
      <alignment horizontal="left" vertical="center"/>
    </xf>
    <xf numFmtId="49" fontId="31" fillId="10" borderId="16" xfId="0" applyNumberFormat="1" applyFont="1" applyFill="1" applyBorder="1" applyAlignment="1">
      <alignment horizontal="left" vertical="center"/>
    </xf>
    <xf numFmtId="49" fontId="38" fillId="10" borderId="16" xfId="0" applyNumberFormat="1" applyFont="1" applyFill="1" applyBorder="1" applyAlignment="1">
      <alignment horizontal="left" vertical="center"/>
    </xf>
    <xf numFmtId="49" fontId="5" fillId="9" borderId="3" xfId="0" applyNumberFormat="1" applyFont="1" applyFill="1" applyBorder="1" applyAlignment="1">
      <alignment vertical="center"/>
    </xf>
    <xf numFmtId="49" fontId="31" fillId="9" borderId="3" xfId="0" applyNumberFormat="1" applyFont="1" applyFill="1" applyBorder="1" applyAlignment="1">
      <alignment vertical="center"/>
    </xf>
    <xf numFmtId="49" fontId="38" fillId="9" borderId="3" xfId="0" applyNumberFormat="1" applyFont="1" applyFill="1" applyBorder="1" applyAlignment="1">
      <alignment vertical="center"/>
    </xf>
    <xf numFmtId="164" fontId="28" fillId="17" borderId="1" xfId="0" applyNumberFormat="1" applyFont="1" applyFill="1" applyBorder="1" applyAlignment="1">
      <alignment horizontal="center"/>
    </xf>
    <xf numFmtId="164" fontId="31" fillId="17" borderId="1" xfId="0" applyNumberFormat="1" applyFont="1" applyFill="1" applyBorder="1" applyAlignment="1">
      <alignment horizontal="center"/>
    </xf>
    <xf numFmtId="164" fontId="32" fillId="17" borderId="1" xfId="0" applyNumberFormat="1" applyFont="1" applyFill="1" applyBorder="1" applyAlignment="1">
      <alignment horizontal="center"/>
    </xf>
    <xf numFmtId="164" fontId="38" fillId="17" borderId="1" xfId="0" applyNumberFormat="1" applyFont="1" applyFill="1" applyBorder="1" applyAlignment="1">
      <alignment horizontal="center"/>
    </xf>
    <xf numFmtId="0" fontId="5" fillId="4" borderId="3" xfId="4" applyAlignment="1">
      <alignment horizontal="center"/>
      <protection locked="0"/>
    </xf>
    <xf numFmtId="0" fontId="5" fillId="10" borderId="15" xfId="0" applyFont="1" applyFill="1" applyBorder="1" applyAlignment="1">
      <alignment horizontal="center" vertical="center"/>
    </xf>
    <xf numFmtId="0" fontId="5" fillId="10" borderId="16" xfId="0" applyFont="1" applyFill="1" applyBorder="1" applyAlignment="1">
      <alignment horizontal="center" vertical="center"/>
    </xf>
    <xf numFmtId="0" fontId="14" fillId="7" borderId="13" xfId="0" applyFont="1" applyFill="1" applyBorder="1" applyAlignment="1">
      <alignment horizontal="center" vertical="center" wrapText="1"/>
    </xf>
    <xf numFmtId="0" fontId="14" fillId="7" borderId="14" xfId="0" applyFont="1" applyFill="1" applyBorder="1" applyAlignment="1">
      <alignment horizontal="center" vertical="center" wrapText="1"/>
    </xf>
    <xf numFmtId="0" fontId="14" fillId="7" borderId="10" xfId="0" applyFont="1" applyFill="1" applyBorder="1" applyAlignment="1">
      <alignment horizontal="center" vertical="center" wrapText="1"/>
    </xf>
    <xf numFmtId="0" fontId="14" fillId="7" borderId="17" xfId="0" applyFont="1" applyFill="1" applyBorder="1" applyAlignment="1">
      <alignment horizontal="center" vertical="center" wrapText="1"/>
    </xf>
    <xf numFmtId="0" fontId="14" fillId="7" borderId="11" xfId="0" applyFont="1" applyFill="1" applyBorder="1" applyAlignment="1">
      <alignment horizontal="center" vertical="center" wrapText="1"/>
    </xf>
    <xf numFmtId="0" fontId="14" fillId="7" borderId="20" xfId="0" applyFont="1" applyFill="1" applyBorder="1" applyAlignment="1">
      <alignment horizontal="center" vertical="center" wrapText="1"/>
    </xf>
    <xf numFmtId="0" fontId="14" fillId="7" borderId="21" xfId="0" applyFont="1" applyFill="1" applyBorder="1" applyAlignment="1">
      <alignment horizontal="center" vertical="center" wrapText="1"/>
    </xf>
    <xf numFmtId="0" fontId="14" fillId="7" borderId="22" xfId="0" applyFont="1" applyFill="1" applyBorder="1" applyAlignment="1">
      <alignment horizontal="center" vertical="center" wrapText="1"/>
    </xf>
    <xf numFmtId="0" fontId="14" fillId="7" borderId="24" xfId="0" applyFont="1" applyFill="1" applyBorder="1" applyAlignment="1">
      <alignment horizontal="center" vertical="center" wrapText="1"/>
    </xf>
    <xf numFmtId="0" fontId="14" fillId="7" borderId="23" xfId="0" applyFont="1" applyFill="1" applyBorder="1" applyAlignment="1">
      <alignment horizontal="center" vertical="center" wrapText="1"/>
    </xf>
    <xf numFmtId="0" fontId="14" fillId="7" borderId="26" xfId="0" applyFont="1" applyFill="1" applyBorder="1" applyAlignment="1">
      <alignment horizontal="center" vertical="center" wrapText="1"/>
    </xf>
    <xf numFmtId="0" fontId="11" fillId="7" borderId="24" xfId="0" applyFont="1" applyFill="1" applyBorder="1" applyAlignment="1">
      <alignment horizontal="center" vertical="center" wrapText="1"/>
    </xf>
    <xf numFmtId="0" fontId="11" fillId="7" borderId="23"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9" fillId="6" borderId="4" xfId="0" applyFont="1" applyFill="1" applyBorder="1" applyAlignment="1">
      <alignment horizontal="left" vertical="center" indent="1"/>
    </xf>
    <xf numFmtId="0" fontId="10" fillId="0" borderId="8" xfId="0" applyFont="1" applyBorder="1"/>
    <xf numFmtId="0" fontId="10" fillId="0" borderId="9" xfId="0" applyFont="1" applyBorder="1"/>
    <xf numFmtId="0" fontId="10" fillId="0" borderId="0" xfId="0" applyFont="1"/>
  </cellXfs>
  <cellStyles count="9">
    <cellStyle name="Assumption" xfId="5" xr:uid="{CE99484F-41F3-4BF8-87F7-DBC890E98F0F}"/>
    <cellStyle name="Assumption 2" xfId="4" xr:uid="{B2F1BEB0-7103-4E7E-B41F-CCF0406CE04A}"/>
    <cellStyle name="Bad" xfId="7" builtinId="27"/>
    <cellStyle name="Comma 6" xfId="1" xr:uid="{E0E2FD02-3D27-4359-84A7-DE4AFF94398F}"/>
    <cellStyle name="Heading 1" xfId="6" builtinId="16"/>
    <cellStyle name="Normal" xfId="0" builtinId="0"/>
    <cellStyle name="Normal 2" xfId="8" xr:uid="{2CC8C08F-BC32-437A-9DA1-43E97D479D8F}"/>
    <cellStyle name="Table_Heading" xfId="2" xr:uid="{D02BB61C-57AB-429B-A861-13C8FD00C824}"/>
    <cellStyle name="Technical_Input" xfId="3" xr:uid="{25571514-B945-4726-A009-74287D6F6CCD}"/>
  </cellStyles>
  <dxfs count="58">
    <dxf>
      <fill>
        <patternFill>
          <bgColor theme="4" tint="0.79998168889431442"/>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numFmt numFmtId="19" formatCode="d/mm/yyyy"/>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numFmt numFmtId="19" formatCode="d/mm/yyyy"/>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ocumenttasks/documenttask1.xml><?xml version="1.0" encoding="utf-8"?>
<Tasks xmlns="http://schemas.microsoft.com/office/tasks/2019/documenttasks">
  <Task id="{A4CCBC08-772D-4B04-8AFF-7C1979DA3E36}">
    <Anchor>
      <Comment id="{A4EE8EC8-B5B7-4AE2-8EC4-B4E8AB90E3BB}"/>
    </Anchor>
    <History>
      <Event time="2025-08-28T02:11:03.88" id="{F1B9FFC6-509F-4760-BC4D-514EE59C200A}">
        <Attribution userId="S::Wriece.Madassery@res-group.com::6f4f797f-cf8d-48f7-bce4-2138c1becbd0" userName="Wriece Madassery" userProvider="AD"/>
        <Anchor>
          <Comment id="{A4EE8EC8-B5B7-4AE2-8EC4-B4E8AB90E3BB}"/>
        </Anchor>
        <Create/>
      </Event>
      <Event time="2025-08-28T02:11:03.88" id="{3D5391BF-67B1-48FD-A849-1B5C1BBF9BE5}">
        <Attribution userId="S::Wriece.Madassery@res-group.com::6f4f797f-cf8d-48f7-bce4-2138c1becbd0" userName="Wriece Madassery" userProvider="AD"/>
        <Anchor>
          <Comment id="{A4EE8EC8-B5B7-4AE2-8EC4-B4E8AB90E3BB}"/>
        </Anchor>
        <Assign userId="S::Jack.Sheehy@res-group.com::24804a11-c7b3-4591-aac6-1b8e5540303c" userName="Jack Sheehy" userProvider="AD"/>
      </Event>
      <Event time="2025-08-28T02:11:03.88" id="{9D2D2C31-E8E2-49E1-9F6A-2FED8B366D99}">
        <Attribution userId="S::Wriece.Madassery@res-group.com::6f4f797f-cf8d-48f7-bce4-2138c1becbd0" userName="Wriece Madassery" userProvider="AD"/>
        <Anchor>
          <Comment id="{A4EE8EC8-B5B7-4AE2-8EC4-B4E8AB90E3BB}"/>
        </Anchor>
        <SetTitle title="@Jack Sheehy capacity modelled is 200 MW, Baringa says 260"/>
      </Event>
      <Event time="2025-08-28T02:32:19.75" id="{562AD40D-BB21-4A39-9ADB-A0B451AB4A5E}">
        <Attribution userId="S::Jack.Sheehy@res-group.com::24804a11-c7b3-4591-aac6-1b8e5540303c" userName="Jack Sheehy" userProvider="AD"/>
        <Progress percentComplete="100"/>
      </Event>
    </History>
  </Task>
  <Task id="{29E17130-1EFF-47C7-97D4-75FF3612BBB8}">
    <Anchor>
      <Comment id="{02B95F6B-46DB-49C2-8F20-98E0F9E8C182}"/>
    </Anchor>
    <History>
      <Event time="2025-08-28T03:48:17.52" id="{D3FA5AFA-9FBE-49C4-BB06-B95EDFF2F04F}">
        <Attribution userId="S::Wriece.Madassery@res-group.com::6f4f797f-cf8d-48f7-bce4-2138c1becbd0" userName="Wriece Madassery" userProvider="AD"/>
        <Anchor>
          <Comment id="{02B95F6B-46DB-49C2-8F20-98E0F9E8C182}"/>
        </Anchor>
        <Create/>
      </Event>
      <Event time="2025-08-28T03:48:17.52" id="{2AF78EF1-0F41-4F62-B7E0-E147F9134884}">
        <Attribution userId="S::Wriece.Madassery@res-group.com::6f4f797f-cf8d-48f7-bce4-2138c1becbd0" userName="Wriece Madassery" userProvider="AD"/>
        <Anchor>
          <Comment id="{02B95F6B-46DB-49C2-8F20-98E0F9E8C182}"/>
        </Anchor>
        <Assign userId="S::frank.wong@res-group.com::b6900c42-4e6d-4ea7-882e-f4fd08efae89" userName="Frank Wong" userProvider="AD"/>
      </Event>
      <Event time="2025-08-28T03:48:17.52" id="{671AFD37-8DAF-4A47-A8FF-3836A47DECD7}">
        <Attribution userId="S::Wriece.Madassery@res-group.com::6f4f797f-cf8d-48f7-bce4-2138c1becbd0" userName="Wriece Madassery" userProvider="AD"/>
        <Anchor>
          <Comment id="{02B95F6B-46DB-49C2-8F20-98E0F9E8C182}"/>
        </Anchor>
        <SetTitle title="@Frank Wong, COD date to be updated to align with baringa"/>
      </Event>
    </History>
  </Task>
  <Task id="{B85DF743-2294-467F-8AB6-79F803B50E47}">
    <Anchor>
      <Comment id="{E730A6B4-9EA8-4DE5-89D0-16CE10B237EC}"/>
    </Anchor>
    <History>
      <Event time="2025-08-28T04:20:00.90" id="{F3E413C5-51AC-4F76-B42D-F9B354AACBCB}">
        <Attribution userId="S::Wriece.Madassery@res-group.com::6f4f797f-cf8d-48f7-bce4-2138c1becbd0" userName="Wriece Madassery" userProvider="AD"/>
        <Anchor>
          <Comment id="{E730A6B4-9EA8-4DE5-89D0-16CE10B237EC}"/>
        </Anchor>
        <Create/>
      </Event>
      <Event time="2025-08-28T04:20:00.90" id="{814ED374-6445-41DD-9AE0-0CBB3D80EC20}">
        <Attribution userId="S::Wriece.Madassery@res-group.com::6f4f797f-cf8d-48f7-bce4-2138c1becbd0" userName="Wriece Madassery" userProvider="AD"/>
        <Anchor>
          <Comment id="{E730A6B4-9EA8-4DE5-89D0-16CE10B237EC}"/>
        </Anchor>
        <Assign userId="S::frank.wong@res-group.com::b6900c42-4e6d-4ea7-882e-f4fd08efae89" userName="Frank Wong" userProvider="AD"/>
      </Event>
      <Event time="2025-08-28T04:20:00.90" id="{03808AD5-5ABC-499F-A242-B9A786202070}">
        <Attribution userId="S::Wriece.Madassery@res-group.com::6f4f797f-cf8d-48f7-bce4-2138c1becbd0" userName="Wriece Madassery" userProvider="AD"/>
        <Anchor>
          <Comment id="{E730A6B4-9EA8-4DE5-89D0-16CE10B237EC}"/>
        </Anchor>
        <SetTitle title="@Frank Wong , commission date to be updated to align with Baringa"/>
      </Event>
    </History>
  </Task>
  <Task id="{8B1A945A-F3BA-40CD-A3E9-FB59C0C61B02}">
    <Anchor>
      <Comment id="{9B7B80F7-EB08-44FE-A105-61372543EF1E}"/>
    </Anchor>
    <History>
      <Event time="2025-08-28T02:14:11.40" id="{79EF8280-81F7-4C85-99D4-CC752FF33BD5}">
        <Attribution userId="S::Wriece.Madassery@res-group.com::6f4f797f-cf8d-48f7-bce4-2138c1becbd0" userName="Wriece Madassery" userProvider="AD"/>
        <Anchor>
          <Comment id="{9B7B80F7-EB08-44FE-A105-61372543EF1E}"/>
        </Anchor>
        <Create/>
      </Event>
      <Event time="2025-08-28T02:14:11.40" id="{9F3AEEBB-5BCE-4A63-B64E-CE031236FBB6}">
        <Attribution userId="S::Wriece.Madassery@res-group.com::6f4f797f-cf8d-48f7-bce4-2138c1becbd0" userName="Wriece Madassery" userProvider="AD"/>
        <Anchor>
          <Comment id="{9B7B80F7-EB08-44FE-A105-61372543EF1E}"/>
        </Anchor>
        <Assign userId="S::Jack.Sheehy@res-group.com::24804a11-c7b3-4591-aac6-1b8e5540303c" userName="Jack Sheehy" userProvider="AD"/>
      </Event>
      <Event time="2025-08-28T02:14:11.40" id="{CC1BF4FA-00E3-42FB-BF78-9E50A9D76AEB}">
        <Attribution userId="S::Wriece.Madassery@res-group.com::6f4f797f-cf8d-48f7-bce4-2138c1becbd0" userName="Wriece Madassery" userProvider="AD"/>
        <Anchor>
          <Comment id="{9B7B80F7-EB08-44FE-A105-61372543EF1E}"/>
        </Anchor>
        <SetTitle title="@Jack Sheehy capacity modelled is 49 MW, baringa says 100 MW"/>
      </Event>
      <Event time="2025-08-28T03:19:54.92" id="{A8B317C3-6E78-432D-9628-7C9335B7CFAF}">
        <Attribution userId="S::Jack.Sheehy@res-group.com::24804a11-c7b3-4591-aac6-1b8e5540303c" userName="Jack Sheehy" userProvider="AD"/>
        <Progress percentComplete="100"/>
      </Event>
    </History>
  </Task>
  <Task id="{51B66F5E-BCEC-4CCF-B015-64C39E865E72}">
    <Anchor>
      <Comment id="{1B75E70D-E70F-47CC-A24C-82047F62E78A}"/>
    </Anchor>
    <History>
      <Event time="2025-08-28T02:10:43.51" id="{BE09A8EA-60FB-4169-A561-63D99188ECBF}">
        <Attribution userId="S::Wriece.Madassery@res-group.com::6f4f797f-cf8d-48f7-bce4-2138c1becbd0" userName="Wriece Madassery" userProvider="AD"/>
        <Anchor>
          <Comment id="{1B75E70D-E70F-47CC-A24C-82047F62E78A}"/>
        </Anchor>
        <Create/>
      </Event>
      <Event time="2025-08-28T02:10:43.51" id="{857BB56F-7C56-4718-BCD4-981F622CB949}">
        <Attribution userId="S::Wriece.Madassery@res-group.com::6f4f797f-cf8d-48f7-bce4-2138c1becbd0" userName="Wriece Madassery" userProvider="AD"/>
        <Anchor>
          <Comment id="{1B75E70D-E70F-47CC-A24C-82047F62E78A}"/>
        </Anchor>
        <Assign userId="S::Jack.Sheehy@res-group.com::24804a11-c7b3-4591-aac6-1b8e5540303c" userName="Jack Sheehy" userProvider="AD"/>
      </Event>
      <Event time="2025-08-28T02:10:43.51" id="{58F762BC-D147-4F0E-8B74-25D16135C9A7}">
        <Attribution userId="S::Wriece.Madassery@res-group.com::6f4f797f-cf8d-48f7-bce4-2138c1becbd0" userName="Wriece Madassery" userProvider="AD"/>
        <Anchor>
          <Comment id="{1B75E70D-E70F-47CC-A24C-82047F62E78A}"/>
        </Anchor>
        <SetTitle title="@Jack Sheehy "/>
      </Event>
      <Event time="2025-08-28T02:37:01.74" id="{8C95B8DD-FAC4-4D20-BD2D-5970640BE9F7}">
        <Attribution userId="S::Jack.Sheehy@res-group.com::24804a11-c7b3-4591-aac6-1b8e5540303c" userName="Jack Sheehy" userProvider="AD"/>
        <Progress percentComplete="100"/>
      </Event>
    </History>
  </Task>
  <Task id="{13E8BF80-FC1C-4245-AF03-2476C8972058}">
    <Anchor>
      <Comment id="{C4FEE38E-90E0-4498-BF76-762E390172F0}"/>
    </Anchor>
    <History>
      <Event time="2025-08-28T02:30:55.77" id="{42960C13-3F4C-4CC6-817E-27E64B23ABF2}">
        <Attribution userId="S::Wriece.Madassery@res-group.com::6f4f797f-cf8d-48f7-bce4-2138c1becbd0" userName="Wriece Madassery" userProvider="AD"/>
        <Anchor>
          <Comment id="{C4FEE38E-90E0-4498-BF76-762E390172F0}"/>
        </Anchor>
        <Create/>
      </Event>
      <Event time="2025-08-28T02:30:55.77" id="{46F70307-5212-4EB6-89A7-87977EC40FA9}">
        <Attribution userId="S::Wriece.Madassery@res-group.com::6f4f797f-cf8d-48f7-bce4-2138c1becbd0" userName="Wriece Madassery" userProvider="AD"/>
        <Anchor>
          <Comment id="{C4FEE38E-90E0-4498-BF76-762E390172F0}"/>
        </Anchor>
        <Assign userId="S::Jack.Sheehy@res-group.com::24804a11-c7b3-4591-aac6-1b8e5540303c" userName="Jack Sheehy" userProvider="AD"/>
      </Event>
      <Event time="2025-08-28T02:30:55.77" id="{0BF2CF60-BCEA-4BC5-AE90-E850D4E73950}">
        <Attribution userId="S::Wriece.Madassery@res-group.com::6f4f797f-cf8d-48f7-bce4-2138c1becbd0" userName="Wriece Madassery" userProvider="AD"/>
        <Anchor>
          <Comment id="{C4FEE38E-90E0-4498-BF76-762E390172F0}"/>
        </Anchor>
        <SetTitle title="@Jack Sheehy, COD date needs to be changed to 1/02/2028"/>
      </Event>
      <Event time="2025-09-03T06:36:46.91" id="{5225CE2D-D874-42D6-8D01-E846BFBD2381}">
        <Attribution userId="S::Wriece.Madassery@res-group.com::6f4f797f-cf8d-48f7-bce4-2138c1becbd0" userName="Wriece Madassery" userProvider="AD"/>
        <Progress percentComplete="100"/>
      </Event>
      <Event time="2025-09-03T06:36:50.89" id="{ABC54ADA-C938-498D-9E14-79C900BF3A2F}">
        <Attribution userId="S::Wriece.Madassery@res-group.com::6f4f797f-cf8d-48f7-bce4-2138c1becbd0" userName="Wriece Madassery" userProvider="AD"/>
        <Progress percentComplete="0"/>
      </Event>
      <Event time="2025-09-03T06:37:02.96" id="{507EFA0B-DC29-4C71-9361-D07CC08DDC18}">
        <Attribution userId="S::Wriece.Madassery@res-group.com::6f4f797f-cf8d-48f7-bce4-2138c1becbd0" userName="Wriece Madassery" userProvider="AD"/>
        <Progress percentComplete="100"/>
      </Event>
    </History>
  </Task>
  <Task id="{56B0FC8B-839F-450C-BAFF-D5E795892E0C}">
    <Anchor>
      <Comment id="{A05C781B-254A-44D6-96FA-C4B296BD1C34}"/>
    </Anchor>
    <History>
      <Event time="2025-08-28T03:50:27.53" id="{FA02F547-39EC-42CC-9048-20F6D666B079}">
        <Attribution userId="S::Wriece.Madassery@res-group.com::6f4f797f-cf8d-48f7-bce4-2138c1becbd0" userName="Wriece Madassery" userProvider="AD"/>
        <Anchor>
          <Comment id="{A05C781B-254A-44D6-96FA-C4B296BD1C34}"/>
        </Anchor>
        <Create/>
      </Event>
      <Event time="2025-08-28T03:50:27.53" id="{FF3A4CDF-3069-42CC-9D26-BD4F9768CE9B}">
        <Attribution userId="S::Wriece.Madassery@res-group.com::6f4f797f-cf8d-48f7-bce4-2138c1becbd0" userName="Wriece Madassery" userProvider="AD"/>
        <Anchor>
          <Comment id="{A05C781B-254A-44D6-96FA-C4B296BD1C34}"/>
        </Anchor>
        <Assign userId="S::Jack.Sheehy@res-group.com::24804a11-c7b3-4591-aac6-1b8e5540303c" userName="Jack Sheehy" userProvider="AD"/>
      </Event>
      <Event time="2025-08-28T03:50:27.53" id="{B04EF45E-9661-406F-B823-E155B0A4E6AF}">
        <Attribution userId="S::Wriece.Madassery@res-group.com::6f4f797f-cf8d-48f7-bce4-2138c1becbd0" userName="Wriece Madassery" userProvider="AD"/>
        <Anchor>
          <Comment id="{A05C781B-254A-44D6-96FA-C4B296BD1C34}"/>
        </Anchor>
        <SetTitle title="@Jack Sheehy , COD date to be updated in input deck"/>
      </Event>
      <Event time="2025-09-03T06:40:28.80" id="{90A22EAE-4871-4AFF-88FC-CE94896BF8EC}">
        <Attribution userId="S::Wriece.Madassery@res-group.com::6f4f797f-cf8d-48f7-bce4-2138c1becbd0" userName="Wriece Madassery" userProvider="AD"/>
        <Progress percentComplete="100"/>
      </Event>
    </History>
  </Task>
  <Task id="{2B9969B0-47BE-4576-BADB-743E4A9B8375}">
    <Anchor>
      <Comment id="{770449ED-B303-487B-8B58-EEE065873F25}"/>
    </Anchor>
    <History>
      <Event time="2025-08-28T02:20:07.07" id="{9F0E037C-2AA7-4199-91A7-524DCCAC30EE}">
        <Attribution userId="S::Wriece.Madassery@res-group.com::6f4f797f-cf8d-48f7-bce4-2138c1becbd0" userName="Wriece Madassery" userProvider="AD"/>
        <Anchor>
          <Comment id="{770449ED-B303-487B-8B58-EEE065873F25}"/>
        </Anchor>
        <Create/>
      </Event>
      <Event time="2025-08-28T02:20:07.07" id="{71320B43-9C36-4E67-B3A5-7532A09E5EE6}">
        <Attribution userId="S::Wriece.Madassery@res-group.com::6f4f797f-cf8d-48f7-bce4-2138c1becbd0" userName="Wriece Madassery" userProvider="AD"/>
        <Anchor>
          <Comment id="{770449ED-B303-487B-8B58-EEE065873F25}"/>
        </Anchor>
        <Assign userId="S::Jack.Sheehy@res-group.com::24804a11-c7b3-4591-aac6-1b8e5540303c" userName="Jack Sheehy" userProvider="AD"/>
      </Event>
      <Event time="2025-08-28T02:20:07.07" id="{140D55AC-9B62-42DD-874C-A151E7B62ADC}">
        <Attribution userId="S::Wriece.Madassery@res-group.com::6f4f797f-cf8d-48f7-bce4-2138c1becbd0" userName="Wriece Madassery" userProvider="AD"/>
        <Anchor>
          <Comment id="{770449ED-B303-487B-8B58-EEE065873F25}"/>
        </Anchor>
        <SetTitle title="@Jack Sheehy , project has not been included in add gen list"/>
      </Event>
      <Event time="2025-09-03T06:35:08.98" id="{6BBE32F7-315D-46C8-9FC2-E5247360879F}">
        <Attribution userId="S::Wriece.Madassery@res-group.com::6f4f797f-cf8d-48f7-bce4-2138c1becbd0" userName="Wriece Madassery" userProvider="AD"/>
        <Progress percentComplete="100"/>
      </Event>
    </History>
  </Task>
  <Task id="{BFD3F0E3-BDE9-4951-9BA3-89076453BD06}">
    <Anchor>
      <Comment id="{FA5CB9CA-0CD9-49EE-8CA7-34A1F8775568}"/>
    </Anchor>
    <History>
      <Event time="2025-08-28T02:35:45.09" id="{E7138B5A-6E6E-4856-8ED3-44E4C3EBBC4B}">
        <Attribution userId="S::Wriece.Madassery@res-group.com::6f4f797f-cf8d-48f7-bce4-2138c1becbd0" userName="Wriece Madassery" userProvider="AD"/>
        <Anchor>
          <Comment id="{FA5CB9CA-0CD9-49EE-8CA7-34A1F8775568}"/>
        </Anchor>
        <Create/>
      </Event>
      <Event time="2025-08-28T02:35:45.09" id="{53FC422F-9B64-4CBC-A758-CF26FBA385E9}">
        <Attribution userId="S::Wriece.Madassery@res-group.com::6f4f797f-cf8d-48f7-bce4-2138c1becbd0" userName="Wriece Madassery" userProvider="AD"/>
        <Anchor>
          <Comment id="{FA5CB9CA-0CD9-49EE-8CA7-34A1F8775568}"/>
        </Anchor>
        <Assign userId="S::Jack.Sheehy@res-group.com::24804a11-c7b3-4591-aac6-1b8e5540303c" userName="Jack Sheehy" userProvider="AD"/>
      </Event>
      <Event time="2025-08-28T02:35:45.09" id="{AF21ACC3-CF3B-49EE-821E-FBAFC3A206DF}">
        <Attribution userId="S::Wriece.Madassery@res-group.com::6f4f797f-cf8d-48f7-bce4-2138c1becbd0" userName="Wriece Madassery" userProvider="AD"/>
        <Anchor>
          <Comment id="{FA5CB9CA-0CD9-49EE-8CA7-34A1F8775568}"/>
        </Anchor>
        <SetTitle title="@Jack Sheehy , need to update capacity and cod date in add gen list to align with what is being modelled"/>
      </Event>
      <Event time="2025-09-03T06:38:45.79" id="{A1DBBEE8-4EDD-4FEF-B209-BE09EF205963}">
        <Attribution userId="S::Wriece.Madassery@res-group.com::6f4f797f-cf8d-48f7-bce4-2138c1becbd0" userName="Wriece Madassery" userProvider="AD"/>
        <Progress percentComplete="100"/>
      </Event>
      <Event time="2025-09-03T06:38:47.61" id="{E1BA13E2-8E06-4FC0-B5BD-6CEC7E671565}">
        <Attribution userId="S::Wriece.Madassery@res-group.com::6f4f797f-cf8d-48f7-bce4-2138c1becbd0" userName="Wriece Madassery" userProvider="AD"/>
        <Progress percentComplete="0"/>
      </Event>
      <Event time="2025-09-03T06:38:53.60" id="{589C4F13-6DBD-40AE-9483-78228CE644BC}">
        <Attribution userId="S::Wriece.Madassery@res-group.com::6f4f797f-cf8d-48f7-bce4-2138c1becbd0" userName="Wriece Madassery" userProvider="AD"/>
        <Progress percentComplete="100"/>
      </Event>
    </History>
  </Task>
  <Task id="{41197CEA-6546-4AFB-8439-7C7B8E66C30A}">
    <Anchor>
      <Comment id="{D4E520E8-D1D0-4BC1-B96B-17C43DC62196}"/>
    </Anchor>
    <History>
      <Event time="2025-08-28T02:25:00.91" id="{255472F2-68CC-41DC-BC9A-8061DBF46B74}">
        <Attribution userId="S::Wriece.Madassery@res-group.com::6f4f797f-cf8d-48f7-bce4-2138c1becbd0" userName="Wriece Madassery" userProvider="AD"/>
        <Anchor>
          <Comment id="{D4E520E8-D1D0-4BC1-B96B-17C43DC62196}"/>
        </Anchor>
        <Create/>
      </Event>
      <Event time="2025-08-28T02:25:00.91" id="{5E0A0271-FAB0-4502-9CBC-C1F281308DA6}">
        <Attribution userId="S::Wriece.Madassery@res-group.com::6f4f797f-cf8d-48f7-bce4-2138c1becbd0" userName="Wriece Madassery" userProvider="AD"/>
        <Anchor>
          <Comment id="{D4E520E8-D1D0-4BC1-B96B-17C43DC62196}"/>
        </Anchor>
        <Assign userId="S::frank.wong@res-group.com::b6900c42-4e6d-4ea7-882e-f4fd08efae89" userName="Frank Wong" userProvider="AD"/>
      </Event>
      <Event time="2025-08-28T02:25:00.91" id="{C348B35C-3767-42AD-B621-9FB7636531D3}">
        <Attribution userId="S::Wriece.Madassery@res-group.com::6f4f797f-cf8d-48f7-bce4-2138c1becbd0" userName="Wriece Madassery" userProvider="AD"/>
        <Anchor>
          <Comment id="{D4E520E8-D1D0-4BC1-B96B-17C43DC62196}"/>
        </Anchor>
        <SetTitle title="@Frank Wong capacity modelled is 890 vs 923 in baringa"/>
      </Event>
      <Event time="2025-09-03T01:43:36.87" id="{B90502F9-7240-438A-B379-6739FA140027}">
        <Attribution userId="S::frank.wong@res-group.com::b6900c42-4e6d-4ea7-882e-f4fd08efae89" userName="Frank Wong" userProvider="AD"/>
        <Progress percentComplete="100"/>
      </Event>
      <Event time="2025-09-03T01:44:06.32" id="{F7B4B5A9-47F5-4180-8B3B-85309E66369C}">
        <Attribution userId="S::frank.wong@res-group.com::b6900c42-4e6d-4ea7-882e-f4fd08efae89" userName="Frank Wong" userProvider="AD"/>
        <Progress percentComplete="0"/>
      </Event>
      <Event time="2025-09-03T01:56:38.41" id="{684DB079-C27C-4D7D-9F73-9660DBFEA475}">
        <Attribution userId="S::frank.wong@res-group.com::b6900c42-4e6d-4ea7-882e-f4fd08efae89" userName="Frank Wong" userProvider="AD"/>
        <Progress percentComplete="100"/>
      </Event>
      <Event time="2025-09-03T01:56:38.42" id="{567072C6-ED52-47E4-A52A-BA720C6F0AC5}">
        <Attribution userId="S::frank.wong@res-group.com::b6900c42-4e6d-4ea7-882e-f4fd08efae89" userName="Frank Wong" userProvider="AD"/>
        <Undo id="{684DB079-C27C-4D7D-9F73-9660DBFEA475}"/>
      </Event>
      <Event time="2025-09-03T06:35:35.17" id="{E9A0736A-5034-4C4E-AD25-3510858103E0}">
        <Attribution userId="S::Wriece.Madassery@res-group.com::6f4f797f-cf8d-48f7-bce4-2138c1becbd0" userName="Wriece Madassery" userProvider="AD"/>
        <Progress percentComplete="100"/>
      </Event>
    </History>
  </Task>
</Task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460561</xdr:colOff>
      <xdr:row>25</xdr:row>
      <xdr:rowOff>140356</xdr:rowOff>
    </xdr:from>
    <xdr:to>
      <xdr:col>19</xdr:col>
      <xdr:colOff>100269</xdr:colOff>
      <xdr:row>50</xdr:row>
      <xdr:rowOff>94602</xdr:rowOff>
    </xdr:to>
    <xdr:pic>
      <xdr:nvPicPr>
        <xdr:cNvPr id="2" name="Picture 1">
          <a:extLst>
            <a:ext uri="{FF2B5EF4-FFF2-40B4-BE49-F238E27FC236}">
              <a16:creationId xmlns:a16="http://schemas.microsoft.com/office/drawing/2014/main" id="{D4A9AD19-A4B8-216B-B20D-0A27075E2D7D}"/>
            </a:ext>
          </a:extLst>
        </xdr:cNvPr>
        <xdr:cNvPicPr>
          <a:picLocks noChangeAspect="1"/>
        </xdr:cNvPicPr>
      </xdr:nvPicPr>
      <xdr:blipFill>
        <a:blip xmlns:r="http://schemas.openxmlformats.org/officeDocument/2006/relationships" r:embed="rId1"/>
        <a:stretch>
          <a:fillRect/>
        </a:stretch>
      </xdr:blipFill>
      <xdr:spPr>
        <a:xfrm>
          <a:off x="9245973" y="4566680"/>
          <a:ext cx="5085767" cy="4996893"/>
        </a:xfrm>
        <a:prstGeom prst="rect">
          <a:avLst/>
        </a:prstGeom>
      </xdr:spPr>
    </xdr:pic>
    <xdr:clientData/>
  </xdr:twoCellAnchor>
  <xdr:twoCellAnchor editAs="oneCell">
    <xdr:from>
      <xdr:col>10</xdr:col>
      <xdr:colOff>314918</xdr:colOff>
      <xdr:row>52</xdr:row>
      <xdr:rowOff>123926</xdr:rowOff>
    </xdr:from>
    <xdr:to>
      <xdr:col>19</xdr:col>
      <xdr:colOff>89996</xdr:colOff>
      <xdr:row>78</xdr:row>
      <xdr:rowOff>168088</xdr:rowOff>
    </xdr:to>
    <xdr:pic>
      <xdr:nvPicPr>
        <xdr:cNvPr id="3" name="Picture 2">
          <a:extLst>
            <a:ext uri="{FF2B5EF4-FFF2-40B4-BE49-F238E27FC236}">
              <a16:creationId xmlns:a16="http://schemas.microsoft.com/office/drawing/2014/main" id="{585B6E10-2404-282E-F78F-E8EBCBF991D4}"/>
            </a:ext>
          </a:extLst>
        </xdr:cNvPr>
        <xdr:cNvPicPr>
          <a:picLocks noChangeAspect="1"/>
        </xdr:cNvPicPr>
      </xdr:nvPicPr>
      <xdr:blipFill>
        <a:blip xmlns:r="http://schemas.openxmlformats.org/officeDocument/2006/relationships" r:embed="rId2"/>
        <a:stretch>
          <a:fillRect/>
        </a:stretch>
      </xdr:blipFill>
      <xdr:spPr>
        <a:xfrm>
          <a:off x="9100330" y="9973897"/>
          <a:ext cx="5221137" cy="5075603"/>
        </a:xfrm>
        <a:prstGeom prst="rect">
          <a:avLst/>
        </a:prstGeom>
      </xdr:spPr>
    </xdr:pic>
    <xdr:clientData/>
  </xdr:twoCellAnchor>
  <xdr:twoCellAnchor editAs="oneCell">
    <xdr:from>
      <xdr:col>10</xdr:col>
      <xdr:colOff>246529</xdr:colOff>
      <xdr:row>0</xdr:row>
      <xdr:rowOff>0</xdr:rowOff>
    </xdr:from>
    <xdr:to>
      <xdr:col>22</xdr:col>
      <xdr:colOff>560235</xdr:colOff>
      <xdr:row>21</xdr:row>
      <xdr:rowOff>130610</xdr:rowOff>
    </xdr:to>
    <xdr:pic>
      <xdr:nvPicPr>
        <xdr:cNvPr id="4" name="Picture 3">
          <a:extLst>
            <a:ext uri="{FF2B5EF4-FFF2-40B4-BE49-F238E27FC236}">
              <a16:creationId xmlns:a16="http://schemas.microsoft.com/office/drawing/2014/main" id="{15E5743A-CACC-D01D-AE3B-A8F382D64718}"/>
            </a:ext>
          </a:extLst>
        </xdr:cNvPr>
        <xdr:cNvPicPr>
          <a:picLocks noChangeAspect="1"/>
        </xdr:cNvPicPr>
      </xdr:nvPicPr>
      <xdr:blipFill>
        <a:blip xmlns:r="http://schemas.openxmlformats.org/officeDocument/2006/relationships" r:embed="rId3"/>
        <a:stretch>
          <a:fillRect/>
        </a:stretch>
      </xdr:blipFill>
      <xdr:spPr>
        <a:xfrm>
          <a:off x="9031941" y="0"/>
          <a:ext cx="7575118" cy="4355228"/>
        </a:xfrm>
        <a:prstGeom prst="rect">
          <a:avLst/>
        </a:prstGeom>
      </xdr:spPr>
    </xdr:pic>
    <xdr:clientData/>
  </xdr:twoCellAnchor>
  <xdr:twoCellAnchor editAs="oneCell">
    <xdr:from>
      <xdr:col>19</xdr:col>
      <xdr:colOff>123264</xdr:colOff>
      <xdr:row>28</xdr:row>
      <xdr:rowOff>44824</xdr:rowOff>
    </xdr:from>
    <xdr:to>
      <xdr:col>35</xdr:col>
      <xdr:colOff>243975</xdr:colOff>
      <xdr:row>39</xdr:row>
      <xdr:rowOff>92748</xdr:rowOff>
    </xdr:to>
    <xdr:pic>
      <xdr:nvPicPr>
        <xdr:cNvPr id="5" name="Picture 4">
          <a:extLst>
            <a:ext uri="{FF2B5EF4-FFF2-40B4-BE49-F238E27FC236}">
              <a16:creationId xmlns:a16="http://schemas.microsoft.com/office/drawing/2014/main" id="{DD6CA116-06EA-5733-8A88-7A745351D06B}"/>
            </a:ext>
          </a:extLst>
        </xdr:cNvPr>
        <xdr:cNvPicPr>
          <a:picLocks noChangeAspect="1"/>
        </xdr:cNvPicPr>
      </xdr:nvPicPr>
      <xdr:blipFill>
        <a:blip xmlns:r="http://schemas.openxmlformats.org/officeDocument/2006/relationships" r:embed="rId4"/>
        <a:stretch>
          <a:fillRect/>
        </a:stretch>
      </xdr:blipFill>
      <xdr:spPr>
        <a:xfrm>
          <a:off x="14354735" y="5221942"/>
          <a:ext cx="9802593" cy="2143424"/>
        </a:xfrm>
        <a:prstGeom prst="rect">
          <a:avLst/>
        </a:prstGeom>
        <a:ln>
          <a:solidFill>
            <a:srgbClr val="FF0000"/>
          </a:solidFill>
        </a:ln>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Frank Wong" id="{81307FA8-BB2C-40BE-B379-F78491782BED}" userId="frank.wong@res-group.com" providerId="PeoplePicker"/>
  <person displayName="Jack Sheehy" id="{E1926A89-A3F6-4E5E-AC92-48AF6D4363C3}" userId="Jack.Sheehy@res-group.com" providerId="PeoplePicker"/>
  <person displayName="Wriece Madassery" id="{B068D1B1-C041-448C-BC90-78D87A4C2031}" userId="Wriece.Madassery@res-group.com" providerId="PeoplePicker"/>
  <person displayName="Beau Heath" id="{14811C0C-4313-4F6B-8D07-079175ECD706}" userId="S::Beau.Heath@RES-GROUP.COM::848fdfb0-3340-47ca-ac34-fbd379f3cd23" providerId="AD"/>
  <person displayName="Frank Wong" id="{7B15C9D5-694A-4282-BAF2-5950056D14CA}" userId="S::frank.wong@res-group.com::b6900c42-4e6d-4ea7-882e-f4fd08efae89" providerId="AD"/>
  <person displayName="Wriece Madassery" id="{041F6F18-2D48-406C-A3FB-99639BFF220A}" userId="S::Wriece.Madassery@res-group.com::6f4f797f-cf8d-48f7-bce4-2138c1becbd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CF3CB3-D538-45B4-9E65-1ED9561A567C}" name="Table13245" displayName="Table13245" ref="A1:F40" totalsRowShown="0" headerRowDxfId="57" dataDxfId="56">
  <autoFilter ref="A1:F40" xr:uid="{E094815D-FEBB-44DB-84F9-2E436925815F}"/>
  <sortState xmlns:xlrd2="http://schemas.microsoft.com/office/spreadsheetml/2017/richdata2" ref="A2:F35">
    <sortCondition ref="E1:E35"/>
  </sortState>
  <tableColumns count="6">
    <tableColumn id="3" xr3:uid="{BD7BF744-7E42-4169-95DA-6F6459D430EB}" name="Description" dataDxfId="55"/>
    <tableColumn id="14" xr3:uid="{3AC8E4F8-F4E2-4963-8CD9-859E669193B8}" name="Sheet Name" dataDxfId="54"/>
    <tableColumn id="5" xr3:uid="{844184BA-91C0-4DEE-A5BC-DCBE7F52EBB9}" name="Region" dataDxfId="53"/>
    <tableColumn id="6" xr3:uid="{C4BB1DE6-6571-4A14-AA9C-5C5B24052809}" name="Owner" dataDxfId="52"/>
    <tableColumn id="10" xr3:uid="{FF19A2CA-FD60-47A9-92B0-71E757801BFC}" name="Date Added" dataDxfId="51"/>
    <tableColumn id="11" xr3:uid="{F9DE1B9C-D6AF-4D5A-B639-B2A9477E641D}" name="Comments" dataDxfId="5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272A55-5768-463B-BEBB-D427532C8F0A}" name="Table1324" displayName="Table1324" ref="A1:F121" totalsRowShown="0" headerRowDxfId="49" dataDxfId="48">
  <autoFilter ref="A1:F121" xr:uid="{E094815D-FEBB-44DB-84F9-2E436925815F}"/>
  <tableColumns count="6">
    <tableColumn id="3" xr3:uid="{0A6DF11D-6BDB-48E8-A9F7-703348554E26}" name="Description" dataDxfId="47"/>
    <tableColumn id="14" xr3:uid="{DB7AC70D-F19A-474A-9444-AF1E9EAF5707}" name="Sheet Name" dataDxfId="46"/>
    <tableColumn id="5" xr3:uid="{B1DF5453-90A4-4A05-8F1A-E49F0BFCAEAB}" name="Region" dataDxfId="45"/>
    <tableColumn id="6" xr3:uid="{A7524F33-03FF-4C43-9FCB-A6F1D2BE6D84}" name="Owner" dataDxfId="44"/>
    <tableColumn id="10" xr3:uid="{64858B2D-BCF9-4E1B-B72D-7916B409A8AE}" name="Date Added" dataDxfId="43">
      <calculatedColumnFormula>14/8/2025</calculatedColumnFormula>
    </tableColumn>
    <tableColumn id="11" xr3:uid="{95046AA2-083E-49C4-8534-AFE4F0EC97D4}" name="Comments" dataDxfId="4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F84C5E-0ECB-4EE5-87E2-394D56AEC5C7}" name="Table13" displayName="Table13" ref="A1:N88" totalsRowShown="0" headerRowDxfId="41" dataDxfId="40">
  <autoFilter ref="A1:N88" xr:uid="{E094815D-FEBB-44DB-84F9-2E436925815F}"/>
  <tableColumns count="14">
    <tableColumn id="1" xr3:uid="{D84D4030-D84F-4545-B08D-2E888504F003}" name="Task ID" dataDxfId="39"/>
    <tableColumn id="2" xr3:uid="{3C6B10A4-D944-4BF3-80A6-BDE23E4CAD7D}" name="Subtask ID" dataDxfId="38">
      <calculatedColumnFormula>CHAR(65 + COUNTIF($A$2:A2, A2) - 1)</calculatedColumnFormula>
    </tableColumn>
    <tableColumn id="13" xr3:uid="{8772DF26-110F-4DB3-9851-4105D4923464}" name="Project" dataDxfId="37"/>
    <tableColumn id="3" xr3:uid="{2FE3C5EE-B3A1-4EB4-A6F6-6A8A0911E796}" name="Description" dataDxfId="36"/>
    <tableColumn id="14" xr3:uid="{204A7801-F56C-4733-9483-E4FC73A31DD7}" name="Sheet Name" dataDxfId="35"/>
    <tableColumn id="4" xr3:uid="{BD0B50BF-C670-43BA-9EC8-B495A3038D33}" name="Link" dataDxfId="34"/>
    <tableColumn id="5" xr3:uid="{AD70BE2E-43B5-448A-9D82-FD207D44556A}" name="Region" dataDxfId="33"/>
    <tableColumn id="6" xr3:uid="{74A6FC9D-37F0-421B-831D-729F0BB709C8}" name="Owner" dataDxfId="32"/>
    <tableColumn id="7" xr3:uid="{61A32E18-1411-44AA-A5F3-BC0C4D28067F}" name="Reviewer" dataDxfId="31"/>
    <tableColumn id="8" xr3:uid="{E54EE81E-B494-48F7-A249-481C7042C55F}" name="Status" dataDxfId="30"/>
    <tableColumn id="9" xr3:uid="{458EABAC-1B66-418B-AF79-D5CF97C8DC15}" name="Priority" dataDxfId="29"/>
    <tableColumn id="10" xr3:uid="{D7A16424-D441-4D83-B555-944A16E37827}" name="Target Date" dataDxfId="28"/>
    <tableColumn id="11" xr3:uid="{327E7C65-6617-4102-BEAA-3041F14A43D5}" name="Comments" dataDxfId="27"/>
    <tableColumn id="12" xr3:uid="{C488F43F-68D3-44E2-9C5A-04D4B7A12958}" name="Reviewer Comments" dataDxfId="2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3" dT="2025-12-24T03:58:40.07" personId="{041F6F18-2D48-406C-A3FB-99639BFF220A}" id="{29D2825A-6FBF-449B-826B-3704C24A931B}">
    <text>Added into committed gen and add gen list</text>
  </threadedComment>
  <threadedComment ref="A24" dT="2025-12-24T04:01:22.27" personId="{041F6F18-2D48-406C-A3FB-99639BFF220A}" id="{19B19CDA-96B0-4209-AB9D-BF6323977501}">
    <text>Added 24/12/2025</text>
  </threadedComment>
</ThreadedComments>
</file>

<file path=xl/threadedComments/threadedComment2.xml><?xml version="1.0" encoding="utf-8"?>
<ThreadedComments xmlns="http://schemas.microsoft.com/office/spreadsheetml/2018/threadedcomments" xmlns:x="http://schemas.openxmlformats.org/spreadsheetml/2006/main">
  <threadedComment ref="L9" dT="2025-09-03T01:59:57.30" personId="{7B15C9D5-694A-4282-BAF2-5950056D14CA}" id="{62513A07-51F5-4DD5-ACBE-499E876E2B72}">
    <text>@Wriece Madassery Project RUG indicates commissioning (and completion) in FY24, current input is FY25.</text>
    <mentions>
      <mention mentionpersonId="{B068D1B1-C041-448C-BC90-78D87A4C2031}" mentionId="{4102E17F-B21F-43DD-AAA6-3EB46AD060EC}" startIndex="0" length="17"/>
    </mentions>
  </threadedComment>
  <threadedComment ref="L9" dT="2025-09-03T06:08:37.34" personId="{041F6F18-2D48-406C-A3FB-99639BFF220A}" id="{384F4BBE-63AA-4D6C-ADB3-2B15D00B6D08}" parentId="{62513A07-51F5-4DD5-ACBE-499E876E2B72}">
    <text>We’re only running from year 6 onwards so it wouldn’t matter now</text>
  </threadedComment>
  <threadedComment ref="L23" dT="2025-08-28T11:54:48.77" personId="{041F6F18-2D48-406C-A3FB-99639BFF220A}" id="{3F362737-3FB4-4448-8AED-994C237E76A3}" done="1">
    <text>Already model bundaberg SF</text>
  </threadedComment>
  <threadedComment ref="L23" dT="2025-08-28T11:56:01.42" personId="{041F6F18-2D48-406C-A3FB-99639BFF220A}" id="{FC71EBBB-DBD2-46BC-A40D-7CF56008AE52}" parentId="{3F362737-3FB4-4448-8AED-994C237E76A3}">
    <text>Remove from committed gen page, new bus num and add gen list</text>
  </threadedComment>
  <threadedComment ref="L30" dT="2025-08-28T02:10:43.52" personId="{041F6F18-2D48-406C-A3FB-99639BFF220A}" id="{1B75E70D-E70F-47CC-A24C-82047F62E78A}" done="1">
    <text xml:space="preserve">@Jack Sheehy </text>
    <mentions>
      <mention mentionpersonId="{E1926A89-A3F6-4E5E-AC92-48AF6D4363C3}" mentionId="{8625ED87-DAC7-4182-9381-610E24C7DB36}" startIndex="0" length="12"/>
    </mentions>
  </threadedComment>
  <threadedComment ref="L36" dT="2025-08-28T02:11:03.88" personId="{041F6F18-2D48-406C-A3FB-99639BFF220A}" id="{A4EE8EC8-B5B7-4AE2-8EC4-B4E8AB90E3BB}" done="1">
    <text>@Jack Sheehy capacity modelled is 200 MW, Baringa says 260</text>
    <mentions>
      <mention mentionpersonId="{E1926A89-A3F6-4E5E-AC92-48AF6D4363C3}" mentionId="{D6D87169-2A29-45A6-8D8A-2F0E8C2BFE52}" startIndex="0" length="12"/>
    </mentions>
  </threadedComment>
  <threadedComment ref="L42" dT="2025-08-28T02:14:11.40" personId="{041F6F18-2D48-406C-A3FB-99639BFF220A}" id="{9B7B80F7-EB08-44FE-A105-61372543EF1E}" done="1">
    <text>@Jack Sheehy capacity modelled is 49 MW, baringa says 100 MW</text>
    <mentions>
      <mention mentionpersonId="{E1926A89-A3F6-4E5E-AC92-48AF6D4363C3}" mentionId="{F030A8BD-C514-4555-A4D3-13A10170AB99}" startIndex="0" length="12"/>
    </mentions>
  </threadedComment>
  <threadedComment ref="D45" dT="2025-09-03T06:47:01.28" personId="{041F6F18-2D48-406C-A3FB-99639BFF220A}" id="{1481F869-44BF-43C3-979C-36B33C23A37A}">
    <text>RuG states 118 MW. Retaining Rug value</text>
  </threadedComment>
  <threadedComment ref="L48" dT="2025-08-28T02:20:07.07" personId="{041F6F18-2D48-406C-A3FB-99639BFF220A}" id="{770449ED-B303-487B-8B58-EEE065873F25}" done="1">
    <text>@Jack Sheehy , project has not been included in add gen list</text>
    <mentions>
      <mention mentionpersonId="{E1926A89-A3F6-4E5E-AC92-48AF6D4363C3}" mentionId="{7D2B4531-BCDF-4280-AD4E-06B7383C114C}" startIndex="0" length="12"/>
    </mentions>
  </threadedComment>
  <threadedComment ref="L48" dT="2025-09-03T06:34:13.44" personId="{041F6F18-2D48-406C-A3FB-99639BFF220A}" id="{686ADF59-5CA3-4099-AB25-00B7D491BAF5}" parentId="{770449ED-B303-487B-8B58-EEE065873F25}">
    <text>Updated commissioning date and added to add gen list</text>
  </threadedComment>
  <threadedComment ref="L52" dT="2025-08-28T02:25:00.92" personId="{041F6F18-2D48-406C-A3FB-99639BFF220A}" id="{D4E520E8-D1D0-4BC1-B96B-17C43DC62196}" done="1">
    <text>@Frank Wong capacity modelled is 890 vs 923 in baringa</text>
    <mentions>
      <mention mentionpersonId="{81307FA8-BB2C-40BE-B379-F78491782BED}" mentionId="{99A99100-EA0E-463F-AB10-4A1872F500D4}" startIndex="0" length="11"/>
    </mentions>
  </threadedComment>
  <threadedComment ref="L52" dT="2025-09-03T01:44:13.82" personId="{7B15C9D5-694A-4282-BAF2-5950056D14CA}" id="{70648A65-933E-4E5C-B803-B50013B4FFC3}" parentId="{D4E520E8-D1D0-4BC1-B96B-17C43DC62196}">
    <text>Done</text>
  </threadedComment>
  <threadedComment ref="L57" dT="2025-08-28T02:30:55.77" personId="{041F6F18-2D48-406C-A3FB-99639BFF220A}" id="{C4FEE38E-90E0-4498-BF76-762E390172F0}" done="1">
    <text>@Jack Sheehy, COD date needs to be changed to 1/02/2028</text>
    <mentions>
      <mention mentionpersonId="{E1926A89-A3F6-4E5E-AC92-48AF6D4363C3}" mentionId="{64BA2665-624F-44CF-A5CD-C7067AA5C192}" startIndex="0" length="12"/>
    </mentions>
  </threadedComment>
  <threadedComment ref="L57" dT="2025-09-03T06:37:01.85" personId="{041F6F18-2D48-406C-A3FB-99639BFF220A}" id="{991C3B8B-32F7-4957-954B-96B4055B66DF}" parentId="{C4FEE38E-90E0-4498-BF76-762E390172F0}">
    <text>Updated COD date</text>
  </threadedComment>
  <threadedComment ref="L58" dT="2025-09-03T02:07:05.49" personId="{7B15C9D5-694A-4282-BAF2-5950056D14CA}" id="{632E946D-6A55-4BBB-AD6B-DB0775633026}">
    <text>@Wriece Madassery where was this modelled?</text>
    <mentions>
      <mention mentionpersonId="{B068D1B1-C041-448C-BC90-78D87A4C2031}" mentionId="{B8EB6F5F-C250-4C54-81CE-1CED53551A1B}" startIndex="0" length="17"/>
    </mentions>
  </threadedComment>
  <threadedComment ref="L58" dT="2025-09-03T06:09:39.00" personId="{041F6F18-2D48-406C-A3FB-99639BFF220A}" id="{ABB7A252-E306-4F20-A324-840C7BBE2802}" parentId="{632E946D-6A55-4BBB-AD6B-DB0775633026}">
    <text xml:space="preserve">Referred to as Melton Renewable Energy hub in committed gen list
</text>
  </threadedComment>
  <threadedComment ref="L62" dT="2025-08-28T02:35:45.09" personId="{041F6F18-2D48-406C-A3FB-99639BFF220A}" id="{FA5CB9CA-0CD9-49EE-8CA7-34A1F8775568}" done="1">
    <text>@Jack Sheehy , need to update capacity and cod date in add gen list to align with what is being modelled</text>
    <mentions>
      <mention mentionpersonId="{E1926A89-A3F6-4E5E-AC92-48AF6D4363C3}" mentionId="{A6F61635-908C-4975-BE49-8BB8274EA6CE}" startIndex="0" length="12"/>
    </mentions>
  </threadedComment>
  <threadedComment ref="L62" dT="2025-09-03T06:38:52.64" personId="{041F6F18-2D48-406C-A3FB-99639BFF220A}" id="{8017AE3C-ED8C-4CC3-9710-DAA2CDE0508D}" parentId="{FA5CB9CA-0CD9-49EE-8CA7-34A1F8775568}">
    <text>Can ignore project</text>
  </threadedComment>
  <threadedComment ref="A63" dT="2025-08-29T00:01:04.11" personId="{041F6F18-2D48-406C-A3FB-99639BFF220A}" id="{2B30181D-FE15-4C8D-B3AC-AC2A9575D17B}" done="1">
    <text>Already in service, doubling up</text>
  </threadedComment>
  <threadedComment ref="L63" dT="2025-08-28T03:48:17.52" personId="{041F6F18-2D48-406C-A3FB-99639BFF220A}" id="{02B95F6B-46DB-49C2-8F20-98E0F9E8C182}">
    <text>@Frank Wong, COD date to be updated to align with baringa</text>
    <mentions>
      <mention mentionpersonId="{81307FA8-BB2C-40BE-B379-F78491782BED}" mentionId="{75BAAB00-FA1C-4DA1-BF64-2AE15F5043A4}" startIndex="0" length="11"/>
    </mentions>
  </threadedComment>
  <threadedComment ref="L63" dT="2025-09-03T01:52:05.47" personId="{7B15C9D5-694A-4282-BAF2-5950056D14CA}" id="{86011011-B083-4D25-8E03-0D11C05BDECA}" parentId="{02B95F6B-46DB-49C2-8F20-98E0F9E8C182}">
    <text>Done</text>
  </threadedComment>
  <threadedComment ref="L65" dT="2025-08-28T03:50:27.53" personId="{041F6F18-2D48-406C-A3FB-99639BFF220A}" id="{A05C781B-254A-44D6-96FA-C4B296BD1C34}" done="1">
    <text>@Jack Sheehy , COD date to be updated in input deck</text>
    <mentions>
      <mention mentionpersonId="{E1926A89-A3F6-4E5E-AC92-48AF6D4363C3}" mentionId="{EE7A3B58-1C21-40A6-B03C-C6D86AD9001F}" startIndex="0" length="12"/>
    </mentions>
  </threadedComment>
  <threadedComment ref="L83" dT="2025-08-28T04:20:00.90" personId="{041F6F18-2D48-406C-A3FB-99639BFF220A}" id="{E730A6B4-9EA8-4DE5-89D0-16CE10B237EC}">
    <text>@Frank Wong , commission date to be updated to align with Baringa</text>
    <mentions>
      <mention mentionpersonId="{81307FA8-BB2C-40BE-B379-F78491782BED}" mentionId="{44EC0F11-BDCD-4A79-B998-17C64F9536A4}" startIndex="0" length="11"/>
    </mentions>
  </threadedComment>
  <threadedComment ref="L83" dT="2025-09-03T01:54:37.81" personId="{7B15C9D5-694A-4282-BAF2-5950056D14CA}" id="{1874EEE6-DBCD-45D0-992D-B745969D2ABF}" parentId="{E730A6B4-9EA8-4DE5-89D0-16CE10B237EC}">
    <text xml:space="preserve">Done
</text>
  </threadedComment>
  <threadedComment ref="L85" dT="2025-09-03T02:09:09.74" personId="{7B15C9D5-694A-4282-BAF2-5950056D14CA}" id="{C636937F-777B-4E83-ADD7-1114FD8EDEA9}">
    <text>@Wriece Madassery Commissioning date update required to align with Baringa</text>
    <mentions>
      <mention mentionpersonId="{B068D1B1-C041-448C-BC90-78D87A4C2031}" mentionId="{298E0BBC-8523-4C89-ADFB-3431D45D6ACD}" startIndex="0" length="17"/>
    </mentions>
  </threadedComment>
  <threadedComment ref="L85" dT="2025-09-03T06:11:12.31" personId="{041F6F18-2D48-406C-A3FB-99639BFF220A}" id="{F394EFD0-53BB-4A83-AAE2-C2C07084B9B3}" parentId="{C636937F-777B-4E83-ADD7-1114FD8EDEA9}">
    <text>Updated</text>
  </threadedComment>
  <threadedComment ref="L88" dT="2025-08-28T05:12:44.68" personId="{041F6F18-2D48-406C-A3FB-99639BFF220A}" id="{C4338D42-1A97-4E05-9539-AE2117B36C87}">
    <text>@Jack Sheehy, update COD date in add gen list</text>
    <mentions>
      <mention mentionpersonId="{E1926A89-A3F6-4E5E-AC92-48AF6D4363C3}" mentionId="{4B5CFEF3-F4BB-4591-899E-838A5AEA3D49}" startIndex="0" length="12"/>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I11" dT="2026-01-30T05:18:57.45" personId="{14811C0C-4313-4F6B-8D07-079175ECD706}" id="{030C8883-9D01-4D05-93F4-1D73AE3A7873}">
    <text>20260130 Slight change to match GEM prev 508.5</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DE44-71A3-4D9F-BDE0-47200726E8FA}">
  <sheetPr>
    <tabColor theme="1"/>
  </sheetPr>
  <dimension ref="A1:G35"/>
  <sheetViews>
    <sheetView workbookViewId="0">
      <selection activeCell="E30" sqref="E30"/>
    </sheetView>
  </sheetViews>
  <sheetFormatPr defaultRowHeight="14.5" x14ac:dyDescent="0.35"/>
  <cols>
    <col min="2" max="2" width="68.26953125" style="6" bestFit="1" customWidth="1"/>
    <col min="3" max="3" width="5.54296875" style="6" bestFit="1" customWidth="1"/>
    <col min="4" max="4" width="5.453125" style="6" bestFit="1" customWidth="1"/>
    <col min="5" max="5" width="5.54296875" style="6" bestFit="1" customWidth="1"/>
    <col min="6" max="6" width="5.54296875" bestFit="1" customWidth="1"/>
    <col min="7" max="7" width="83.1796875" bestFit="1" customWidth="1"/>
  </cols>
  <sheetData>
    <row r="1" spans="1:7" x14ac:dyDescent="0.35">
      <c r="B1" s="8" t="s">
        <v>0</v>
      </c>
      <c r="C1" s="62" t="s">
        <v>1</v>
      </c>
      <c r="D1" s="62"/>
      <c r="E1" s="62"/>
      <c r="G1" t="s">
        <v>2</v>
      </c>
    </row>
    <row r="2" spans="1:7" x14ac:dyDescent="0.35">
      <c r="B2" s="7" t="s">
        <v>3</v>
      </c>
      <c r="C2" s="7" t="s">
        <v>4</v>
      </c>
      <c r="D2" s="7" t="s">
        <v>5</v>
      </c>
      <c r="E2" s="7" t="s">
        <v>6</v>
      </c>
      <c r="F2" s="63" t="s">
        <v>7</v>
      </c>
    </row>
    <row r="3" spans="1:7" x14ac:dyDescent="0.35">
      <c r="A3" s="5" t="b">
        <v>0</v>
      </c>
      <c r="B3" s="6" t="s">
        <v>8</v>
      </c>
      <c r="C3" s="5" t="b">
        <v>0</v>
      </c>
      <c r="D3" s="5" t="b">
        <v>0</v>
      </c>
      <c r="E3" s="5" t="b">
        <v>0</v>
      </c>
      <c r="F3" s="5" t="b">
        <v>0</v>
      </c>
    </row>
    <row r="4" spans="1:7" x14ac:dyDescent="0.35">
      <c r="B4" s="7" t="s">
        <v>9</v>
      </c>
      <c r="C4"/>
      <c r="D4"/>
      <c r="E4"/>
    </row>
    <row r="5" spans="1:7" x14ac:dyDescent="0.35">
      <c r="A5" s="5" t="b">
        <v>0</v>
      </c>
      <c r="B5" s="6" t="s">
        <v>10</v>
      </c>
      <c r="C5" s="5" t="b">
        <v>0</v>
      </c>
      <c r="D5" s="5" t="b">
        <v>0</v>
      </c>
      <c r="E5" s="5" t="b">
        <v>0</v>
      </c>
      <c r="F5" s="5" t="b">
        <v>0</v>
      </c>
      <c r="G5" t="s">
        <v>11</v>
      </c>
    </row>
    <row r="6" spans="1:7" x14ac:dyDescent="0.35">
      <c r="A6" s="5" t="b">
        <v>0</v>
      </c>
      <c r="B6" s="6" t="s">
        <v>12</v>
      </c>
      <c r="C6" s="5" t="b">
        <v>0</v>
      </c>
      <c r="D6" s="5" t="b">
        <v>0</v>
      </c>
      <c r="E6" s="5" t="b">
        <v>0</v>
      </c>
      <c r="F6" s="5" t="b">
        <v>0</v>
      </c>
      <c r="G6" t="s">
        <v>11</v>
      </c>
    </row>
    <row r="7" spans="1:7" x14ac:dyDescent="0.35">
      <c r="A7" s="5" t="b">
        <v>0</v>
      </c>
      <c r="B7" s="6" t="s">
        <v>13</v>
      </c>
      <c r="C7" s="5" t="b">
        <v>0</v>
      </c>
      <c r="D7" s="5" t="b">
        <v>0</v>
      </c>
      <c r="E7" s="5" t="b">
        <v>0</v>
      </c>
      <c r="F7" s="5" t="b">
        <v>0</v>
      </c>
      <c r="G7" t="s">
        <v>11</v>
      </c>
    </row>
    <row r="8" spans="1:7" x14ac:dyDescent="0.35">
      <c r="B8" s="7" t="s">
        <v>14</v>
      </c>
      <c r="C8"/>
      <c r="D8"/>
      <c r="E8"/>
    </row>
    <row r="9" spans="1:7" x14ac:dyDescent="0.35">
      <c r="A9" s="5" t="b">
        <v>0</v>
      </c>
      <c r="B9" s="6" t="s">
        <v>15</v>
      </c>
      <c r="C9" s="5" t="b">
        <v>0</v>
      </c>
      <c r="D9" s="5" t="b">
        <v>0</v>
      </c>
      <c r="E9" s="5" t="b">
        <v>0</v>
      </c>
      <c r="F9" s="5" t="b">
        <v>0</v>
      </c>
    </row>
    <row r="10" spans="1:7" x14ac:dyDescent="0.35">
      <c r="A10" s="5" t="b">
        <v>0</v>
      </c>
      <c r="B10" s="6" t="s">
        <v>16</v>
      </c>
      <c r="C10" s="5" t="b">
        <v>0</v>
      </c>
      <c r="D10" s="5" t="b">
        <v>0</v>
      </c>
      <c r="E10" s="5" t="b">
        <v>0</v>
      </c>
      <c r="F10" s="5" t="b">
        <v>0</v>
      </c>
      <c r="G10" t="s">
        <v>17</v>
      </c>
    </row>
    <row r="11" spans="1:7" x14ac:dyDescent="0.35">
      <c r="A11" s="5" t="b">
        <v>0</v>
      </c>
      <c r="B11" s="6" t="s">
        <v>18</v>
      </c>
      <c r="C11" s="5" t="b">
        <v>0</v>
      </c>
      <c r="D11" s="5" t="b">
        <v>0</v>
      </c>
      <c r="E11" s="5" t="b">
        <v>0</v>
      </c>
      <c r="F11" s="5" t="b">
        <v>0</v>
      </c>
      <c r="G11" t="s">
        <v>17</v>
      </c>
    </row>
    <row r="12" spans="1:7" x14ac:dyDescent="0.35">
      <c r="B12" s="7" t="s">
        <v>19</v>
      </c>
      <c r="C12"/>
      <c r="D12"/>
      <c r="E12"/>
    </row>
    <row r="13" spans="1:7" x14ac:dyDescent="0.35">
      <c r="A13" s="5" t="b">
        <v>0</v>
      </c>
      <c r="B13" s="6" t="s">
        <v>20</v>
      </c>
      <c r="C13" s="5" t="b">
        <v>0</v>
      </c>
      <c r="D13" s="5" t="b">
        <v>0</v>
      </c>
      <c r="E13" s="5" t="b">
        <v>0</v>
      </c>
      <c r="F13" s="5" t="b">
        <v>0</v>
      </c>
      <c r="G13" t="s">
        <v>21</v>
      </c>
    </row>
    <row r="14" spans="1:7" x14ac:dyDescent="0.35">
      <c r="A14" s="5" t="b">
        <v>0</v>
      </c>
      <c r="B14" s="6" t="s">
        <v>22</v>
      </c>
      <c r="C14" s="5" t="b">
        <v>0</v>
      </c>
      <c r="D14" s="5" t="b">
        <v>0</v>
      </c>
      <c r="E14" s="5" t="b">
        <v>0</v>
      </c>
      <c r="F14" s="5" t="b">
        <v>0</v>
      </c>
    </row>
    <row r="15" spans="1:7" x14ac:dyDescent="0.35">
      <c r="A15" s="5" t="b">
        <v>0</v>
      </c>
      <c r="B15" s="6" t="s">
        <v>23</v>
      </c>
      <c r="C15" s="5" t="b">
        <v>0</v>
      </c>
      <c r="D15" s="5" t="b">
        <v>0</v>
      </c>
      <c r="E15" s="5" t="b">
        <v>0</v>
      </c>
      <c r="F15" s="5" t="b">
        <v>0</v>
      </c>
      <c r="G15" t="s">
        <v>21</v>
      </c>
    </row>
    <row r="16" spans="1:7" x14ac:dyDescent="0.35">
      <c r="B16" s="7" t="s">
        <v>24</v>
      </c>
      <c r="C16"/>
      <c r="D16"/>
      <c r="E16"/>
    </row>
    <row r="17" spans="1:7" x14ac:dyDescent="0.35">
      <c r="A17" s="5" t="b">
        <v>0</v>
      </c>
      <c r="B17" s="6" t="s">
        <v>16</v>
      </c>
      <c r="C17" s="5" t="b">
        <v>0</v>
      </c>
      <c r="D17" s="5" t="b">
        <v>0</v>
      </c>
      <c r="E17" s="5" t="b">
        <v>0</v>
      </c>
      <c r="F17" s="5" t="b">
        <v>0</v>
      </c>
      <c r="G17" t="s">
        <v>21</v>
      </c>
    </row>
    <row r="18" spans="1:7" x14ac:dyDescent="0.35">
      <c r="A18" s="5" t="b">
        <v>0</v>
      </c>
      <c r="B18" s="6" t="s">
        <v>25</v>
      </c>
      <c r="C18" s="5" t="b">
        <v>0</v>
      </c>
      <c r="D18" s="5" t="b">
        <v>0</v>
      </c>
      <c r="E18" s="5" t="b">
        <v>0</v>
      </c>
      <c r="F18" s="5" t="b">
        <v>0</v>
      </c>
      <c r="G18" t="s">
        <v>21</v>
      </c>
    </row>
    <row r="19" spans="1:7" x14ac:dyDescent="0.35">
      <c r="B19" s="7" t="s">
        <v>26</v>
      </c>
      <c r="C19"/>
      <c r="D19"/>
      <c r="E19"/>
    </row>
    <row r="20" spans="1:7" ht="29" x14ac:dyDescent="0.35">
      <c r="A20" s="5" t="b">
        <v>0</v>
      </c>
      <c r="B20" s="9" t="s">
        <v>27</v>
      </c>
      <c r="C20" s="5" t="b">
        <v>0</v>
      </c>
      <c r="D20" s="5" t="b">
        <v>0</v>
      </c>
      <c r="E20" s="5" t="b">
        <v>0</v>
      </c>
      <c r="F20" s="5" t="b">
        <v>0</v>
      </c>
      <c r="G20" t="s">
        <v>28</v>
      </c>
    </row>
    <row r="21" spans="1:7" x14ac:dyDescent="0.35">
      <c r="A21" s="5" t="b">
        <v>0</v>
      </c>
      <c r="B21" s="9" t="s">
        <v>29</v>
      </c>
      <c r="C21" s="5" t="b">
        <v>0</v>
      </c>
      <c r="D21" s="5" t="b">
        <v>0</v>
      </c>
      <c r="E21" s="5" t="b">
        <v>0</v>
      </c>
      <c r="F21" s="5" t="b">
        <v>0</v>
      </c>
      <c r="G21" t="s">
        <v>21</v>
      </c>
    </row>
    <row r="22" spans="1:7" x14ac:dyDescent="0.35">
      <c r="B22" s="7" t="s">
        <v>30</v>
      </c>
      <c r="C22"/>
      <c r="D22"/>
      <c r="E22"/>
    </row>
    <row r="23" spans="1:7" x14ac:dyDescent="0.35">
      <c r="A23" s="5" t="b">
        <v>0</v>
      </c>
      <c r="B23" s="6" t="s">
        <v>31</v>
      </c>
      <c r="C23" s="5" t="b">
        <v>0</v>
      </c>
      <c r="D23" s="5" t="b">
        <v>0</v>
      </c>
      <c r="E23" s="5" t="b">
        <v>0</v>
      </c>
      <c r="F23" s="5" t="b">
        <v>0</v>
      </c>
      <c r="G23" t="s">
        <v>21</v>
      </c>
    </row>
    <row r="24" spans="1:7" x14ac:dyDescent="0.35">
      <c r="B24" s="7" t="s">
        <v>32</v>
      </c>
      <c r="C24"/>
      <c r="D24"/>
      <c r="E24"/>
    </row>
    <row r="25" spans="1:7" x14ac:dyDescent="0.35">
      <c r="A25" s="5" t="b">
        <v>0</v>
      </c>
      <c r="B25" s="6" t="s">
        <v>33</v>
      </c>
      <c r="C25" s="5" t="b">
        <v>0</v>
      </c>
      <c r="D25" s="5" t="b">
        <v>0</v>
      </c>
      <c r="E25" s="5" t="b">
        <v>0</v>
      </c>
      <c r="F25" s="5" t="b">
        <v>0</v>
      </c>
    </row>
    <row r="26" spans="1:7" x14ac:dyDescent="0.35">
      <c r="A26" s="5" t="b">
        <v>0</v>
      </c>
      <c r="B26" s="6" t="s">
        <v>34</v>
      </c>
      <c r="C26" s="5" t="b">
        <v>0</v>
      </c>
      <c r="D26" s="5" t="b">
        <v>0</v>
      </c>
      <c r="E26" s="5" t="b">
        <v>0</v>
      </c>
      <c r="F26" s="5" t="b">
        <v>0</v>
      </c>
    </row>
    <row r="27" spans="1:7" x14ac:dyDescent="0.35">
      <c r="B27" s="7" t="s">
        <v>35</v>
      </c>
      <c r="C27"/>
      <c r="D27"/>
      <c r="E27"/>
    </row>
    <row r="28" spans="1:7" x14ac:dyDescent="0.35">
      <c r="A28" s="5" t="b">
        <v>0</v>
      </c>
      <c r="B28" s="6" t="s">
        <v>36</v>
      </c>
      <c r="C28" s="5" t="b">
        <v>0</v>
      </c>
      <c r="D28" s="5" t="b">
        <v>0</v>
      </c>
      <c r="E28" s="5" t="b">
        <v>0</v>
      </c>
      <c r="F28" s="5" t="b">
        <v>0</v>
      </c>
      <c r="G28" t="s">
        <v>37</v>
      </c>
    </row>
    <row r="29" spans="1:7" ht="29" x14ac:dyDescent="0.35">
      <c r="A29" s="5" t="b">
        <v>0</v>
      </c>
      <c r="B29" s="9" t="s">
        <v>38</v>
      </c>
      <c r="C29" s="5" t="b">
        <v>0</v>
      </c>
      <c r="D29" s="5" t="b">
        <v>0</v>
      </c>
      <c r="E29" s="5" t="b">
        <v>0</v>
      </c>
      <c r="F29" s="5" t="b">
        <v>0</v>
      </c>
    </row>
    <row r="30" spans="1:7" ht="29" x14ac:dyDescent="0.35">
      <c r="A30" s="5" t="b">
        <v>0</v>
      </c>
      <c r="B30" s="9" t="s">
        <v>39</v>
      </c>
      <c r="C30" s="5" t="b">
        <v>0</v>
      </c>
      <c r="D30" s="5" t="b">
        <v>0</v>
      </c>
      <c r="E30" s="5" t="b">
        <v>0</v>
      </c>
      <c r="F30" s="5" t="b">
        <v>0</v>
      </c>
    </row>
    <row r="31" spans="1:7" x14ac:dyDescent="0.35">
      <c r="B31" s="7" t="s">
        <v>40</v>
      </c>
      <c r="C31"/>
      <c r="D31"/>
      <c r="E31"/>
    </row>
    <row r="32" spans="1:7" ht="29" x14ac:dyDescent="0.35">
      <c r="A32" s="5" t="b">
        <v>0</v>
      </c>
      <c r="B32" s="9" t="s">
        <v>41</v>
      </c>
      <c r="C32" s="5" t="b">
        <v>0</v>
      </c>
      <c r="D32" s="5" t="b">
        <v>0</v>
      </c>
      <c r="E32" s="5" t="b">
        <v>0</v>
      </c>
      <c r="F32" s="5" t="b">
        <v>0</v>
      </c>
    </row>
    <row r="33" spans="1:6" ht="29" x14ac:dyDescent="0.35">
      <c r="A33" s="5" t="b">
        <v>0</v>
      </c>
      <c r="B33" s="9" t="s">
        <v>42</v>
      </c>
      <c r="C33" s="5" t="b">
        <v>0</v>
      </c>
      <c r="D33" s="5" t="b">
        <v>0</v>
      </c>
      <c r="E33" s="5" t="b">
        <v>0</v>
      </c>
      <c r="F33" s="5" t="b">
        <v>0</v>
      </c>
    </row>
    <row r="34" spans="1:6" x14ac:dyDescent="0.35">
      <c r="B34" s="7" t="s">
        <v>43</v>
      </c>
      <c r="C34"/>
      <c r="D34"/>
      <c r="E34"/>
    </row>
    <row r="35" spans="1:6" x14ac:dyDescent="0.35">
      <c r="A35" s="5" t="b">
        <v>0</v>
      </c>
      <c r="B35" s="6" t="s">
        <v>44</v>
      </c>
      <c r="C35" s="5" t="b">
        <v>0</v>
      </c>
      <c r="D35" s="5" t="b">
        <v>0</v>
      </c>
      <c r="E35" s="5" t="b">
        <v>0</v>
      </c>
      <c r="F35" s="5" t="b">
        <v>0</v>
      </c>
    </row>
  </sheetData>
  <pageMargins left="0.7" right="0.7" top="0.75" bottom="0.75" header="0.3" footer="0.3"/>
  <headerFooter>
    <oddFooter>&amp;C_x000D_&amp;1#&amp;"Aptos"&amp;10&amp;K000000 General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DF44F-AD1A-41CD-BB35-B0642D5F494F}">
  <sheetPr>
    <tabColor theme="3" tint="0.499984740745262"/>
  </sheetPr>
  <dimension ref="A1:F122"/>
  <sheetViews>
    <sheetView zoomScaleNormal="100" workbookViewId="0">
      <pane ySplit="1" topLeftCell="A15" activePane="bottomLeft" state="frozen"/>
      <selection pane="bottomLeft" activeCell="A15" sqref="A15"/>
    </sheetView>
  </sheetViews>
  <sheetFormatPr defaultRowHeight="14.5" x14ac:dyDescent="0.35"/>
  <cols>
    <col min="1" max="1" width="31.1796875" style="104" bestFit="1" customWidth="1"/>
    <col min="2" max="2" width="44.7265625" bestFit="1" customWidth="1"/>
    <col min="5" max="5" width="13.26953125" bestFit="1" customWidth="1"/>
    <col min="6" max="6" width="79" bestFit="1" customWidth="1"/>
  </cols>
  <sheetData>
    <row r="1" spans="1:6" x14ac:dyDescent="0.35">
      <c r="A1" s="3" t="s">
        <v>45</v>
      </c>
      <c r="B1" s="1" t="s">
        <v>46</v>
      </c>
      <c r="C1" s="1" t="s">
        <v>47</v>
      </c>
      <c r="D1" s="1" t="s">
        <v>48</v>
      </c>
      <c r="E1" s="1" t="s">
        <v>49</v>
      </c>
      <c r="F1" s="1" t="s">
        <v>50</v>
      </c>
    </row>
    <row r="2" spans="1:6" x14ac:dyDescent="0.35">
      <c r="A2" s="3" t="s">
        <v>51</v>
      </c>
      <c r="B2" s="4" t="s">
        <v>52</v>
      </c>
      <c r="C2" s="1" t="s">
        <v>53</v>
      </c>
      <c r="D2" s="1" t="s">
        <v>54</v>
      </c>
      <c r="E2" s="2">
        <v>46015</v>
      </c>
      <c r="F2" s="3"/>
    </row>
    <row r="3" spans="1:6" x14ac:dyDescent="0.35">
      <c r="A3" s="78" t="s">
        <v>55</v>
      </c>
      <c r="B3" s="4" t="s">
        <v>56</v>
      </c>
      <c r="C3" s="1" t="s">
        <v>4</v>
      </c>
      <c r="D3" s="1" t="s">
        <v>54</v>
      </c>
      <c r="E3" s="2">
        <v>46015</v>
      </c>
      <c r="F3" s="1"/>
    </row>
    <row r="4" spans="1:6" x14ac:dyDescent="0.35">
      <c r="A4" s="78" t="s">
        <v>57</v>
      </c>
      <c r="B4" s="4" t="s">
        <v>58</v>
      </c>
      <c r="C4" s="1" t="s">
        <v>53</v>
      </c>
      <c r="D4" s="1" t="s">
        <v>54</v>
      </c>
      <c r="E4" s="2">
        <v>46015</v>
      </c>
      <c r="F4" s="3"/>
    </row>
    <row r="5" spans="1:6" x14ac:dyDescent="0.35">
      <c r="A5" s="78" t="s">
        <v>59</v>
      </c>
      <c r="B5" s="4" t="s">
        <v>60</v>
      </c>
      <c r="C5" s="1" t="s">
        <v>53</v>
      </c>
      <c r="D5" s="1" t="s">
        <v>54</v>
      </c>
      <c r="E5" s="2">
        <v>46021</v>
      </c>
      <c r="F5" s="1"/>
    </row>
    <row r="6" spans="1:6" x14ac:dyDescent="0.35">
      <c r="A6" s="78" t="s">
        <v>61</v>
      </c>
      <c r="B6" s="4" t="s">
        <v>62</v>
      </c>
      <c r="C6" s="1" t="s">
        <v>6</v>
      </c>
      <c r="D6" s="1" t="s">
        <v>54</v>
      </c>
      <c r="E6" s="2">
        <v>46021</v>
      </c>
      <c r="F6" s="1"/>
    </row>
    <row r="7" spans="1:6" x14ac:dyDescent="0.35">
      <c r="A7" s="78" t="s">
        <v>63</v>
      </c>
      <c r="B7" s="4" t="s">
        <v>64</v>
      </c>
      <c r="C7" s="1" t="s">
        <v>6</v>
      </c>
      <c r="D7" s="1" t="s">
        <v>54</v>
      </c>
      <c r="E7" s="2">
        <v>46021</v>
      </c>
      <c r="F7" s="3" t="s">
        <v>65</v>
      </c>
    </row>
    <row r="8" spans="1:6" x14ac:dyDescent="0.35">
      <c r="A8" s="78" t="s">
        <v>66</v>
      </c>
      <c r="B8" s="4" t="s">
        <v>67</v>
      </c>
      <c r="C8" s="1" t="s">
        <v>53</v>
      </c>
      <c r="D8" s="1" t="s">
        <v>54</v>
      </c>
      <c r="E8" s="2">
        <v>46021</v>
      </c>
      <c r="F8" s="3" t="s">
        <v>68</v>
      </c>
    </row>
    <row r="9" spans="1:6" x14ac:dyDescent="0.35">
      <c r="A9" s="78" t="s">
        <v>69</v>
      </c>
      <c r="B9" s="4" t="s">
        <v>70</v>
      </c>
      <c r="C9" s="1" t="s">
        <v>6</v>
      </c>
      <c r="D9" s="1" t="s">
        <v>54</v>
      </c>
      <c r="E9" s="2">
        <v>46021</v>
      </c>
      <c r="F9" s="3" t="s">
        <v>71</v>
      </c>
    </row>
    <row r="10" spans="1:6" x14ac:dyDescent="0.35">
      <c r="A10" s="78" t="s">
        <v>72</v>
      </c>
      <c r="B10" s="4" t="s">
        <v>73</v>
      </c>
      <c r="C10" s="1" t="s">
        <v>6</v>
      </c>
      <c r="D10" s="1" t="s">
        <v>54</v>
      </c>
      <c r="E10" s="2">
        <v>46021</v>
      </c>
      <c r="F10" s="1" t="s">
        <v>74</v>
      </c>
    </row>
    <row r="11" spans="1:6" ht="101.5" x14ac:dyDescent="0.35">
      <c r="A11" s="102" t="s">
        <v>75</v>
      </c>
      <c r="B11" s="78" t="s">
        <v>76</v>
      </c>
      <c r="C11" s="1" t="s">
        <v>77</v>
      </c>
      <c r="D11" s="1" t="s">
        <v>78</v>
      </c>
      <c r="E11" s="2">
        <v>46029</v>
      </c>
      <c r="F11" s="3" t="s">
        <v>79</v>
      </c>
    </row>
    <row r="12" spans="1:6" ht="43.5" x14ac:dyDescent="0.35">
      <c r="A12" s="78" t="s">
        <v>80</v>
      </c>
      <c r="B12" s="4" t="s">
        <v>81</v>
      </c>
      <c r="C12" s="1" t="s">
        <v>4</v>
      </c>
      <c r="D12" s="1" t="s">
        <v>82</v>
      </c>
      <c r="E12" s="2">
        <v>46048</v>
      </c>
      <c r="F12" s="3" t="s">
        <v>83</v>
      </c>
    </row>
    <row r="13" spans="1:6" x14ac:dyDescent="0.35">
      <c r="A13" s="102" t="s">
        <v>84</v>
      </c>
      <c r="B13" s="4" t="s">
        <v>85</v>
      </c>
      <c r="C13" s="1" t="s">
        <v>4</v>
      </c>
      <c r="D13" s="1" t="s">
        <v>78</v>
      </c>
      <c r="E13" s="2">
        <v>46056</v>
      </c>
      <c r="F13" s="1" t="s">
        <v>86</v>
      </c>
    </row>
    <row r="14" spans="1:6" x14ac:dyDescent="0.35">
      <c r="A14" s="3" t="s">
        <v>87</v>
      </c>
      <c r="B14" s="4" t="s">
        <v>88</v>
      </c>
      <c r="C14" s="1" t="s">
        <v>4</v>
      </c>
      <c r="D14" s="1" t="s">
        <v>78</v>
      </c>
      <c r="E14" s="2">
        <v>46057</v>
      </c>
      <c r="F14" s="3" t="s">
        <v>89</v>
      </c>
    </row>
    <row r="15" spans="1:6" x14ac:dyDescent="0.35">
      <c r="A15" s="102" t="s">
        <v>90</v>
      </c>
      <c r="B15" s="4" t="s">
        <v>91</v>
      </c>
      <c r="C15" s="1" t="s">
        <v>4</v>
      </c>
      <c r="D15" s="1" t="s">
        <v>78</v>
      </c>
      <c r="E15" s="2">
        <v>46059</v>
      </c>
      <c r="F15" s="3" t="s">
        <v>92</v>
      </c>
    </row>
    <row r="16" spans="1:6" x14ac:dyDescent="0.35">
      <c r="A16" s="102"/>
      <c r="B16" s="4"/>
      <c r="C16" s="1"/>
      <c r="D16" s="1"/>
      <c r="E16" s="2"/>
      <c r="F16" s="3"/>
    </row>
    <row r="17" spans="1:6" x14ac:dyDescent="0.35">
      <c r="A17" s="78"/>
      <c r="B17" s="4"/>
      <c r="C17" s="1"/>
      <c r="D17" s="1"/>
      <c r="E17" s="2"/>
      <c r="F17" s="3"/>
    </row>
    <row r="18" spans="1:6" x14ac:dyDescent="0.35">
      <c r="A18" s="78"/>
      <c r="B18" s="4"/>
      <c r="C18" s="1"/>
      <c r="D18" s="1"/>
      <c r="E18" s="2"/>
      <c r="F18" s="3"/>
    </row>
    <row r="19" spans="1:6" x14ac:dyDescent="0.35">
      <c r="A19" s="78"/>
      <c r="B19" s="4"/>
      <c r="C19" s="1"/>
      <c r="D19" s="1"/>
      <c r="E19" s="2"/>
      <c r="F19" s="3"/>
    </row>
    <row r="20" spans="1:6" x14ac:dyDescent="0.35">
      <c r="A20" s="78"/>
      <c r="B20" s="4"/>
      <c r="C20" s="1"/>
      <c r="D20" s="1"/>
      <c r="E20" s="2"/>
      <c r="F20" s="3"/>
    </row>
    <row r="21" spans="1:6" x14ac:dyDescent="0.35">
      <c r="A21" s="102"/>
      <c r="B21" s="4"/>
      <c r="C21" s="1"/>
      <c r="D21" s="1"/>
      <c r="E21" s="2"/>
      <c r="F21" s="3"/>
    </row>
    <row r="22" spans="1:6" x14ac:dyDescent="0.35">
      <c r="A22" s="102"/>
      <c r="B22" s="51"/>
      <c r="C22" s="1"/>
      <c r="D22" s="1"/>
      <c r="E22" s="2"/>
      <c r="F22" s="3"/>
    </row>
    <row r="23" spans="1:6" x14ac:dyDescent="0.35">
      <c r="A23" s="102"/>
      <c r="B23" s="51"/>
      <c r="C23" s="1"/>
      <c r="D23" s="1"/>
      <c r="E23" s="2"/>
      <c r="F23" s="3"/>
    </row>
    <row r="24" spans="1:6" x14ac:dyDescent="0.35">
      <c r="A24" s="102"/>
      <c r="B24" s="51"/>
      <c r="C24" s="1"/>
      <c r="D24" s="1"/>
      <c r="E24" s="2"/>
      <c r="F24" s="3"/>
    </row>
    <row r="25" spans="1:6" x14ac:dyDescent="0.35">
      <c r="A25" s="102"/>
      <c r="B25" s="51"/>
      <c r="C25" s="1"/>
      <c r="D25" s="1"/>
      <c r="E25" s="2"/>
      <c r="F25" s="3"/>
    </row>
    <row r="26" spans="1:6" x14ac:dyDescent="0.35">
      <c r="A26" s="102"/>
      <c r="B26" s="51"/>
      <c r="C26" s="1"/>
      <c r="D26" s="1"/>
      <c r="E26" s="2"/>
      <c r="F26" s="3"/>
    </row>
    <row r="27" spans="1:6" x14ac:dyDescent="0.35">
      <c r="A27" s="102"/>
      <c r="B27" s="51"/>
      <c r="C27" s="1"/>
      <c r="D27" s="1"/>
      <c r="E27" s="2"/>
      <c r="F27" s="3"/>
    </row>
    <row r="28" spans="1:6" x14ac:dyDescent="0.35">
      <c r="A28" s="102"/>
      <c r="B28" s="51"/>
      <c r="C28" s="1"/>
      <c r="D28" s="1"/>
      <c r="E28" s="2"/>
      <c r="F28" s="3"/>
    </row>
    <row r="29" spans="1:6" x14ac:dyDescent="0.35">
      <c r="A29" s="102"/>
      <c r="B29" s="51"/>
      <c r="C29" s="1"/>
      <c r="D29" s="1"/>
      <c r="E29" s="2"/>
      <c r="F29" s="3"/>
    </row>
    <row r="30" spans="1:6" x14ac:dyDescent="0.35">
      <c r="A30" s="78"/>
      <c r="B30" s="4"/>
      <c r="C30" s="1"/>
      <c r="D30" s="1"/>
      <c r="E30" s="2"/>
      <c r="F30" s="1"/>
    </row>
    <row r="31" spans="1:6" x14ac:dyDescent="0.35">
      <c r="A31" s="3"/>
      <c r="B31" s="51"/>
      <c r="C31" s="1"/>
      <c r="D31" s="1"/>
      <c r="E31" s="2"/>
      <c r="F31" s="1"/>
    </row>
    <row r="32" spans="1:6" x14ac:dyDescent="0.35">
      <c r="A32" s="3"/>
      <c r="B32" s="51"/>
      <c r="C32" s="1"/>
      <c r="D32" s="1"/>
      <c r="E32" s="2"/>
      <c r="F32" s="3"/>
    </row>
    <row r="33" spans="1:6" x14ac:dyDescent="0.35">
      <c r="A33" s="78"/>
      <c r="B33" s="4"/>
      <c r="C33" s="1"/>
      <c r="D33" s="1"/>
      <c r="E33" s="2"/>
      <c r="F33" s="3"/>
    </row>
    <row r="34" spans="1:6" x14ac:dyDescent="0.35">
      <c r="A34" s="3"/>
      <c r="B34" s="4"/>
      <c r="C34" s="1"/>
      <c r="D34" s="1"/>
      <c r="E34" s="2"/>
      <c r="F34" s="3"/>
    </row>
    <row r="35" spans="1:6" x14ac:dyDescent="0.35">
      <c r="A35" s="3"/>
      <c r="B35" s="51"/>
      <c r="C35" s="1"/>
      <c r="D35" s="1"/>
      <c r="E35" s="2"/>
      <c r="F35" s="3"/>
    </row>
    <row r="36" spans="1:6" x14ac:dyDescent="0.35">
      <c r="A36" s="108"/>
      <c r="B36" s="51"/>
      <c r="C36" s="1"/>
      <c r="D36" s="1"/>
      <c r="E36" s="2"/>
      <c r="F36" s="3"/>
    </row>
    <row r="37" spans="1:6" s="1" customFormat="1" x14ac:dyDescent="0.35">
      <c r="A37" s="108"/>
      <c r="B37" s="51"/>
      <c r="E37" s="2"/>
      <c r="F37" s="3"/>
    </row>
    <row r="38" spans="1:6" s="1" customFormat="1" x14ac:dyDescent="0.35">
      <c r="A38" s="108"/>
      <c r="B38" s="51"/>
      <c r="E38" s="2"/>
      <c r="F38" s="3"/>
    </row>
    <row r="39" spans="1:6" s="1" customFormat="1" x14ac:dyDescent="0.35">
      <c r="A39" s="3"/>
      <c r="B39" s="51"/>
      <c r="E39" s="2"/>
      <c r="F39" s="3"/>
    </row>
    <row r="40" spans="1:6" s="1" customFormat="1" x14ac:dyDescent="0.35">
      <c r="A40" s="3"/>
      <c r="B40" s="51"/>
      <c r="E40" s="2"/>
      <c r="F40" s="3"/>
    </row>
    <row r="41" spans="1:6" s="1" customFormat="1" x14ac:dyDescent="0.35">
      <c r="A41" s="3"/>
      <c r="B41" s="51"/>
      <c r="E41" s="2"/>
      <c r="F41" s="3"/>
    </row>
    <row r="42" spans="1:6" s="1" customFormat="1" x14ac:dyDescent="0.35">
      <c r="A42" s="3"/>
      <c r="B42" s="51"/>
      <c r="E42" s="2"/>
      <c r="F42" s="3"/>
    </row>
    <row r="43" spans="1:6" s="1" customFormat="1" x14ac:dyDescent="0.35">
      <c r="A43" s="3"/>
      <c r="B43" s="51"/>
      <c r="E43" s="2"/>
      <c r="F43" s="3"/>
    </row>
    <row r="44" spans="1:6" s="1" customFormat="1" x14ac:dyDescent="0.35">
      <c r="A44" s="3"/>
      <c r="B44" s="51"/>
      <c r="E44" s="2"/>
      <c r="F44" s="3"/>
    </row>
    <row r="45" spans="1:6" x14ac:dyDescent="0.35">
      <c r="A45" s="3"/>
      <c r="B45" s="51"/>
      <c r="C45" s="1"/>
      <c r="D45" s="1"/>
      <c r="E45" s="2"/>
      <c r="F45" s="3"/>
    </row>
    <row r="46" spans="1:6" x14ac:dyDescent="0.35">
      <c r="A46" s="3"/>
      <c r="B46" s="4"/>
      <c r="C46" s="1"/>
      <c r="D46" s="1"/>
      <c r="E46" s="2"/>
      <c r="F46" s="3"/>
    </row>
    <row r="47" spans="1:6" x14ac:dyDescent="0.35">
      <c r="A47" s="3"/>
      <c r="B47" s="4"/>
      <c r="C47" s="1"/>
      <c r="D47" s="1"/>
      <c r="E47" s="2"/>
      <c r="F47" s="3"/>
    </row>
    <row r="48" spans="1:6" x14ac:dyDescent="0.35">
      <c r="A48" s="3"/>
      <c r="B48" s="4"/>
      <c r="C48" s="1"/>
      <c r="D48" s="1"/>
      <c r="E48" s="2"/>
      <c r="F48" s="3"/>
    </row>
    <row r="49" spans="1:6" x14ac:dyDescent="0.35">
      <c r="A49" s="3"/>
      <c r="B49" s="4"/>
      <c r="C49" s="1"/>
      <c r="D49" s="1"/>
      <c r="E49" s="2"/>
      <c r="F49" s="3"/>
    </row>
    <row r="50" spans="1:6" x14ac:dyDescent="0.35">
      <c r="A50" s="3"/>
      <c r="B50" s="4"/>
      <c r="C50" s="1"/>
      <c r="D50" s="1"/>
      <c r="E50" s="2"/>
      <c r="F50" s="3"/>
    </row>
    <row r="51" spans="1:6" x14ac:dyDescent="0.35">
      <c r="A51" s="3"/>
      <c r="B51" s="4"/>
      <c r="C51" s="1"/>
      <c r="D51" s="1"/>
      <c r="E51" s="2"/>
      <c r="F51" s="3"/>
    </row>
    <row r="52" spans="1:6" x14ac:dyDescent="0.35">
      <c r="A52" s="3"/>
      <c r="B52" s="4"/>
      <c r="C52" s="1"/>
      <c r="D52" s="1"/>
      <c r="E52" s="2"/>
      <c r="F52" s="3"/>
    </row>
    <row r="53" spans="1:6" x14ac:dyDescent="0.35">
      <c r="A53" s="3"/>
      <c r="B53" s="4"/>
      <c r="C53" s="1"/>
      <c r="D53" s="1"/>
      <c r="E53" s="2"/>
      <c r="F53" s="3"/>
    </row>
    <row r="54" spans="1:6" x14ac:dyDescent="0.35">
      <c r="A54" s="3"/>
      <c r="B54" s="4"/>
      <c r="C54" s="1"/>
      <c r="D54" s="1"/>
      <c r="E54" s="2"/>
      <c r="F54" s="3"/>
    </row>
    <row r="55" spans="1:6" x14ac:dyDescent="0.35">
      <c r="A55" s="3"/>
      <c r="B55" s="4"/>
      <c r="C55" s="1"/>
      <c r="D55" s="1"/>
      <c r="E55" s="2"/>
      <c r="F55" s="3"/>
    </row>
    <row r="56" spans="1:6" x14ac:dyDescent="0.35">
      <c r="A56" s="3"/>
      <c r="B56" s="4"/>
      <c r="C56" s="1"/>
      <c r="D56" s="1"/>
      <c r="E56" s="2"/>
      <c r="F56" s="3"/>
    </row>
    <row r="57" spans="1:6" x14ac:dyDescent="0.35">
      <c r="A57" s="3"/>
      <c r="B57" s="4"/>
      <c r="C57" s="1"/>
      <c r="D57" s="1"/>
      <c r="E57" s="2"/>
      <c r="F57" s="3"/>
    </row>
    <row r="58" spans="1:6" x14ac:dyDescent="0.35">
      <c r="A58" s="3"/>
      <c r="B58" s="4"/>
      <c r="C58" s="1"/>
      <c r="D58" s="1"/>
      <c r="E58" s="2"/>
      <c r="F58" s="3"/>
    </row>
    <row r="59" spans="1:6" x14ac:dyDescent="0.35">
      <c r="A59" s="3"/>
      <c r="B59" s="4"/>
      <c r="C59" s="1"/>
      <c r="D59" s="1"/>
      <c r="E59" s="2"/>
      <c r="F59" s="3"/>
    </row>
    <row r="60" spans="1:6" x14ac:dyDescent="0.35">
      <c r="A60" s="3"/>
      <c r="B60" s="4"/>
      <c r="C60" s="1"/>
      <c r="D60" s="1"/>
      <c r="E60" s="2"/>
      <c r="F60" s="3"/>
    </row>
    <row r="61" spans="1:6" x14ac:dyDescent="0.35">
      <c r="A61" s="3"/>
      <c r="B61" s="4"/>
      <c r="C61" s="1"/>
      <c r="D61" s="1"/>
      <c r="E61" s="2"/>
      <c r="F61" s="3"/>
    </row>
    <row r="62" spans="1:6" x14ac:dyDescent="0.35">
      <c r="A62" s="3"/>
      <c r="B62" s="4"/>
      <c r="C62" s="1"/>
      <c r="D62" s="1"/>
      <c r="E62" s="2"/>
      <c r="F62" s="3"/>
    </row>
    <row r="63" spans="1:6" x14ac:dyDescent="0.35">
      <c r="A63" s="3"/>
      <c r="B63" s="4"/>
      <c r="C63" s="1"/>
      <c r="D63" s="1"/>
      <c r="E63" s="2"/>
      <c r="F63" s="3"/>
    </row>
    <row r="64" spans="1:6" x14ac:dyDescent="0.35">
      <c r="A64" s="3"/>
      <c r="B64" s="4"/>
      <c r="C64" s="1"/>
      <c r="D64" s="1"/>
      <c r="E64" s="2"/>
      <c r="F64" s="3"/>
    </row>
    <row r="65" spans="1:6" x14ac:dyDescent="0.35">
      <c r="A65" s="3"/>
      <c r="B65" s="4"/>
      <c r="C65" s="1"/>
      <c r="D65" s="1"/>
      <c r="E65" s="2"/>
      <c r="F65" s="3"/>
    </row>
    <row r="66" spans="1:6" x14ac:dyDescent="0.35">
      <c r="A66" s="3"/>
      <c r="B66" s="4"/>
      <c r="C66" s="1"/>
      <c r="D66" s="1"/>
      <c r="E66" s="2"/>
      <c r="F66" s="3"/>
    </row>
    <row r="67" spans="1:6" x14ac:dyDescent="0.35">
      <c r="A67" s="3"/>
      <c r="B67" s="4"/>
      <c r="C67" s="1"/>
      <c r="D67" s="1"/>
      <c r="E67" s="2"/>
      <c r="F67" s="3"/>
    </row>
    <row r="68" spans="1:6" x14ac:dyDescent="0.35">
      <c r="A68" s="3"/>
      <c r="B68" s="4"/>
      <c r="C68" s="1"/>
      <c r="D68" s="1"/>
      <c r="E68" s="2"/>
      <c r="F68" s="3"/>
    </row>
    <row r="69" spans="1:6" x14ac:dyDescent="0.35">
      <c r="A69" s="3"/>
      <c r="B69" s="4"/>
      <c r="C69" s="1"/>
      <c r="D69" s="1"/>
      <c r="E69" s="2"/>
      <c r="F69" s="3"/>
    </row>
    <row r="70" spans="1:6" x14ac:dyDescent="0.35">
      <c r="A70" s="3"/>
      <c r="B70" s="4"/>
      <c r="C70" s="1"/>
      <c r="D70" s="1"/>
      <c r="E70" s="2"/>
      <c r="F70" s="3"/>
    </row>
    <row r="71" spans="1:6" x14ac:dyDescent="0.35">
      <c r="A71" s="3"/>
      <c r="B71" s="4"/>
      <c r="C71" s="1"/>
      <c r="D71" s="1"/>
      <c r="E71" s="2"/>
      <c r="F71" s="3"/>
    </row>
    <row r="72" spans="1:6" x14ac:dyDescent="0.35">
      <c r="A72" s="3"/>
      <c r="B72" s="4"/>
      <c r="C72" s="1"/>
      <c r="D72" s="1"/>
      <c r="E72" s="2"/>
      <c r="F72" s="3"/>
    </row>
    <row r="73" spans="1:6" x14ac:dyDescent="0.35">
      <c r="A73" s="3"/>
      <c r="B73" s="4"/>
      <c r="C73" s="1"/>
      <c r="D73" s="1"/>
      <c r="E73" s="2"/>
      <c r="F73" s="3"/>
    </row>
    <row r="74" spans="1:6" x14ac:dyDescent="0.35">
      <c r="A74" s="103"/>
      <c r="B74" s="4"/>
      <c r="C74" s="1"/>
      <c r="D74" s="1"/>
      <c r="E74" s="2"/>
      <c r="F74" s="3"/>
    </row>
    <row r="75" spans="1:6" x14ac:dyDescent="0.35">
      <c r="A75" s="3"/>
      <c r="B75" s="4"/>
      <c r="C75" s="1"/>
      <c r="D75" s="1"/>
      <c r="E75" s="2"/>
      <c r="F75" s="3"/>
    </row>
    <row r="76" spans="1:6" x14ac:dyDescent="0.35">
      <c r="A76" s="3"/>
      <c r="B76" s="4"/>
      <c r="C76" s="1"/>
      <c r="D76" s="1"/>
      <c r="E76" s="2"/>
      <c r="F76" s="3"/>
    </row>
    <row r="77" spans="1:6" x14ac:dyDescent="0.35">
      <c r="A77" s="3"/>
      <c r="B77" s="4"/>
      <c r="C77" s="1"/>
      <c r="D77" s="1"/>
      <c r="E77" s="2"/>
      <c r="F77" s="3"/>
    </row>
    <row r="78" spans="1:6" x14ac:dyDescent="0.35">
      <c r="A78" s="3"/>
      <c r="B78" s="4"/>
      <c r="C78" s="1"/>
      <c r="D78" s="1"/>
      <c r="E78" s="2"/>
      <c r="F78" s="3"/>
    </row>
    <row r="79" spans="1:6" x14ac:dyDescent="0.35">
      <c r="A79" s="3"/>
      <c r="B79" s="4"/>
      <c r="C79" s="1"/>
      <c r="D79" s="1"/>
      <c r="E79" s="2"/>
      <c r="F79" s="3"/>
    </row>
    <row r="80" spans="1:6" x14ac:dyDescent="0.35">
      <c r="A80" s="3"/>
      <c r="B80" s="4"/>
      <c r="C80" s="1"/>
      <c r="D80" s="1"/>
      <c r="E80" s="2"/>
      <c r="F80" s="3"/>
    </row>
    <row r="81" spans="1:6" x14ac:dyDescent="0.35">
      <c r="A81" s="3"/>
      <c r="B81" s="4"/>
      <c r="C81" s="1"/>
      <c r="D81" s="1"/>
      <c r="E81" s="2"/>
      <c r="F81" s="3"/>
    </row>
    <row r="82" spans="1:6" x14ac:dyDescent="0.35">
      <c r="A82" s="3"/>
      <c r="B82" s="4"/>
      <c r="C82" s="1"/>
      <c r="D82" s="1"/>
      <c r="E82" s="2"/>
      <c r="F82" s="3"/>
    </row>
    <row r="83" spans="1:6" x14ac:dyDescent="0.35">
      <c r="A83" s="3"/>
      <c r="B83" s="4"/>
      <c r="C83" s="1"/>
      <c r="D83" s="1"/>
      <c r="E83" s="2"/>
      <c r="F83" s="3"/>
    </row>
    <row r="84" spans="1:6" x14ac:dyDescent="0.35">
      <c r="A84" s="3"/>
      <c r="B84" s="1"/>
      <c r="C84" s="1"/>
      <c r="D84" s="1"/>
      <c r="E84" s="2"/>
      <c r="F84" s="3"/>
    </row>
    <row r="85" spans="1:6" x14ac:dyDescent="0.35">
      <c r="A85" s="3"/>
      <c r="B85" s="1"/>
      <c r="C85" s="1"/>
      <c r="D85" s="1"/>
      <c r="E85" s="2"/>
      <c r="F85" s="3"/>
    </row>
    <row r="86" spans="1:6" x14ac:dyDescent="0.35">
      <c r="A86" s="3"/>
      <c r="B86" s="1"/>
      <c r="C86" s="1"/>
      <c r="D86" s="1"/>
      <c r="E86" s="2"/>
      <c r="F86" s="3"/>
    </row>
    <row r="87" spans="1:6" x14ac:dyDescent="0.35">
      <c r="A87" s="78"/>
      <c r="B87" s="4"/>
      <c r="C87" s="1"/>
      <c r="D87" s="1"/>
      <c r="E87" s="2"/>
      <c r="F87" s="3"/>
    </row>
    <row r="88" spans="1:6" x14ac:dyDescent="0.35">
      <c r="A88" s="3"/>
      <c r="B88" s="1"/>
      <c r="C88" s="1"/>
      <c r="D88" s="1"/>
      <c r="E88" s="2"/>
      <c r="F88" s="3"/>
    </row>
    <row r="89" spans="1:6" x14ac:dyDescent="0.35">
      <c r="A89" s="3"/>
      <c r="B89" s="1"/>
      <c r="C89" s="1"/>
      <c r="D89" s="1"/>
      <c r="E89" s="2"/>
      <c r="F89" s="3"/>
    </row>
    <row r="90" spans="1:6" x14ac:dyDescent="0.35">
      <c r="A90" s="3"/>
      <c r="B90" s="1"/>
      <c r="C90" s="1"/>
      <c r="D90" s="1"/>
      <c r="E90" s="2"/>
      <c r="F90" s="3"/>
    </row>
    <row r="91" spans="1:6" x14ac:dyDescent="0.35">
      <c r="A91" s="3"/>
      <c r="B91" s="1"/>
      <c r="C91" s="1"/>
      <c r="D91" s="1"/>
      <c r="E91" s="2"/>
      <c r="F91" s="3"/>
    </row>
    <row r="92" spans="1:6" x14ac:dyDescent="0.35">
      <c r="A92" s="3"/>
      <c r="B92" s="1"/>
      <c r="C92" s="1"/>
      <c r="D92" s="1"/>
      <c r="E92" s="2"/>
      <c r="F92" s="3"/>
    </row>
    <row r="93" spans="1:6" x14ac:dyDescent="0.35">
      <c r="A93" s="3"/>
      <c r="B93" s="1"/>
      <c r="C93" s="1"/>
      <c r="D93" s="1"/>
      <c r="E93" s="2"/>
      <c r="F93" s="3"/>
    </row>
    <row r="94" spans="1:6" x14ac:dyDescent="0.35">
      <c r="A94" s="3"/>
      <c r="B94" s="1"/>
      <c r="C94" s="1"/>
      <c r="D94" s="1"/>
      <c r="E94" s="2"/>
      <c r="F94" s="3"/>
    </row>
    <row r="95" spans="1:6" x14ac:dyDescent="0.35">
      <c r="A95" s="3"/>
      <c r="B95" s="1"/>
      <c r="C95" s="1"/>
      <c r="D95" s="1"/>
      <c r="E95" s="2"/>
      <c r="F95" s="3"/>
    </row>
    <row r="96" spans="1:6" x14ac:dyDescent="0.35">
      <c r="A96" s="3"/>
      <c r="B96" s="1"/>
      <c r="C96" s="1"/>
      <c r="D96" s="1"/>
      <c r="E96" s="2"/>
      <c r="F96" s="3"/>
    </row>
    <row r="97" spans="1:6" x14ac:dyDescent="0.35">
      <c r="A97" s="3"/>
      <c r="B97" s="1"/>
      <c r="C97" s="1"/>
      <c r="D97" s="1"/>
      <c r="E97" s="2"/>
      <c r="F97" s="3"/>
    </row>
    <row r="98" spans="1:6" x14ac:dyDescent="0.35">
      <c r="A98" s="3"/>
      <c r="B98" s="1"/>
      <c r="C98" s="1"/>
      <c r="D98" s="1"/>
      <c r="E98" s="2"/>
      <c r="F98" s="3"/>
    </row>
    <row r="99" spans="1:6" x14ac:dyDescent="0.35">
      <c r="A99" s="3"/>
      <c r="B99" s="1"/>
      <c r="C99" s="1"/>
      <c r="D99" s="1"/>
      <c r="E99" s="2"/>
      <c r="F99" s="3"/>
    </row>
    <row r="100" spans="1:6" x14ac:dyDescent="0.35">
      <c r="A100" s="3"/>
      <c r="B100" s="1"/>
      <c r="C100" s="1"/>
      <c r="D100" s="1"/>
      <c r="E100" s="2"/>
      <c r="F100" s="3"/>
    </row>
    <row r="101" spans="1:6" x14ac:dyDescent="0.35">
      <c r="A101" s="3"/>
      <c r="B101" s="1"/>
      <c r="C101" s="1"/>
      <c r="D101" s="1"/>
      <c r="E101" s="2"/>
      <c r="F101" s="3"/>
    </row>
    <row r="102" spans="1:6" x14ac:dyDescent="0.35">
      <c r="A102" s="3"/>
      <c r="B102" s="1"/>
      <c r="C102" s="1"/>
      <c r="D102" s="1"/>
      <c r="E102" s="2"/>
      <c r="F102" s="3"/>
    </row>
    <row r="103" spans="1:6" x14ac:dyDescent="0.35">
      <c r="A103" s="3"/>
      <c r="B103" s="1"/>
      <c r="C103" s="1"/>
      <c r="D103" s="1"/>
      <c r="E103" s="2"/>
      <c r="F103" s="3"/>
    </row>
    <row r="104" spans="1:6" x14ac:dyDescent="0.35">
      <c r="A104" s="3"/>
      <c r="B104" s="1"/>
      <c r="C104" s="1"/>
      <c r="D104" s="1"/>
      <c r="E104" s="2"/>
      <c r="F104" s="1"/>
    </row>
    <row r="105" spans="1:6" x14ac:dyDescent="0.35">
      <c r="A105" s="3"/>
      <c r="B105" s="1"/>
      <c r="C105" s="1"/>
      <c r="D105" s="1"/>
      <c r="E105" s="2"/>
      <c r="F105" s="1"/>
    </row>
    <row r="106" spans="1:6" x14ac:dyDescent="0.35">
      <c r="A106" s="3"/>
      <c r="B106" s="1"/>
      <c r="C106" s="1"/>
      <c r="D106" s="1"/>
      <c r="E106" s="2"/>
      <c r="F106" s="1"/>
    </row>
    <row r="107" spans="1:6" x14ac:dyDescent="0.35">
      <c r="A107" s="3"/>
      <c r="B107" s="1"/>
      <c r="C107" s="1"/>
      <c r="D107" s="1"/>
      <c r="E107" s="2"/>
      <c r="F107" s="1"/>
    </row>
    <row r="108" spans="1:6" x14ac:dyDescent="0.35">
      <c r="A108" s="3"/>
      <c r="B108" s="1"/>
      <c r="C108" s="1"/>
      <c r="D108" s="1"/>
      <c r="E108" s="2"/>
      <c r="F108" s="1"/>
    </row>
    <row r="109" spans="1:6" x14ac:dyDescent="0.35">
      <c r="E109" s="2"/>
    </row>
    <row r="110" spans="1:6" x14ac:dyDescent="0.35">
      <c r="A110" s="3"/>
      <c r="E110" s="2"/>
      <c r="F110" s="1"/>
    </row>
    <row r="111" spans="1:6" x14ac:dyDescent="0.35">
      <c r="A111" s="3"/>
      <c r="E111" s="2"/>
      <c r="F111" s="1"/>
    </row>
    <row r="112" spans="1:6" x14ac:dyDescent="0.35">
      <c r="A112" s="3"/>
      <c r="E112" s="2"/>
      <c r="F112" s="1"/>
    </row>
    <row r="113" spans="1:6" x14ac:dyDescent="0.35">
      <c r="A113" s="3"/>
      <c r="E113" s="2"/>
      <c r="F113" s="1"/>
    </row>
    <row r="114" spans="1:6" x14ac:dyDescent="0.35">
      <c r="A114" s="3"/>
      <c r="E114" s="2"/>
      <c r="F114" s="1"/>
    </row>
    <row r="115" spans="1:6" x14ac:dyDescent="0.35">
      <c r="A115" s="3"/>
      <c r="E115" s="2"/>
      <c r="F115" s="1"/>
    </row>
    <row r="116" spans="1:6" x14ac:dyDescent="0.35">
      <c r="A116" s="3"/>
      <c r="B116" s="1"/>
      <c r="C116" s="1"/>
      <c r="D116" s="1"/>
      <c r="E116" s="2"/>
      <c r="F116" s="1"/>
    </row>
    <row r="117" spans="1:6" x14ac:dyDescent="0.35">
      <c r="A117" s="3"/>
      <c r="B117" s="1"/>
      <c r="C117" s="1"/>
      <c r="D117" s="1"/>
      <c r="E117" s="2"/>
      <c r="F117" s="1"/>
    </row>
    <row r="118" spans="1:6" x14ac:dyDescent="0.35">
      <c r="A118" s="3"/>
      <c r="B118" s="1"/>
      <c r="C118" s="1"/>
      <c r="D118" s="1"/>
      <c r="E118" s="2"/>
      <c r="F118" s="1"/>
    </row>
    <row r="119" spans="1:6" x14ac:dyDescent="0.35">
      <c r="A119" s="3"/>
      <c r="B119" s="1"/>
      <c r="C119" s="1"/>
      <c r="D119" s="1"/>
      <c r="E119" s="2"/>
      <c r="F119" s="1"/>
    </row>
    <row r="120" spans="1:6" x14ac:dyDescent="0.35">
      <c r="A120" s="3"/>
      <c r="B120" s="1"/>
      <c r="C120" s="1"/>
      <c r="D120" s="1"/>
      <c r="E120" s="2"/>
      <c r="F120" s="1"/>
    </row>
    <row r="121" spans="1:6" x14ac:dyDescent="0.35">
      <c r="A121" s="3"/>
      <c r="B121" s="1"/>
      <c r="C121" s="1"/>
      <c r="D121" s="1"/>
      <c r="E121" s="2"/>
      <c r="F121" s="1"/>
    </row>
    <row r="122" spans="1:6" x14ac:dyDescent="0.35">
      <c r="A122" s="3"/>
      <c r="B122" s="1"/>
      <c r="C122" s="1"/>
      <c r="D122" s="1"/>
      <c r="E122" s="2"/>
      <c r="F122" s="1"/>
    </row>
  </sheetData>
  <pageMargins left="0.7" right="0.7" top="0.75" bottom="0.75" header="0.3" footer="0.3"/>
  <headerFooter>
    <oddFooter>&amp;C_x000D_&amp;1#&amp;"Aptos"&amp;10&amp;K000000 General - Internal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70AD-8817-46D2-9ABD-445059F41F73}">
  <sheetPr>
    <tabColor theme="3" tint="0.499984740745262"/>
  </sheetPr>
  <dimension ref="A1:F121"/>
  <sheetViews>
    <sheetView zoomScale="85" zoomScaleNormal="85" workbookViewId="0">
      <selection activeCell="A19" sqref="A19:F19"/>
    </sheetView>
  </sheetViews>
  <sheetFormatPr defaultRowHeight="14.5" x14ac:dyDescent="0.35"/>
  <cols>
    <col min="1" max="1" width="42.26953125" customWidth="1"/>
    <col min="2" max="2" width="44.7265625" bestFit="1" customWidth="1"/>
    <col min="5" max="5" width="13.26953125" bestFit="1" customWidth="1"/>
    <col min="6" max="6" width="74.1796875" bestFit="1" customWidth="1"/>
  </cols>
  <sheetData>
    <row r="1" spans="1:6" x14ac:dyDescent="0.35">
      <c r="A1" s="1" t="s">
        <v>45</v>
      </c>
      <c r="B1" s="1" t="s">
        <v>46</v>
      </c>
      <c r="C1" s="1" t="s">
        <v>47</v>
      </c>
      <c r="D1" s="1" t="s">
        <v>48</v>
      </c>
      <c r="E1" s="1" t="s">
        <v>49</v>
      </c>
      <c r="F1" s="1" t="s">
        <v>50</v>
      </c>
    </row>
    <row r="2" spans="1:6" x14ac:dyDescent="0.35">
      <c r="A2" s="4" t="s">
        <v>93</v>
      </c>
      <c r="B2" s="4" t="s">
        <v>94</v>
      </c>
      <c r="C2" s="1" t="s">
        <v>7</v>
      </c>
      <c r="D2" s="1" t="s">
        <v>54</v>
      </c>
      <c r="E2" s="2">
        <v>46979</v>
      </c>
      <c r="F2" s="3" t="s">
        <v>95</v>
      </c>
    </row>
    <row r="3" spans="1:6" x14ac:dyDescent="0.35">
      <c r="A3" s="4" t="s">
        <v>96</v>
      </c>
      <c r="B3" s="4" t="s">
        <v>94</v>
      </c>
      <c r="C3" s="1" t="s">
        <v>7</v>
      </c>
      <c r="D3" s="1" t="s">
        <v>54</v>
      </c>
      <c r="E3" s="2">
        <v>46979</v>
      </c>
      <c r="F3" s="3" t="s">
        <v>97</v>
      </c>
    </row>
    <row r="4" spans="1:6" x14ac:dyDescent="0.35">
      <c r="A4" s="4" t="s">
        <v>98</v>
      </c>
      <c r="B4" s="4" t="s">
        <v>52</v>
      </c>
      <c r="C4" s="1" t="s">
        <v>6</v>
      </c>
      <c r="D4" s="1" t="s">
        <v>54</v>
      </c>
      <c r="E4" s="2">
        <v>46979</v>
      </c>
      <c r="F4" s="3" t="s">
        <v>99</v>
      </c>
    </row>
    <row r="5" spans="1:6" x14ac:dyDescent="0.35">
      <c r="A5" s="4" t="s">
        <v>100</v>
      </c>
      <c r="B5" s="4" t="s">
        <v>58</v>
      </c>
      <c r="C5" s="1" t="s">
        <v>7</v>
      </c>
      <c r="D5" s="1" t="s">
        <v>54</v>
      </c>
      <c r="E5" s="2">
        <v>46979</v>
      </c>
      <c r="F5" s="1" t="s">
        <v>101</v>
      </c>
    </row>
    <row r="6" spans="1:6" x14ac:dyDescent="0.35">
      <c r="A6" s="4" t="s">
        <v>102</v>
      </c>
      <c r="B6" s="4" t="s">
        <v>58</v>
      </c>
      <c r="C6" s="1" t="s">
        <v>7</v>
      </c>
      <c r="D6" s="1" t="s">
        <v>54</v>
      </c>
      <c r="E6" s="2">
        <v>46979</v>
      </c>
      <c r="F6" s="1" t="s">
        <v>103</v>
      </c>
    </row>
    <row r="7" spans="1:6" x14ac:dyDescent="0.35">
      <c r="A7" s="4" t="s">
        <v>104</v>
      </c>
      <c r="B7" s="4" t="s">
        <v>58</v>
      </c>
      <c r="C7" s="1" t="s">
        <v>7</v>
      </c>
      <c r="D7" s="1" t="s">
        <v>54</v>
      </c>
      <c r="E7" s="2">
        <v>46979</v>
      </c>
      <c r="F7" s="3" t="s">
        <v>105</v>
      </c>
    </row>
    <row r="8" spans="1:6" x14ac:dyDescent="0.35">
      <c r="A8" s="4" t="s">
        <v>106</v>
      </c>
      <c r="B8" s="4" t="s">
        <v>58</v>
      </c>
      <c r="C8" s="1" t="s">
        <v>6</v>
      </c>
      <c r="D8" s="1" t="s">
        <v>54</v>
      </c>
      <c r="E8" s="2">
        <v>46979</v>
      </c>
      <c r="F8" s="3" t="s">
        <v>107</v>
      </c>
    </row>
    <row r="9" spans="1:6" x14ac:dyDescent="0.35">
      <c r="A9" s="4" t="s">
        <v>108</v>
      </c>
      <c r="B9" s="4" t="s">
        <v>58</v>
      </c>
      <c r="C9" s="1" t="s">
        <v>6</v>
      </c>
      <c r="D9" s="1" t="s">
        <v>54</v>
      </c>
      <c r="E9" s="2">
        <v>46979</v>
      </c>
      <c r="F9" s="3" t="s">
        <v>109</v>
      </c>
    </row>
    <row r="10" spans="1:6" x14ac:dyDescent="0.35">
      <c r="A10" s="4" t="s">
        <v>110</v>
      </c>
      <c r="B10" s="4" t="s">
        <v>58</v>
      </c>
      <c r="C10" s="1" t="s">
        <v>6</v>
      </c>
      <c r="D10" s="1" t="s">
        <v>54</v>
      </c>
      <c r="E10" s="2">
        <v>46979</v>
      </c>
      <c r="F10" s="3" t="s">
        <v>109</v>
      </c>
    </row>
    <row r="11" spans="1:6" x14ac:dyDescent="0.35">
      <c r="A11" s="4" t="s">
        <v>111</v>
      </c>
      <c r="B11" s="4" t="s">
        <v>58</v>
      </c>
      <c r="C11" s="1" t="s">
        <v>6</v>
      </c>
      <c r="D11" s="1" t="s">
        <v>54</v>
      </c>
      <c r="E11" s="2">
        <v>46979</v>
      </c>
      <c r="F11" s="3" t="s">
        <v>112</v>
      </c>
    </row>
    <row r="12" spans="1:6" x14ac:dyDescent="0.35">
      <c r="A12" s="4" t="s">
        <v>113</v>
      </c>
      <c r="B12" s="4" t="s">
        <v>58</v>
      </c>
      <c r="C12" s="1" t="s">
        <v>6</v>
      </c>
      <c r="D12" s="1" t="s">
        <v>54</v>
      </c>
      <c r="E12" s="2">
        <v>46979</v>
      </c>
      <c r="F12" s="3" t="s">
        <v>114</v>
      </c>
    </row>
    <row r="13" spans="1:6" x14ac:dyDescent="0.35">
      <c r="A13" s="4" t="s">
        <v>115</v>
      </c>
      <c r="B13" s="4" t="s">
        <v>58</v>
      </c>
      <c r="C13" s="1" t="s">
        <v>6</v>
      </c>
      <c r="D13" s="1" t="s">
        <v>54</v>
      </c>
      <c r="E13" s="2">
        <v>46979</v>
      </c>
      <c r="F13" s="3" t="s">
        <v>109</v>
      </c>
    </row>
    <row r="14" spans="1:6" x14ac:dyDescent="0.35">
      <c r="A14" s="4" t="s">
        <v>116</v>
      </c>
      <c r="B14" s="4" t="s">
        <v>58</v>
      </c>
      <c r="C14" s="1" t="s">
        <v>6</v>
      </c>
      <c r="D14" s="1" t="s">
        <v>54</v>
      </c>
      <c r="E14" s="2">
        <v>46979</v>
      </c>
      <c r="F14" s="3" t="s">
        <v>117</v>
      </c>
    </row>
    <row r="15" spans="1:6" x14ac:dyDescent="0.35">
      <c r="A15" s="4" t="s">
        <v>118</v>
      </c>
      <c r="B15" s="4" t="s">
        <v>119</v>
      </c>
      <c r="C15" s="1" t="s">
        <v>6</v>
      </c>
      <c r="D15" s="1" t="s">
        <v>54</v>
      </c>
      <c r="E15" s="2">
        <v>46979</v>
      </c>
      <c r="F15" s="1" t="s">
        <v>120</v>
      </c>
    </row>
    <row r="16" spans="1:6" x14ac:dyDescent="0.35">
      <c r="A16" s="51" t="s">
        <v>121</v>
      </c>
      <c r="B16" s="4" t="s">
        <v>58</v>
      </c>
      <c r="C16" s="1" t="s">
        <v>6</v>
      </c>
      <c r="D16" s="1" t="s">
        <v>54</v>
      </c>
      <c r="E16" s="2">
        <v>45887</v>
      </c>
      <c r="F16" s="3" t="s">
        <v>117</v>
      </c>
    </row>
    <row r="17" spans="1:6" x14ac:dyDescent="0.35">
      <c r="A17" s="4" t="s">
        <v>122</v>
      </c>
      <c r="B17" s="4" t="s">
        <v>58</v>
      </c>
      <c r="C17" s="1" t="s">
        <v>6</v>
      </c>
      <c r="D17" s="1" t="s">
        <v>54</v>
      </c>
      <c r="E17" s="2">
        <v>45887</v>
      </c>
      <c r="F17" s="3" t="s">
        <v>123</v>
      </c>
    </row>
    <row r="18" spans="1:6" x14ac:dyDescent="0.35">
      <c r="A18" s="4" t="s">
        <v>124</v>
      </c>
      <c r="B18" s="4" t="s">
        <v>58</v>
      </c>
      <c r="C18" s="1" t="s">
        <v>6</v>
      </c>
      <c r="D18" s="1" t="s">
        <v>54</v>
      </c>
      <c r="E18" s="2">
        <v>45887</v>
      </c>
      <c r="F18" s="3" t="s">
        <v>125</v>
      </c>
    </row>
    <row r="19" spans="1:6" x14ac:dyDescent="0.35">
      <c r="A19" s="4" t="s">
        <v>126</v>
      </c>
      <c r="B19" s="4" t="s">
        <v>60</v>
      </c>
      <c r="C19" s="1" t="s">
        <v>77</v>
      </c>
      <c r="D19" s="1" t="s">
        <v>54</v>
      </c>
      <c r="E19" s="2">
        <v>45887</v>
      </c>
      <c r="F19" s="1" t="s">
        <v>127</v>
      </c>
    </row>
    <row r="20" spans="1:6" x14ac:dyDescent="0.35">
      <c r="A20" s="1" t="s">
        <v>128</v>
      </c>
      <c r="B20" s="4" t="s">
        <v>94</v>
      </c>
      <c r="C20" s="1" t="s">
        <v>7</v>
      </c>
      <c r="D20" s="1" t="s">
        <v>54</v>
      </c>
      <c r="E20" s="2">
        <v>45887</v>
      </c>
      <c r="F20" s="3" t="s">
        <v>129</v>
      </c>
    </row>
    <row r="21" spans="1:6" ht="58" x14ac:dyDescent="0.35">
      <c r="A21" s="4" t="s">
        <v>130</v>
      </c>
      <c r="B21" s="4" t="s">
        <v>94</v>
      </c>
      <c r="C21" s="1" t="s">
        <v>7</v>
      </c>
      <c r="D21" s="1" t="s">
        <v>54</v>
      </c>
      <c r="E21" s="2">
        <v>45887</v>
      </c>
      <c r="F21" s="3" t="s">
        <v>131</v>
      </c>
    </row>
    <row r="22" spans="1:6" x14ac:dyDescent="0.35">
      <c r="A22" s="4" t="s">
        <v>132</v>
      </c>
      <c r="B22" s="4" t="s">
        <v>58</v>
      </c>
      <c r="C22" s="1" t="s">
        <v>4</v>
      </c>
      <c r="D22" s="1" t="s">
        <v>78</v>
      </c>
      <c r="E22" s="2">
        <v>45887</v>
      </c>
      <c r="F22" s="3" t="s">
        <v>133</v>
      </c>
    </row>
    <row r="23" spans="1:6" x14ac:dyDescent="0.35">
      <c r="A23" s="4" t="s">
        <v>134</v>
      </c>
      <c r="B23" s="4" t="s">
        <v>58</v>
      </c>
      <c r="C23" s="1" t="s">
        <v>4</v>
      </c>
      <c r="D23" s="1" t="s">
        <v>78</v>
      </c>
      <c r="E23" s="2">
        <v>45887</v>
      </c>
      <c r="F23" s="3" t="s">
        <v>135</v>
      </c>
    </row>
    <row r="24" spans="1:6" x14ac:dyDescent="0.35">
      <c r="A24" s="4" t="s">
        <v>136</v>
      </c>
      <c r="B24" s="4" t="s">
        <v>58</v>
      </c>
      <c r="C24" s="1" t="s">
        <v>4</v>
      </c>
      <c r="D24" s="1" t="s">
        <v>78</v>
      </c>
      <c r="E24" s="2">
        <v>45887</v>
      </c>
      <c r="F24" s="3" t="s">
        <v>137</v>
      </c>
    </row>
    <row r="25" spans="1:6" x14ac:dyDescent="0.35">
      <c r="A25" s="4" t="s">
        <v>138</v>
      </c>
      <c r="B25" s="4" t="s">
        <v>58</v>
      </c>
      <c r="C25" s="1" t="s">
        <v>4</v>
      </c>
      <c r="D25" s="1" t="s">
        <v>78</v>
      </c>
      <c r="E25" s="2">
        <v>45887</v>
      </c>
      <c r="F25" s="3" t="s">
        <v>137</v>
      </c>
    </row>
    <row r="26" spans="1:6" x14ac:dyDescent="0.35">
      <c r="A26" s="4" t="s">
        <v>139</v>
      </c>
      <c r="B26" s="4" t="s">
        <v>58</v>
      </c>
      <c r="C26" s="1" t="s">
        <v>4</v>
      </c>
      <c r="D26" s="1" t="s">
        <v>78</v>
      </c>
      <c r="E26" s="2">
        <v>45887</v>
      </c>
      <c r="F26" s="3" t="s">
        <v>137</v>
      </c>
    </row>
    <row r="27" spans="1:6" x14ac:dyDescent="0.35">
      <c r="A27" s="4" t="s">
        <v>140</v>
      </c>
      <c r="B27" s="4" t="s">
        <v>58</v>
      </c>
      <c r="C27" s="1" t="s">
        <v>4</v>
      </c>
      <c r="D27" s="1" t="s">
        <v>78</v>
      </c>
      <c r="E27" s="2">
        <v>45887</v>
      </c>
      <c r="F27" s="3" t="s">
        <v>137</v>
      </c>
    </row>
    <row r="28" spans="1:6" x14ac:dyDescent="0.35">
      <c r="A28" s="4" t="s">
        <v>141</v>
      </c>
      <c r="B28" s="4" t="s">
        <v>58</v>
      </c>
      <c r="C28" s="1" t="s">
        <v>4</v>
      </c>
      <c r="D28" s="1" t="s">
        <v>78</v>
      </c>
      <c r="E28" s="2">
        <v>45887</v>
      </c>
      <c r="F28" s="3" t="s">
        <v>137</v>
      </c>
    </row>
    <row r="29" spans="1:6" x14ac:dyDescent="0.35">
      <c r="A29" s="4" t="s">
        <v>142</v>
      </c>
      <c r="B29" s="4" t="s">
        <v>58</v>
      </c>
      <c r="C29" s="1" t="s">
        <v>4</v>
      </c>
      <c r="D29" s="1" t="s">
        <v>78</v>
      </c>
      <c r="E29" s="2">
        <v>45887</v>
      </c>
      <c r="F29" s="3" t="s">
        <v>137</v>
      </c>
    </row>
    <row r="30" spans="1:6" x14ac:dyDescent="0.35">
      <c r="A30" s="1" t="s">
        <v>143</v>
      </c>
      <c r="B30" s="4" t="s">
        <v>58</v>
      </c>
      <c r="C30" s="1" t="s">
        <v>4</v>
      </c>
      <c r="D30" s="1" t="s">
        <v>78</v>
      </c>
      <c r="E30" s="2">
        <v>45887</v>
      </c>
      <c r="F30" s="3" t="s">
        <v>137</v>
      </c>
    </row>
    <row r="31" spans="1:6" x14ac:dyDescent="0.35">
      <c r="A31" s="1" t="s">
        <v>144</v>
      </c>
      <c r="B31" s="4" t="s">
        <v>58</v>
      </c>
      <c r="C31" s="1" t="s">
        <v>4</v>
      </c>
      <c r="D31" s="1" t="s">
        <v>78</v>
      </c>
      <c r="E31" s="2">
        <v>45887</v>
      </c>
      <c r="F31" s="3" t="s">
        <v>137</v>
      </c>
    </row>
    <row r="32" spans="1:6" x14ac:dyDescent="0.35">
      <c r="A32" s="1" t="s">
        <v>145</v>
      </c>
      <c r="B32" s="4" t="s">
        <v>58</v>
      </c>
      <c r="C32" s="1" t="s">
        <v>4</v>
      </c>
      <c r="D32" s="1" t="s">
        <v>78</v>
      </c>
      <c r="E32" s="2">
        <v>45887</v>
      </c>
      <c r="F32" s="3" t="s">
        <v>137</v>
      </c>
    </row>
    <row r="33" spans="1:6" x14ac:dyDescent="0.35">
      <c r="A33" s="1" t="s">
        <v>146</v>
      </c>
      <c r="B33" s="4" t="s">
        <v>58</v>
      </c>
      <c r="C33" s="1" t="s">
        <v>4</v>
      </c>
      <c r="D33" s="1" t="s">
        <v>78</v>
      </c>
      <c r="E33" s="2">
        <v>45887</v>
      </c>
      <c r="F33" s="3" t="s">
        <v>137</v>
      </c>
    </row>
    <row r="34" spans="1:6" x14ac:dyDescent="0.35">
      <c r="A34" s="1" t="s">
        <v>147</v>
      </c>
      <c r="B34" s="4" t="s">
        <v>58</v>
      </c>
      <c r="C34" s="1" t="s">
        <v>4</v>
      </c>
      <c r="D34" s="1" t="s">
        <v>78</v>
      </c>
      <c r="E34" s="2">
        <v>45887</v>
      </c>
      <c r="F34" s="3" t="s">
        <v>137</v>
      </c>
    </row>
    <row r="35" spans="1:6" x14ac:dyDescent="0.35">
      <c r="A35" s="1" t="s">
        <v>148</v>
      </c>
      <c r="B35" s="4" t="s">
        <v>58</v>
      </c>
      <c r="C35" s="1" t="s">
        <v>4</v>
      </c>
      <c r="D35" s="1" t="s">
        <v>78</v>
      </c>
      <c r="E35" s="2">
        <v>45887</v>
      </c>
      <c r="F35" s="3" t="s">
        <v>137</v>
      </c>
    </row>
    <row r="36" spans="1:6" x14ac:dyDescent="0.35">
      <c r="A36" s="1" t="s">
        <v>149</v>
      </c>
      <c r="B36" s="51" t="s">
        <v>56</v>
      </c>
      <c r="C36" s="1" t="s">
        <v>4</v>
      </c>
      <c r="D36" s="1" t="s">
        <v>78</v>
      </c>
      <c r="E36" s="2">
        <v>45887</v>
      </c>
      <c r="F36" s="3" t="s">
        <v>150</v>
      </c>
    </row>
    <row r="37" spans="1:6" s="1" customFormat="1" x14ac:dyDescent="0.35">
      <c r="A37" s="1" t="s">
        <v>151</v>
      </c>
      <c r="B37" s="51" t="s">
        <v>58</v>
      </c>
      <c r="C37" s="1" t="s">
        <v>4</v>
      </c>
      <c r="D37" s="1" t="s">
        <v>78</v>
      </c>
      <c r="E37" s="2">
        <v>45887</v>
      </c>
      <c r="F37" s="3" t="s">
        <v>150</v>
      </c>
    </row>
    <row r="38" spans="1:6" s="1" customFormat="1" x14ac:dyDescent="0.35">
      <c r="A38" s="1" t="s">
        <v>152</v>
      </c>
      <c r="B38" s="51" t="s">
        <v>58</v>
      </c>
      <c r="C38" s="1" t="s">
        <v>4</v>
      </c>
      <c r="D38" s="1" t="s">
        <v>78</v>
      </c>
      <c r="E38" s="2">
        <v>45887</v>
      </c>
      <c r="F38" s="3" t="s">
        <v>150</v>
      </c>
    </row>
    <row r="39" spans="1:6" s="1" customFormat="1" x14ac:dyDescent="0.35">
      <c r="A39" s="1" t="s">
        <v>153</v>
      </c>
      <c r="B39" s="51" t="s">
        <v>58</v>
      </c>
      <c r="C39" s="1" t="s">
        <v>4</v>
      </c>
      <c r="D39" s="1" t="s">
        <v>78</v>
      </c>
      <c r="E39" s="2">
        <v>45887</v>
      </c>
      <c r="F39" s="3" t="s">
        <v>150</v>
      </c>
    </row>
    <row r="40" spans="1:6" s="1" customFormat="1" x14ac:dyDescent="0.35">
      <c r="A40" s="1" t="s">
        <v>154</v>
      </c>
      <c r="B40" s="51" t="s">
        <v>58</v>
      </c>
      <c r="C40" s="1" t="s">
        <v>4</v>
      </c>
      <c r="D40" s="1" t="s">
        <v>78</v>
      </c>
      <c r="E40" s="2">
        <v>45887</v>
      </c>
      <c r="F40" s="3" t="s">
        <v>150</v>
      </c>
    </row>
    <row r="41" spans="1:6" s="1" customFormat="1" x14ac:dyDescent="0.35">
      <c r="A41" s="1" t="s">
        <v>155</v>
      </c>
      <c r="B41" s="51" t="s">
        <v>58</v>
      </c>
      <c r="C41" s="1" t="s">
        <v>4</v>
      </c>
      <c r="D41" s="1" t="s">
        <v>78</v>
      </c>
      <c r="E41" s="2">
        <v>45887</v>
      </c>
      <c r="F41" s="3" t="s">
        <v>150</v>
      </c>
    </row>
    <row r="42" spans="1:6" s="1" customFormat="1" x14ac:dyDescent="0.35">
      <c r="A42" s="1" t="s">
        <v>156</v>
      </c>
      <c r="B42" s="51" t="s">
        <v>58</v>
      </c>
      <c r="C42" s="1" t="s">
        <v>4</v>
      </c>
      <c r="D42" s="1" t="s">
        <v>78</v>
      </c>
      <c r="E42" s="2">
        <v>45887</v>
      </c>
      <c r="F42" s="3" t="s">
        <v>150</v>
      </c>
    </row>
    <row r="43" spans="1:6" s="1" customFormat="1" x14ac:dyDescent="0.35">
      <c r="A43" s="1" t="s">
        <v>157</v>
      </c>
      <c r="B43" s="51" t="s">
        <v>58</v>
      </c>
      <c r="C43" s="1" t="s">
        <v>4</v>
      </c>
      <c r="D43" s="1" t="s">
        <v>78</v>
      </c>
      <c r="E43" s="2">
        <v>45887</v>
      </c>
      <c r="F43" s="3" t="s">
        <v>150</v>
      </c>
    </row>
    <row r="44" spans="1:6" s="1" customFormat="1" x14ac:dyDescent="0.35">
      <c r="A44" s="1" t="s">
        <v>158</v>
      </c>
      <c r="B44" s="51" t="s">
        <v>58</v>
      </c>
      <c r="C44" s="1" t="s">
        <v>4</v>
      </c>
      <c r="D44" s="1" t="s">
        <v>78</v>
      </c>
      <c r="E44" s="2">
        <v>45887</v>
      </c>
      <c r="F44" s="3" t="s">
        <v>150</v>
      </c>
    </row>
    <row r="45" spans="1:6" x14ac:dyDescent="0.35">
      <c r="A45" s="1" t="s">
        <v>159</v>
      </c>
      <c r="B45" s="4" t="s">
        <v>160</v>
      </c>
      <c r="C45" s="1" t="s">
        <v>53</v>
      </c>
      <c r="D45" s="1" t="s">
        <v>54</v>
      </c>
      <c r="E45" s="2">
        <v>45888</v>
      </c>
      <c r="F45" s="3" t="s">
        <v>161</v>
      </c>
    </row>
    <row r="46" spans="1:6" ht="29" x14ac:dyDescent="0.35">
      <c r="A46" s="1" t="s">
        <v>162</v>
      </c>
      <c r="B46" s="4" t="s">
        <v>94</v>
      </c>
      <c r="C46" s="1" t="s">
        <v>6</v>
      </c>
      <c r="D46" s="1" t="s">
        <v>54</v>
      </c>
      <c r="E46" s="2">
        <v>45889</v>
      </c>
      <c r="F46" s="3" t="s">
        <v>163</v>
      </c>
    </row>
    <row r="47" spans="1:6" x14ac:dyDescent="0.35">
      <c r="A47" s="1" t="s">
        <v>164</v>
      </c>
      <c r="B47" s="4" t="s">
        <v>165</v>
      </c>
      <c r="C47" s="1" t="s">
        <v>53</v>
      </c>
      <c r="D47" s="1" t="s">
        <v>54</v>
      </c>
      <c r="E47" s="2">
        <v>45889</v>
      </c>
      <c r="F47" s="3" t="s">
        <v>166</v>
      </c>
    </row>
    <row r="48" spans="1:6" x14ac:dyDescent="0.35">
      <c r="A48" s="1" t="s">
        <v>167</v>
      </c>
      <c r="B48" s="4" t="s">
        <v>64</v>
      </c>
      <c r="C48" s="1" t="s">
        <v>53</v>
      </c>
      <c r="D48" s="1" t="s">
        <v>54</v>
      </c>
      <c r="E48" s="2">
        <v>45889</v>
      </c>
      <c r="F48" s="3" t="s">
        <v>168</v>
      </c>
    </row>
    <row r="49" spans="1:6" ht="43.5" x14ac:dyDescent="0.35">
      <c r="A49" s="1" t="s">
        <v>40</v>
      </c>
      <c r="B49" s="4" t="s">
        <v>169</v>
      </c>
      <c r="C49" s="1" t="s">
        <v>53</v>
      </c>
      <c r="D49" s="1" t="s">
        <v>54</v>
      </c>
      <c r="E49" s="2">
        <v>45890</v>
      </c>
      <c r="F49" s="3" t="s">
        <v>170</v>
      </c>
    </row>
    <row r="50" spans="1:6" x14ac:dyDescent="0.35">
      <c r="A50" s="1" t="s">
        <v>171</v>
      </c>
      <c r="B50" s="4" t="s">
        <v>58</v>
      </c>
      <c r="C50" s="1" t="s">
        <v>7</v>
      </c>
      <c r="D50" s="1" t="s">
        <v>54</v>
      </c>
      <c r="E50" s="2">
        <v>45890</v>
      </c>
      <c r="F50" s="3" t="s">
        <v>172</v>
      </c>
    </row>
    <row r="51" spans="1:6" x14ac:dyDescent="0.35">
      <c r="A51" s="1" t="s">
        <v>173</v>
      </c>
      <c r="B51" s="4" t="s">
        <v>58</v>
      </c>
      <c r="C51" s="1" t="s">
        <v>6</v>
      </c>
      <c r="D51" s="1" t="s">
        <v>54</v>
      </c>
      <c r="E51" s="2">
        <v>45890</v>
      </c>
      <c r="F51" s="3" t="s">
        <v>174</v>
      </c>
    </row>
    <row r="52" spans="1:6" x14ac:dyDescent="0.35">
      <c r="A52" s="1" t="s">
        <v>175</v>
      </c>
      <c r="B52" s="4" t="s">
        <v>58</v>
      </c>
      <c r="C52" s="1" t="s">
        <v>6</v>
      </c>
      <c r="D52" s="1" t="s">
        <v>54</v>
      </c>
      <c r="E52" s="2">
        <v>45890</v>
      </c>
      <c r="F52" s="3" t="s">
        <v>176</v>
      </c>
    </row>
    <row r="53" spans="1:6" x14ac:dyDescent="0.35">
      <c r="A53" s="1" t="s">
        <v>177</v>
      </c>
      <c r="B53" s="4" t="s">
        <v>58</v>
      </c>
      <c r="C53" s="1" t="s">
        <v>7</v>
      </c>
      <c r="D53" s="1" t="s">
        <v>54</v>
      </c>
      <c r="E53" s="2">
        <v>45890</v>
      </c>
      <c r="F53" s="3" t="s">
        <v>178</v>
      </c>
    </row>
    <row r="54" spans="1:6" x14ac:dyDescent="0.35">
      <c r="A54" s="1" t="s">
        <v>179</v>
      </c>
      <c r="B54" s="4" t="s">
        <v>52</v>
      </c>
      <c r="C54" s="1" t="s">
        <v>5</v>
      </c>
      <c r="D54" s="1" t="s">
        <v>180</v>
      </c>
      <c r="E54" s="2">
        <v>45891</v>
      </c>
      <c r="F54" s="3" t="s">
        <v>181</v>
      </c>
    </row>
    <row r="55" spans="1:6" x14ac:dyDescent="0.35">
      <c r="A55" s="1" t="s">
        <v>182</v>
      </c>
      <c r="B55" s="4" t="s">
        <v>94</v>
      </c>
      <c r="C55" s="1" t="s">
        <v>5</v>
      </c>
      <c r="D55" s="1" t="s">
        <v>180</v>
      </c>
      <c r="E55" s="2">
        <v>45891</v>
      </c>
      <c r="F55" s="3" t="s">
        <v>183</v>
      </c>
    </row>
    <row r="56" spans="1:6" x14ac:dyDescent="0.35">
      <c r="A56" s="1" t="s">
        <v>184</v>
      </c>
      <c r="B56" s="4" t="s">
        <v>94</v>
      </c>
      <c r="C56" s="1" t="s">
        <v>5</v>
      </c>
      <c r="D56" s="1" t="s">
        <v>180</v>
      </c>
      <c r="E56" s="2">
        <v>45891</v>
      </c>
      <c r="F56" s="3" t="s">
        <v>183</v>
      </c>
    </row>
    <row r="57" spans="1:6" x14ac:dyDescent="0.35">
      <c r="A57" s="1" t="s">
        <v>185</v>
      </c>
      <c r="B57" s="4" t="s">
        <v>94</v>
      </c>
      <c r="C57" s="1" t="s">
        <v>5</v>
      </c>
      <c r="D57" s="1" t="s">
        <v>180</v>
      </c>
      <c r="E57" s="2">
        <v>45891</v>
      </c>
      <c r="F57" s="3" t="s">
        <v>183</v>
      </c>
    </row>
    <row r="58" spans="1:6" x14ac:dyDescent="0.35">
      <c r="A58" s="1" t="s">
        <v>186</v>
      </c>
      <c r="B58" s="4" t="s">
        <v>187</v>
      </c>
      <c r="C58" s="1" t="s">
        <v>5</v>
      </c>
      <c r="D58" s="1" t="s">
        <v>180</v>
      </c>
      <c r="E58" s="2">
        <v>45891</v>
      </c>
      <c r="F58" s="3" t="s">
        <v>188</v>
      </c>
    </row>
    <row r="59" spans="1:6" x14ac:dyDescent="0.35">
      <c r="A59" s="1" t="s">
        <v>189</v>
      </c>
      <c r="B59" s="4" t="s">
        <v>187</v>
      </c>
      <c r="C59" s="1" t="s">
        <v>5</v>
      </c>
      <c r="D59" s="1" t="s">
        <v>180</v>
      </c>
      <c r="E59" s="2">
        <v>45891</v>
      </c>
      <c r="F59" s="3" t="s">
        <v>190</v>
      </c>
    </row>
    <row r="60" spans="1:6" x14ac:dyDescent="0.35">
      <c r="A60" s="1" t="s">
        <v>191</v>
      </c>
      <c r="B60" s="4" t="s">
        <v>187</v>
      </c>
      <c r="C60" s="1" t="s">
        <v>5</v>
      </c>
      <c r="D60" s="1" t="s">
        <v>180</v>
      </c>
      <c r="E60" s="2">
        <v>45891</v>
      </c>
      <c r="F60" s="3" t="s">
        <v>192</v>
      </c>
    </row>
    <row r="61" spans="1:6" x14ac:dyDescent="0.35">
      <c r="A61" s="1" t="s">
        <v>193</v>
      </c>
      <c r="B61" s="4" t="s">
        <v>187</v>
      </c>
      <c r="C61" s="1" t="s">
        <v>5</v>
      </c>
      <c r="D61" s="1" t="s">
        <v>180</v>
      </c>
      <c r="E61" s="2">
        <v>45891</v>
      </c>
      <c r="F61" s="3" t="s">
        <v>194</v>
      </c>
    </row>
    <row r="62" spans="1:6" x14ac:dyDescent="0.35">
      <c r="A62" s="1" t="s">
        <v>195</v>
      </c>
      <c r="B62" s="4" t="s">
        <v>187</v>
      </c>
      <c r="C62" s="1" t="s">
        <v>5</v>
      </c>
      <c r="D62" s="1" t="s">
        <v>180</v>
      </c>
      <c r="E62" s="2">
        <v>45891</v>
      </c>
      <c r="F62" s="3" t="s">
        <v>196</v>
      </c>
    </row>
    <row r="63" spans="1:6" x14ac:dyDescent="0.35">
      <c r="A63" s="1" t="s">
        <v>197</v>
      </c>
      <c r="B63" s="4" t="s">
        <v>187</v>
      </c>
      <c r="C63" s="1" t="s">
        <v>5</v>
      </c>
      <c r="D63" s="1" t="s">
        <v>180</v>
      </c>
      <c r="E63" s="2">
        <v>45891</v>
      </c>
      <c r="F63" s="3" t="s">
        <v>196</v>
      </c>
    </row>
    <row r="64" spans="1:6" x14ac:dyDescent="0.35">
      <c r="A64" s="1" t="s">
        <v>198</v>
      </c>
      <c r="B64" s="4" t="s">
        <v>187</v>
      </c>
      <c r="C64" s="1" t="s">
        <v>5</v>
      </c>
      <c r="D64" s="1" t="s">
        <v>180</v>
      </c>
      <c r="E64" s="2">
        <v>45891</v>
      </c>
      <c r="F64" s="3" t="s">
        <v>199</v>
      </c>
    </row>
    <row r="65" spans="1:6" x14ac:dyDescent="0.35">
      <c r="A65" s="1" t="s">
        <v>200</v>
      </c>
      <c r="B65" s="4" t="s">
        <v>187</v>
      </c>
      <c r="C65" s="1" t="s">
        <v>5</v>
      </c>
      <c r="D65" s="1" t="s">
        <v>180</v>
      </c>
      <c r="E65" s="2">
        <v>45891</v>
      </c>
      <c r="F65" s="3" t="s">
        <v>188</v>
      </c>
    </row>
    <row r="66" spans="1:6" x14ac:dyDescent="0.35">
      <c r="A66" s="1" t="s">
        <v>201</v>
      </c>
      <c r="B66" s="4" t="s">
        <v>187</v>
      </c>
      <c r="C66" s="1" t="s">
        <v>5</v>
      </c>
      <c r="D66" s="1" t="s">
        <v>180</v>
      </c>
      <c r="E66" s="2">
        <v>45891</v>
      </c>
      <c r="F66" s="3" t="s">
        <v>196</v>
      </c>
    </row>
    <row r="67" spans="1:6" x14ac:dyDescent="0.35">
      <c r="A67" s="1" t="s">
        <v>202</v>
      </c>
      <c r="B67" s="4" t="s">
        <v>187</v>
      </c>
      <c r="C67" s="1" t="s">
        <v>5</v>
      </c>
      <c r="D67" s="1" t="s">
        <v>180</v>
      </c>
      <c r="E67" s="2">
        <v>45891</v>
      </c>
      <c r="F67" s="3" t="s">
        <v>194</v>
      </c>
    </row>
    <row r="68" spans="1:6" x14ac:dyDescent="0.35">
      <c r="A68" s="1" t="s">
        <v>203</v>
      </c>
      <c r="B68" s="4" t="s">
        <v>187</v>
      </c>
      <c r="C68" s="1" t="s">
        <v>5</v>
      </c>
      <c r="D68" s="1" t="s">
        <v>180</v>
      </c>
      <c r="E68" s="2">
        <v>45891</v>
      </c>
      <c r="F68" s="3" t="s">
        <v>204</v>
      </c>
    </row>
    <row r="69" spans="1:6" x14ac:dyDescent="0.35">
      <c r="A69" s="1" t="s">
        <v>205</v>
      </c>
      <c r="B69" s="4" t="s">
        <v>187</v>
      </c>
      <c r="C69" s="1" t="s">
        <v>5</v>
      </c>
      <c r="D69" s="1" t="s">
        <v>180</v>
      </c>
      <c r="E69" s="2">
        <v>45891</v>
      </c>
      <c r="F69" s="3" t="s">
        <v>206</v>
      </c>
    </row>
    <row r="70" spans="1:6" x14ac:dyDescent="0.35">
      <c r="A70" s="1" t="s">
        <v>207</v>
      </c>
      <c r="B70" s="4" t="s">
        <v>208</v>
      </c>
      <c r="C70" s="1" t="s">
        <v>5</v>
      </c>
      <c r="D70" s="1" t="s">
        <v>180</v>
      </c>
      <c r="E70" s="2">
        <v>45891</v>
      </c>
      <c r="F70" s="3" t="s">
        <v>209</v>
      </c>
    </row>
    <row r="71" spans="1:6" x14ac:dyDescent="0.35">
      <c r="A71" s="1" t="s">
        <v>210</v>
      </c>
      <c r="B71" s="4" t="s">
        <v>187</v>
      </c>
      <c r="C71" s="1" t="s">
        <v>5</v>
      </c>
      <c r="D71" s="1" t="s">
        <v>180</v>
      </c>
      <c r="E71" s="2">
        <v>45891</v>
      </c>
      <c r="F71" s="3" t="s">
        <v>194</v>
      </c>
    </row>
    <row r="72" spans="1:6" x14ac:dyDescent="0.35">
      <c r="A72" s="1" t="s">
        <v>211</v>
      </c>
      <c r="B72" s="4" t="s">
        <v>187</v>
      </c>
      <c r="C72" s="1" t="s">
        <v>5</v>
      </c>
      <c r="D72" s="1" t="s">
        <v>180</v>
      </c>
      <c r="E72" s="2">
        <v>45891</v>
      </c>
      <c r="F72" s="3" t="s">
        <v>194</v>
      </c>
    </row>
    <row r="73" spans="1:6" ht="29" x14ac:dyDescent="0.35">
      <c r="A73" s="81" t="s">
        <v>212</v>
      </c>
      <c r="B73" s="4" t="s">
        <v>213</v>
      </c>
      <c r="C73" s="1" t="s">
        <v>5</v>
      </c>
      <c r="D73" s="1" t="s">
        <v>180</v>
      </c>
      <c r="E73" s="2">
        <v>45891</v>
      </c>
      <c r="F73" s="3" t="s">
        <v>214</v>
      </c>
    </row>
    <row r="74" spans="1:6" x14ac:dyDescent="0.35">
      <c r="A74" s="1" t="s">
        <v>215</v>
      </c>
      <c r="B74" s="4" t="s">
        <v>187</v>
      </c>
      <c r="C74" s="1" t="s">
        <v>5</v>
      </c>
      <c r="D74" s="1" t="s">
        <v>180</v>
      </c>
      <c r="E74" s="2">
        <v>45891</v>
      </c>
      <c r="F74" s="3" t="s">
        <v>204</v>
      </c>
    </row>
    <row r="75" spans="1:6" x14ac:dyDescent="0.35">
      <c r="A75" s="1" t="s">
        <v>216</v>
      </c>
      <c r="B75" s="4" t="s">
        <v>187</v>
      </c>
      <c r="C75" s="1" t="s">
        <v>5</v>
      </c>
      <c r="D75" s="1" t="s">
        <v>180</v>
      </c>
      <c r="E75" s="2">
        <v>45891</v>
      </c>
      <c r="F75" s="3" t="s">
        <v>196</v>
      </c>
    </row>
    <row r="76" spans="1:6" x14ac:dyDescent="0.35">
      <c r="A76" s="1" t="s">
        <v>217</v>
      </c>
      <c r="B76" s="4" t="s">
        <v>187</v>
      </c>
      <c r="C76" s="1" t="s">
        <v>5</v>
      </c>
      <c r="D76" s="1" t="s">
        <v>180</v>
      </c>
      <c r="E76" s="2">
        <v>45891</v>
      </c>
      <c r="F76" s="3" t="s">
        <v>196</v>
      </c>
    </row>
    <row r="77" spans="1:6" x14ac:dyDescent="0.35">
      <c r="A77" s="1" t="s">
        <v>218</v>
      </c>
      <c r="B77" s="4" t="s">
        <v>187</v>
      </c>
      <c r="C77" s="1" t="s">
        <v>5</v>
      </c>
      <c r="D77" s="1" t="s">
        <v>180</v>
      </c>
      <c r="E77" s="2">
        <v>45891</v>
      </c>
      <c r="F77" s="3" t="s">
        <v>196</v>
      </c>
    </row>
    <row r="78" spans="1:6" x14ac:dyDescent="0.35">
      <c r="A78" s="1" t="s">
        <v>219</v>
      </c>
      <c r="B78" s="4" t="s">
        <v>187</v>
      </c>
      <c r="C78" s="1" t="s">
        <v>5</v>
      </c>
      <c r="D78" s="1" t="s">
        <v>180</v>
      </c>
      <c r="E78" s="2">
        <v>45891</v>
      </c>
      <c r="F78" s="3" t="s">
        <v>188</v>
      </c>
    </row>
    <row r="79" spans="1:6" x14ac:dyDescent="0.35">
      <c r="A79" s="1" t="s">
        <v>220</v>
      </c>
      <c r="B79" s="4" t="s">
        <v>187</v>
      </c>
      <c r="C79" s="1" t="s">
        <v>5</v>
      </c>
      <c r="D79" s="1" t="s">
        <v>180</v>
      </c>
      <c r="E79" s="2">
        <v>45891</v>
      </c>
      <c r="F79" s="3" t="s">
        <v>196</v>
      </c>
    </row>
    <row r="80" spans="1:6" x14ac:dyDescent="0.35">
      <c r="A80" s="1" t="s">
        <v>221</v>
      </c>
      <c r="B80" s="4" t="s">
        <v>222</v>
      </c>
      <c r="C80" s="1" t="s">
        <v>5</v>
      </c>
      <c r="D80" s="1" t="s">
        <v>180</v>
      </c>
      <c r="E80" s="2">
        <v>45891</v>
      </c>
      <c r="F80" s="3" t="s">
        <v>204</v>
      </c>
    </row>
    <row r="81" spans="1:6" x14ac:dyDescent="0.35">
      <c r="A81" s="1" t="s">
        <v>223</v>
      </c>
      <c r="B81" s="4" t="s">
        <v>187</v>
      </c>
      <c r="C81" s="1" t="s">
        <v>5</v>
      </c>
      <c r="D81" s="1" t="s">
        <v>180</v>
      </c>
      <c r="E81" s="2">
        <v>45891</v>
      </c>
      <c r="F81" s="3" t="s">
        <v>194</v>
      </c>
    </row>
    <row r="82" spans="1:6" x14ac:dyDescent="0.35">
      <c r="A82" s="1" t="s">
        <v>224</v>
      </c>
      <c r="B82" s="4" t="s">
        <v>187</v>
      </c>
      <c r="C82" s="1" t="s">
        <v>5</v>
      </c>
      <c r="D82" s="1" t="s">
        <v>180</v>
      </c>
      <c r="E82" s="2">
        <v>45891</v>
      </c>
      <c r="F82" s="3" t="s">
        <v>188</v>
      </c>
    </row>
    <row r="83" spans="1:6" x14ac:dyDescent="0.35">
      <c r="A83" s="1" t="s">
        <v>134</v>
      </c>
      <c r="B83" s="1" t="s">
        <v>58</v>
      </c>
      <c r="C83" s="1" t="s">
        <v>4</v>
      </c>
      <c r="D83" s="1" t="s">
        <v>54</v>
      </c>
      <c r="E83" s="2">
        <v>45894</v>
      </c>
      <c r="F83" s="3" t="s">
        <v>225</v>
      </c>
    </row>
    <row r="84" spans="1:6" x14ac:dyDescent="0.35">
      <c r="A84" s="1" t="s">
        <v>226</v>
      </c>
      <c r="B84" s="1" t="s">
        <v>227</v>
      </c>
      <c r="C84" s="1" t="s">
        <v>4</v>
      </c>
      <c r="D84" s="1" t="s">
        <v>78</v>
      </c>
      <c r="E84" s="2">
        <v>45896</v>
      </c>
      <c r="F84" s="3" t="s">
        <v>228</v>
      </c>
    </row>
    <row r="85" spans="1:6" x14ac:dyDescent="0.35">
      <c r="A85" s="1" t="s">
        <v>229</v>
      </c>
      <c r="B85" s="1" t="s">
        <v>230</v>
      </c>
      <c r="C85" s="1" t="s">
        <v>4</v>
      </c>
      <c r="D85" s="1" t="s">
        <v>78</v>
      </c>
      <c r="E85" s="2">
        <v>45896</v>
      </c>
      <c r="F85" s="3" t="s">
        <v>231</v>
      </c>
    </row>
    <row r="86" spans="1:6" x14ac:dyDescent="0.35">
      <c r="A86" s="4" t="s">
        <v>232</v>
      </c>
      <c r="B86" s="4" t="s">
        <v>94</v>
      </c>
      <c r="C86" s="1" t="s">
        <v>4</v>
      </c>
      <c r="D86" s="1" t="s">
        <v>78</v>
      </c>
      <c r="E86" s="2">
        <v>45896</v>
      </c>
      <c r="F86" s="3" t="s">
        <v>233</v>
      </c>
    </row>
    <row r="87" spans="1:6" x14ac:dyDescent="0.35">
      <c r="A87" s="1" t="s">
        <v>234</v>
      </c>
      <c r="B87" s="1" t="s">
        <v>235</v>
      </c>
      <c r="C87" s="1" t="s">
        <v>6</v>
      </c>
      <c r="D87" s="1" t="s">
        <v>54</v>
      </c>
      <c r="E87" s="2">
        <v>45897</v>
      </c>
      <c r="F87" s="3" t="s">
        <v>236</v>
      </c>
    </row>
    <row r="88" spans="1:6" x14ac:dyDescent="0.35">
      <c r="A88" s="1" t="s">
        <v>237</v>
      </c>
      <c r="B88" s="1" t="s">
        <v>58</v>
      </c>
      <c r="C88" s="1" t="s">
        <v>5</v>
      </c>
      <c r="D88" s="1" t="s">
        <v>54</v>
      </c>
      <c r="E88" s="2">
        <v>45897</v>
      </c>
      <c r="F88" s="3" t="s">
        <v>238</v>
      </c>
    </row>
    <row r="89" spans="1:6" x14ac:dyDescent="0.35">
      <c r="A89" s="1" t="s">
        <v>152</v>
      </c>
      <c r="B89" s="1" t="s">
        <v>239</v>
      </c>
      <c r="C89" s="1" t="s">
        <v>4</v>
      </c>
      <c r="D89" s="1" t="s">
        <v>54</v>
      </c>
      <c r="E89" s="2">
        <v>45897</v>
      </c>
      <c r="F89" s="3" t="s">
        <v>240</v>
      </c>
    </row>
    <row r="90" spans="1:6" x14ac:dyDescent="0.35">
      <c r="A90" s="1" t="s">
        <v>139</v>
      </c>
      <c r="B90" s="1" t="s">
        <v>222</v>
      </c>
      <c r="C90" s="1" t="s">
        <v>4</v>
      </c>
      <c r="D90" s="1" t="s">
        <v>54</v>
      </c>
      <c r="E90" s="2">
        <v>45897</v>
      </c>
      <c r="F90" s="3" t="s">
        <v>241</v>
      </c>
    </row>
    <row r="91" spans="1:6" x14ac:dyDescent="0.35">
      <c r="A91" s="1" t="s">
        <v>242</v>
      </c>
      <c r="B91" s="1" t="s">
        <v>58</v>
      </c>
      <c r="C91" s="1" t="s">
        <v>5</v>
      </c>
      <c r="D91" s="1" t="s">
        <v>54</v>
      </c>
      <c r="E91" s="2">
        <v>45897</v>
      </c>
      <c r="F91" s="3" t="s">
        <v>243</v>
      </c>
    </row>
    <row r="92" spans="1:6" x14ac:dyDescent="0.35">
      <c r="A92" s="1" t="s">
        <v>244</v>
      </c>
      <c r="B92" s="1" t="s">
        <v>58</v>
      </c>
      <c r="C92" s="1" t="s">
        <v>5</v>
      </c>
      <c r="D92" s="1" t="s">
        <v>180</v>
      </c>
      <c r="E92" s="2">
        <v>45897</v>
      </c>
      <c r="F92" s="3" t="s">
        <v>194</v>
      </c>
    </row>
    <row r="93" spans="1:6" x14ac:dyDescent="0.35">
      <c r="A93" s="1" t="s">
        <v>221</v>
      </c>
      <c r="B93" s="1" t="s">
        <v>245</v>
      </c>
      <c r="C93" s="1" t="s">
        <v>5</v>
      </c>
      <c r="D93" s="1" t="s">
        <v>54</v>
      </c>
      <c r="E93" s="2">
        <v>45897</v>
      </c>
      <c r="F93" s="3" t="s">
        <v>246</v>
      </c>
    </row>
    <row r="94" spans="1:6" x14ac:dyDescent="0.35">
      <c r="A94" s="1" t="s">
        <v>223</v>
      </c>
      <c r="B94" s="1" t="s">
        <v>245</v>
      </c>
      <c r="C94" s="1" t="s">
        <v>5</v>
      </c>
      <c r="D94" s="1" t="s">
        <v>54</v>
      </c>
      <c r="E94" s="2">
        <v>45897</v>
      </c>
      <c r="F94" s="3" t="s">
        <v>246</v>
      </c>
    </row>
    <row r="95" spans="1:6" x14ac:dyDescent="0.35">
      <c r="A95" s="1" t="s">
        <v>247</v>
      </c>
      <c r="B95" s="1" t="s">
        <v>187</v>
      </c>
      <c r="C95" s="1" t="s">
        <v>6</v>
      </c>
      <c r="D95" s="1" t="s">
        <v>54</v>
      </c>
      <c r="E95" s="2">
        <v>45902</v>
      </c>
      <c r="F95" s="3" t="s">
        <v>248</v>
      </c>
    </row>
    <row r="96" spans="1:6" ht="29" x14ac:dyDescent="0.35">
      <c r="A96" s="1" t="s">
        <v>155</v>
      </c>
      <c r="B96" s="1" t="s">
        <v>249</v>
      </c>
      <c r="C96" s="1" t="s">
        <v>4</v>
      </c>
      <c r="D96" s="1" t="s">
        <v>54</v>
      </c>
      <c r="E96" s="2">
        <v>45902</v>
      </c>
      <c r="F96" s="3" t="s">
        <v>250</v>
      </c>
    </row>
    <row r="97" spans="1:6" ht="29" x14ac:dyDescent="0.35">
      <c r="A97" s="1" t="s">
        <v>152</v>
      </c>
      <c r="B97" s="1" t="s">
        <v>249</v>
      </c>
      <c r="C97" s="1" t="s">
        <v>4</v>
      </c>
      <c r="D97" s="1" t="s">
        <v>54</v>
      </c>
      <c r="E97" s="2">
        <v>45902</v>
      </c>
      <c r="F97" s="3" t="s">
        <v>251</v>
      </c>
    </row>
    <row r="98" spans="1:6" x14ac:dyDescent="0.35">
      <c r="A98" s="1" t="s">
        <v>221</v>
      </c>
      <c r="B98" s="1" t="s">
        <v>245</v>
      </c>
      <c r="C98" s="1" t="s">
        <v>5</v>
      </c>
      <c r="D98" s="1" t="s">
        <v>54</v>
      </c>
      <c r="E98" s="2">
        <v>45902</v>
      </c>
      <c r="F98" s="3" t="s">
        <v>252</v>
      </c>
    </row>
    <row r="99" spans="1:6" x14ac:dyDescent="0.35">
      <c r="A99" s="1" t="s">
        <v>151</v>
      </c>
      <c r="B99" s="1" t="s">
        <v>58</v>
      </c>
      <c r="C99" s="1" t="s">
        <v>4</v>
      </c>
      <c r="D99" s="1" t="s">
        <v>54</v>
      </c>
      <c r="E99" s="2">
        <v>45902</v>
      </c>
      <c r="F99" s="3" t="s">
        <v>253</v>
      </c>
    </row>
    <row r="100" spans="1:6" x14ac:dyDescent="0.35">
      <c r="A100" s="1" t="s">
        <v>154</v>
      </c>
      <c r="B100" s="1" t="s">
        <v>254</v>
      </c>
      <c r="C100" s="1" t="s">
        <v>4</v>
      </c>
      <c r="D100" s="1" t="s">
        <v>54</v>
      </c>
      <c r="E100" s="2">
        <v>45902</v>
      </c>
      <c r="F100" s="3" t="s">
        <v>255</v>
      </c>
    </row>
    <row r="101" spans="1:6" ht="29" x14ac:dyDescent="0.35">
      <c r="A101" s="1" t="s">
        <v>149</v>
      </c>
      <c r="B101" s="1" t="s">
        <v>256</v>
      </c>
      <c r="C101" s="1" t="s">
        <v>4</v>
      </c>
      <c r="D101" s="1" t="s">
        <v>54</v>
      </c>
      <c r="E101" s="2">
        <v>45902</v>
      </c>
      <c r="F101" s="3" t="s">
        <v>257</v>
      </c>
    </row>
    <row r="102" spans="1:6" x14ac:dyDescent="0.35">
      <c r="A102" s="1" t="s">
        <v>141</v>
      </c>
      <c r="B102" s="1" t="s">
        <v>222</v>
      </c>
      <c r="C102" s="1" t="s">
        <v>4</v>
      </c>
      <c r="D102" s="1" t="s">
        <v>54</v>
      </c>
      <c r="E102" s="2">
        <v>45902</v>
      </c>
      <c r="F102" s="3" t="s">
        <v>258</v>
      </c>
    </row>
    <row r="103" spans="1:6" x14ac:dyDescent="0.35">
      <c r="A103" s="1" t="s">
        <v>259</v>
      </c>
      <c r="B103" s="1" t="s">
        <v>260</v>
      </c>
      <c r="C103" s="1" t="s">
        <v>77</v>
      </c>
      <c r="D103" s="1" t="s">
        <v>54</v>
      </c>
      <c r="E103" s="2">
        <v>45902</v>
      </c>
      <c r="F103" s="1" t="s">
        <v>261</v>
      </c>
    </row>
    <row r="104" spans="1:6" x14ac:dyDescent="0.35">
      <c r="A104" s="1" t="s">
        <v>262</v>
      </c>
      <c r="B104" s="1" t="s">
        <v>263</v>
      </c>
      <c r="C104" s="1" t="s">
        <v>6</v>
      </c>
      <c r="D104" s="1" t="s">
        <v>54</v>
      </c>
      <c r="E104" s="2">
        <v>45902</v>
      </c>
      <c r="F104" s="1" t="s">
        <v>264</v>
      </c>
    </row>
    <row r="105" spans="1:6" x14ac:dyDescent="0.35">
      <c r="A105" s="1" t="s">
        <v>265</v>
      </c>
      <c r="B105" s="1" t="s">
        <v>263</v>
      </c>
      <c r="C105" s="1" t="s">
        <v>6</v>
      </c>
      <c r="D105" s="1" t="s">
        <v>54</v>
      </c>
      <c r="E105" s="2">
        <v>45902</v>
      </c>
      <c r="F105" s="1" t="s">
        <v>266</v>
      </c>
    </row>
    <row r="106" spans="1:6" x14ac:dyDescent="0.35">
      <c r="A106" s="1" t="s">
        <v>267</v>
      </c>
      <c r="B106" s="1" t="s">
        <v>263</v>
      </c>
      <c r="C106" s="1" t="s">
        <v>7</v>
      </c>
      <c r="D106" s="1" t="s">
        <v>54</v>
      </c>
      <c r="E106" s="2">
        <v>45902</v>
      </c>
      <c r="F106" s="1" t="s">
        <v>266</v>
      </c>
    </row>
    <row r="107" spans="1:6" x14ac:dyDescent="0.35">
      <c r="A107" s="1" t="s">
        <v>268</v>
      </c>
      <c r="B107" s="1" t="s">
        <v>263</v>
      </c>
      <c r="C107" s="1" t="s">
        <v>6</v>
      </c>
      <c r="D107" s="1" t="s">
        <v>54</v>
      </c>
      <c r="E107" s="2">
        <v>45902</v>
      </c>
      <c r="F107" s="80" t="s">
        <v>266</v>
      </c>
    </row>
    <row r="108" spans="1:6" x14ac:dyDescent="0.35">
      <c r="A108" t="s">
        <v>269</v>
      </c>
      <c r="B108" t="s">
        <v>270</v>
      </c>
      <c r="C108" t="s">
        <v>6</v>
      </c>
      <c r="D108" t="s">
        <v>54</v>
      </c>
      <c r="E108" s="2">
        <v>45902</v>
      </c>
      <c r="F108" t="s">
        <v>271</v>
      </c>
    </row>
    <row r="109" spans="1:6" x14ac:dyDescent="0.35">
      <c r="A109" s="1" t="s">
        <v>272</v>
      </c>
      <c r="B109" t="s">
        <v>270</v>
      </c>
      <c r="C109" t="s">
        <v>6</v>
      </c>
      <c r="D109" t="s">
        <v>54</v>
      </c>
      <c r="E109" s="2">
        <v>45902</v>
      </c>
      <c r="F109" s="80" t="s">
        <v>266</v>
      </c>
    </row>
    <row r="110" spans="1:6" x14ac:dyDescent="0.35">
      <c r="A110" s="1" t="s">
        <v>273</v>
      </c>
      <c r="B110" t="s">
        <v>274</v>
      </c>
      <c r="C110" t="s">
        <v>4</v>
      </c>
      <c r="D110" t="s">
        <v>78</v>
      </c>
      <c r="E110" s="2">
        <v>45902</v>
      </c>
      <c r="F110" s="80" t="s">
        <v>275</v>
      </c>
    </row>
    <row r="111" spans="1:6" x14ac:dyDescent="0.35">
      <c r="A111" s="1" t="s">
        <v>276</v>
      </c>
      <c r="B111" t="s">
        <v>270</v>
      </c>
      <c r="C111" t="s">
        <v>4</v>
      </c>
      <c r="D111" t="s">
        <v>78</v>
      </c>
      <c r="E111" s="2">
        <v>45902</v>
      </c>
      <c r="F111" s="80" t="s">
        <v>277</v>
      </c>
    </row>
    <row r="112" spans="1:6" x14ac:dyDescent="0.35">
      <c r="A112" s="1" t="s">
        <v>278</v>
      </c>
      <c r="B112" t="s">
        <v>270</v>
      </c>
      <c r="C112" t="s">
        <v>4</v>
      </c>
      <c r="D112" t="s">
        <v>78</v>
      </c>
      <c r="E112" s="2">
        <v>45902</v>
      </c>
      <c r="F112" s="80" t="s">
        <v>277</v>
      </c>
    </row>
    <row r="113" spans="1:6" x14ac:dyDescent="0.35">
      <c r="A113" s="1" t="s">
        <v>279</v>
      </c>
      <c r="B113" t="s">
        <v>270</v>
      </c>
      <c r="C113" t="s">
        <v>4</v>
      </c>
      <c r="D113" t="s">
        <v>78</v>
      </c>
      <c r="E113" s="2">
        <v>45902</v>
      </c>
      <c r="F113" s="80" t="s">
        <v>277</v>
      </c>
    </row>
    <row r="114" spans="1:6" x14ac:dyDescent="0.35">
      <c r="A114" s="1" t="s">
        <v>280</v>
      </c>
      <c r="B114" t="s">
        <v>270</v>
      </c>
      <c r="C114" t="s">
        <v>4</v>
      </c>
      <c r="D114" t="s">
        <v>78</v>
      </c>
      <c r="E114" s="2">
        <v>45902</v>
      </c>
      <c r="F114" s="80" t="s">
        <v>277</v>
      </c>
    </row>
    <row r="115" spans="1:6" x14ac:dyDescent="0.35">
      <c r="A115" s="1" t="s">
        <v>281</v>
      </c>
      <c r="B115" s="1" t="s">
        <v>282</v>
      </c>
      <c r="C115" s="1" t="s">
        <v>7</v>
      </c>
      <c r="D115" s="1" t="s">
        <v>54</v>
      </c>
      <c r="E115" s="2">
        <v>45903</v>
      </c>
      <c r="F115" s="1" t="s">
        <v>283</v>
      </c>
    </row>
    <row r="116" spans="1:6" x14ac:dyDescent="0.35">
      <c r="A116" s="1" t="s">
        <v>284</v>
      </c>
      <c r="B116" s="1" t="s">
        <v>222</v>
      </c>
      <c r="C116" s="1" t="s">
        <v>7</v>
      </c>
      <c r="D116" s="1" t="s">
        <v>54</v>
      </c>
      <c r="E116" s="2">
        <v>45903</v>
      </c>
      <c r="F116" s="1" t="s">
        <v>285</v>
      </c>
    </row>
    <row r="117" spans="1:6" x14ac:dyDescent="0.35">
      <c r="A117" s="1" t="s">
        <v>286</v>
      </c>
      <c r="B117" s="1" t="s">
        <v>58</v>
      </c>
      <c r="C117" s="1" t="s">
        <v>5</v>
      </c>
      <c r="D117" s="1" t="s">
        <v>54</v>
      </c>
      <c r="E117" s="2">
        <v>45903</v>
      </c>
      <c r="F117" s="1" t="s">
        <v>287</v>
      </c>
    </row>
    <row r="118" spans="1:6" x14ac:dyDescent="0.35">
      <c r="A118" s="1" t="s">
        <v>205</v>
      </c>
      <c r="B118" s="1" t="s">
        <v>58</v>
      </c>
      <c r="C118" s="1" t="s">
        <v>5</v>
      </c>
      <c r="D118" s="1" t="s">
        <v>54</v>
      </c>
      <c r="E118" s="2">
        <v>45903</v>
      </c>
      <c r="F118" s="1" t="s">
        <v>288</v>
      </c>
    </row>
    <row r="119" spans="1:6" x14ac:dyDescent="0.35">
      <c r="A119" s="1" t="s">
        <v>289</v>
      </c>
      <c r="B119" s="1" t="s">
        <v>263</v>
      </c>
      <c r="C119" s="1" t="s">
        <v>5</v>
      </c>
      <c r="D119" s="1" t="s">
        <v>54</v>
      </c>
      <c r="E119" s="2">
        <v>45903</v>
      </c>
      <c r="F119" s="1" t="s">
        <v>290</v>
      </c>
    </row>
    <row r="120" spans="1:6" x14ac:dyDescent="0.35">
      <c r="A120" s="1" t="s">
        <v>291</v>
      </c>
      <c r="B120" s="1" t="s">
        <v>263</v>
      </c>
      <c r="C120" s="1" t="s">
        <v>5</v>
      </c>
      <c r="D120" s="1" t="s">
        <v>54</v>
      </c>
      <c r="E120" s="2">
        <v>45905</v>
      </c>
      <c r="F120" s="1" t="s">
        <v>285</v>
      </c>
    </row>
    <row r="121" spans="1:6" x14ac:dyDescent="0.35">
      <c r="A121" s="1" t="s">
        <v>269</v>
      </c>
      <c r="B121" s="1" t="s">
        <v>222</v>
      </c>
      <c r="C121" s="1" t="s">
        <v>6</v>
      </c>
      <c r="D121" s="1" t="s">
        <v>54</v>
      </c>
      <c r="E121" s="2">
        <v>45905</v>
      </c>
      <c r="F121" s="1" t="s">
        <v>292</v>
      </c>
    </row>
  </sheetData>
  <pageMargins left="0.7" right="0.7" top="0.75" bottom="0.75" header="0.3" footer="0.3"/>
  <headerFooter>
    <oddFooter>&amp;C_x000D_&amp;1#&amp;"Aptos"&amp;10&amp;K000000 General - Internal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D623D-759D-44EE-B3B6-056CF88C8FC2}">
  <sheetPr>
    <tabColor theme="3" tint="0.499984740745262"/>
  </sheetPr>
  <dimension ref="A1:M427"/>
  <sheetViews>
    <sheetView topLeftCell="H1" zoomScaleNormal="100" workbookViewId="0">
      <selection activeCell="H7" sqref="H7"/>
    </sheetView>
  </sheetViews>
  <sheetFormatPr defaultRowHeight="14.5" x14ac:dyDescent="0.35"/>
  <cols>
    <col min="1" max="1" width="42.7265625" customWidth="1"/>
    <col min="2" max="2" width="30.26953125" customWidth="1"/>
    <col min="3" max="3" width="7.81640625" bestFit="1" customWidth="1"/>
    <col min="4" max="4" width="34.453125" bestFit="1" customWidth="1"/>
    <col min="5" max="5" width="18" bestFit="1" customWidth="1"/>
    <col min="6" max="6" width="18" customWidth="1"/>
    <col min="7" max="7" width="5" bestFit="1" customWidth="1"/>
    <col min="8" max="8" width="26" bestFit="1" customWidth="1"/>
    <col min="9" max="10" width="10.7265625" customWidth="1"/>
    <col min="11" max="11" width="11.1796875" bestFit="1" customWidth="1"/>
    <col min="12" max="12" width="11.26953125" bestFit="1" customWidth="1"/>
    <col min="13" max="13" width="69.81640625" bestFit="1" customWidth="1"/>
  </cols>
  <sheetData>
    <row r="1" spans="1:13" ht="15.5" x14ac:dyDescent="0.35">
      <c r="A1" s="98" t="s">
        <v>293</v>
      </c>
      <c r="B1" s="98"/>
      <c r="C1" s="98"/>
      <c r="D1" s="98"/>
      <c r="E1" s="98"/>
      <c r="F1" s="98"/>
      <c r="G1" s="99"/>
      <c r="H1" s="99"/>
      <c r="I1" s="98"/>
      <c r="J1" s="98"/>
      <c r="K1" s="98"/>
      <c r="L1" s="98"/>
      <c r="M1" s="98"/>
    </row>
    <row r="2" spans="1:13" x14ac:dyDescent="0.35">
      <c r="A2" s="11"/>
      <c r="B2" s="11"/>
      <c r="C2" s="11"/>
      <c r="D2" s="11"/>
      <c r="E2" s="11"/>
      <c r="F2" s="11"/>
      <c r="I2" s="11"/>
      <c r="J2" s="11"/>
      <c r="K2" s="11"/>
      <c r="L2" s="11"/>
    </row>
    <row r="3" spans="1:13" ht="25.15" customHeight="1" x14ac:dyDescent="0.35">
      <c r="A3" s="25" t="s">
        <v>294</v>
      </c>
      <c r="B3" s="25" t="s">
        <v>295</v>
      </c>
      <c r="C3" s="25" t="s">
        <v>47</v>
      </c>
      <c r="D3" s="25" t="s">
        <v>296</v>
      </c>
      <c r="E3" s="25" t="s">
        <v>297</v>
      </c>
      <c r="F3" s="50" t="s">
        <v>298</v>
      </c>
      <c r="I3" s="25" t="s">
        <v>299</v>
      </c>
      <c r="J3" s="25" t="s">
        <v>300</v>
      </c>
      <c r="K3" s="12" t="s">
        <v>301</v>
      </c>
      <c r="L3" s="25" t="s">
        <v>302</v>
      </c>
      <c r="M3" s="25" t="s">
        <v>50</v>
      </c>
    </row>
    <row r="4" spans="1:13" x14ac:dyDescent="0.35">
      <c r="A4" s="71"/>
      <c r="B4" s="72"/>
      <c r="C4" s="72"/>
      <c r="D4" s="73"/>
      <c r="E4" s="74"/>
      <c r="F4" s="74"/>
      <c r="I4" s="76" t="b">
        <v>0</v>
      </c>
      <c r="J4" s="76" t="b">
        <v>0</v>
      </c>
      <c r="K4" s="72"/>
      <c r="L4" s="72"/>
      <c r="M4" s="72"/>
    </row>
    <row r="5" spans="1:13" x14ac:dyDescent="0.35">
      <c r="I5" t="b">
        <v>0</v>
      </c>
      <c r="J5" t="b">
        <v>0</v>
      </c>
    </row>
    <row r="6" spans="1:13" ht="15.5" x14ac:dyDescent="0.35">
      <c r="A6" s="98" t="s">
        <v>303</v>
      </c>
      <c r="B6" s="98"/>
      <c r="C6" s="98"/>
      <c r="D6" s="98"/>
      <c r="E6" s="98"/>
      <c r="F6" s="49"/>
      <c r="G6" s="49"/>
      <c r="H6" s="49" t="s">
        <v>304</v>
      </c>
      <c r="I6" s="98"/>
      <c r="J6" s="98"/>
      <c r="K6" s="98"/>
      <c r="L6" s="98"/>
      <c r="M6" s="98"/>
    </row>
    <row r="7" spans="1:13" ht="25" x14ac:dyDescent="0.35">
      <c r="A7" s="96" t="s">
        <v>305</v>
      </c>
      <c r="B7" s="96" t="s">
        <v>295</v>
      </c>
      <c r="C7" s="96" t="s">
        <v>47</v>
      </c>
      <c r="D7" s="96" t="s">
        <v>306</v>
      </c>
      <c r="E7" s="96" t="s">
        <v>307</v>
      </c>
      <c r="F7" s="50" t="s">
        <v>298</v>
      </c>
      <c r="I7" s="96" t="s">
        <v>299</v>
      </c>
      <c r="J7" s="96" t="s">
        <v>300</v>
      </c>
      <c r="K7" s="97" t="s">
        <v>301</v>
      </c>
      <c r="L7" s="96" t="s">
        <v>302</v>
      </c>
      <c r="M7" s="96" t="s">
        <v>50</v>
      </c>
    </row>
    <row r="8" spans="1:13" x14ac:dyDescent="0.35">
      <c r="A8" s="15" t="s">
        <v>308</v>
      </c>
      <c r="B8" s="16" t="s">
        <v>309</v>
      </c>
      <c r="C8" s="16" t="s">
        <v>7</v>
      </c>
      <c r="D8" s="17">
        <v>25</v>
      </c>
      <c r="E8" s="18" t="s">
        <v>310</v>
      </c>
      <c r="F8" s="18" t="s">
        <v>311</v>
      </c>
      <c r="G8" t="e">
        <f>VLOOKUP(A8,$A$342:$A$427,1,FALSE)</f>
        <v>#N/A</v>
      </c>
      <c r="H8" s="123" t="e">
        <f>VLOOKUP(A8,$A$342:$E$427,5,FALSE)</f>
        <v>#N/A</v>
      </c>
      <c r="I8" s="26" t="b">
        <v>0</v>
      </c>
      <c r="J8" s="26" t="b">
        <v>0</v>
      </c>
      <c r="K8" s="16"/>
      <c r="L8" s="16"/>
      <c r="M8" s="16"/>
    </row>
    <row r="9" spans="1:13" x14ac:dyDescent="0.35">
      <c r="A9" s="15" t="s">
        <v>308</v>
      </c>
      <c r="B9" s="16" t="s">
        <v>312</v>
      </c>
      <c r="C9" s="16" t="s">
        <v>7</v>
      </c>
      <c r="D9" s="17" t="s">
        <v>313</v>
      </c>
      <c r="E9" s="18" t="s">
        <v>310</v>
      </c>
      <c r="F9" s="18" t="s">
        <v>311</v>
      </c>
      <c r="G9" t="e">
        <f t="shared" ref="G9:G72" si="0">VLOOKUP(A9,$A$342:$A$427,1,FALSE)</f>
        <v>#N/A</v>
      </c>
      <c r="H9" s="123" t="e">
        <f t="shared" ref="H9:H72" si="1">VLOOKUP(A9,$A$342:$E$427,5,FALSE)</f>
        <v>#N/A</v>
      </c>
      <c r="I9" s="26" t="b">
        <v>0</v>
      </c>
      <c r="J9" s="26" t="b">
        <v>0</v>
      </c>
      <c r="K9" s="16"/>
      <c r="L9" s="16"/>
      <c r="M9" s="16"/>
    </row>
    <row r="10" spans="1:13" x14ac:dyDescent="0.35">
      <c r="A10" s="15" t="s">
        <v>136</v>
      </c>
      <c r="B10" s="16" t="s">
        <v>309</v>
      </c>
      <c r="C10" s="16" t="s">
        <v>4</v>
      </c>
      <c r="D10" s="17">
        <v>380</v>
      </c>
      <c r="E10" s="18" t="s">
        <v>310</v>
      </c>
      <c r="F10" s="18" t="s">
        <v>314</v>
      </c>
      <c r="G10" t="str">
        <f t="shared" si="0"/>
        <v>Aldoga Solar Farm</v>
      </c>
      <c r="H10" s="123">
        <f t="shared" si="1"/>
        <v>45870</v>
      </c>
      <c r="I10" s="26" t="b">
        <v>1</v>
      </c>
      <c r="J10" s="26" t="b">
        <v>1</v>
      </c>
      <c r="K10" s="16"/>
      <c r="L10" s="16" t="s">
        <v>82</v>
      </c>
      <c r="M10" s="16"/>
    </row>
    <row r="11" spans="1:13" x14ac:dyDescent="0.35">
      <c r="A11" s="15" t="s">
        <v>315</v>
      </c>
      <c r="B11" s="16" t="s">
        <v>316</v>
      </c>
      <c r="C11" s="16" t="s">
        <v>6</v>
      </c>
      <c r="D11" s="17">
        <v>241</v>
      </c>
      <c r="E11" s="18" t="s">
        <v>310</v>
      </c>
      <c r="F11" s="18" t="s">
        <v>317</v>
      </c>
      <c r="G11" t="e">
        <f t="shared" si="0"/>
        <v>#N/A</v>
      </c>
      <c r="H11" s="123" t="e">
        <f t="shared" si="1"/>
        <v>#N/A</v>
      </c>
      <c r="I11" s="26" t="b">
        <v>0</v>
      </c>
      <c r="J11" s="26" t="b">
        <v>0</v>
      </c>
      <c r="K11" s="16"/>
      <c r="L11" s="16"/>
      <c r="M11" s="16"/>
    </row>
    <row r="12" spans="1:13" x14ac:dyDescent="0.35">
      <c r="A12" s="15" t="s">
        <v>318</v>
      </c>
      <c r="B12" s="16" t="s">
        <v>309</v>
      </c>
      <c r="C12" s="16" t="s">
        <v>5</v>
      </c>
      <c r="D12" s="17">
        <v>190</v>
      </c>
      <c r="E12" s="18" t="s">
        <v>310</v>
      </c>
      <c r="F12" s="18" t="s">
        <v>319</v>
      </c>
      <c r="G12" t="e">
        <f t="shared" si="0"/>
        <v>#N/A</v>
      </c>
      <c r="H12" s="123" t="e">
        <f t="shared" si="1"/>
        <v>#N/A</v>
      </c>
    </row>
    <row r="13" spans="1:13" x14ac:dyDescent="0.35">
      <c r="A13" s="15" t="s">
        <v>320</v>
      </c>
      <c r="B13" s="16" t="s">
        <v>309</v>
      </c>
      <c r="C13" s="16" t="s">
        <v>4</v>
      </c>
      <c r="D13" s="17">
        <v>15</v>
      </c>
      <c r="E13" s="18" t="s">
        <v>310</v>
      </c>
      <c r="F13" s="18" t="s">
        <v>321</v>
      </c>
      <c r="G13" t="e">
        <f t="shared" si="0"/>
        <v>#N/A</v>
      </c>
      <c r="H13" s="123" t="e">
        <f t="shared" si="1"/>
        <v>#N/A</v>
      </c>
    </row>
    <row r="14" spans="1:13" x14ac:dyDescent="0.35">
      <c r="A14" s="15" t="s">
        <v>322</v>
      </c>
      <c r="B14" s="16" t="s">
        <v>316</v>
      </c>
      <c r="C14" s="16" t="s">
        <v>6</v>
      </c>
      <c r="D14" s="17">
        <v>106</v>
      </c>
      <c r="E14" s="18" t="s">
        <v>310</v>
      </c>
      <c r="F14" s="18" t="s">
        <v>323</v>
      </c>
      <c r="G14" t="e">
        <f t="shared" si="0"/>
        <v>#N/A</v>
      </c>
      <c r="H14" s="123" t="e">
        <f t="shared" si="1"/>
        <v>#N/A</v>
      </c>
    </row>
    <row r="15" spans="1:13" x14ac:dyDescent="0.35">
      <c r="A15" s="15" t="s">
        <v>324</v>
      </c>
      <c r="B15" s="16" t="s">
        <v>312</v>
      </c>
      <c r="C15" s="16" t="s">
        <v>6</v>
      </c>
      <c r="D15" s="17" t="s">
        <v>325</v>
      </c>
      <c r="E15" s="18" t="s">
        <v>310</v>
      </c>
      <c r="F15" s="18" t="s">
        <v>317</v>
      </c>
      <c r="G15" t="e">
        <f t="shared" si="0"/>
        <v>#N/A</v>
      </c>
      <c r="H15" s="123" t="e">
        <f t="shared" si="1"/>
        <v>#N/A</v>
      </c>
    </row>
    <row r="16" spans="1:13" x14ac:dyDescent="0.35">
      <c r="A16" s="15" t="s">
        <v>326</v>
      </c>
      <c r="B16" s="16" t="s">
        <v>316</v>
      </c>
      <c r="C16" s="16" t="s">
        <v>5</v>
      </c>
      <c r="D16" s="17">
        <v>244</v>
      </c>
      <c r="E16" s="18" t="s">
        <v>310</v>
      </c>
      <c r="F16" s="18" t="s">
        <v>327</v>
      </c>
      <c r="G16" t="e">
        <f t="shared" si="0"/>
        <v>#N/A</v>
      </c>
      <c r="H16" s="123" t="e">
        <f t="shared" si="1"/>
        <v>#N/A</v>
      </c>
    </row>
    <row r="17" spans="1:13" x14ac:dyDescent="0.35">
      <c r="A17" s="15" t="s">
        <v>328</v>
      </c>
      <c r="B17" s="16" t="s">
        <v>309</v>
      </c>
      <c r="C17" s="16" t="s">
        <v>6</v>
      </c>
      <c r="D17" s="17">
        <v>88</v>
      </c>
      <c r="E17" s="18" t="s">
        <v>310</v>
      </c>
      <c r="F17" s="18" t="s">
        <v>329</v>
      </c>
      <c r="G17" t="e">
        <f t="shared" si="0"/>
        <v>#N/A</v>
      </c>
      <c r="H17" s="123" t="e">
        <f t="shared" si="1"/>
        <v>#N/A</v>
      </c>
    </row>
    <row r="18" spans="1:13" x14ac:dyDescent="0.35">
      <c r="A18" s="15" t="s">
        <v>330</v>
      </c>
      <c r="B18" s="16" t="s">
        <v>309</v>
      </c>
      <c r="C18" s="16" t="s">
        <v>4</v>
      </c>
      <c r="D18" s="17">
        <v>20</v>
      </c>
      <c r="E18" s="18" t="s">
        <v>310</v>
      </c>
      <c r="F18" s="18" t="s">
        <v>331</v>
      </c>
      <c r="G18" t="e">
        <f t="shared" si="0"/>
        <v>#N/A</v>
      </c>
      <c r="H18" s="123" t="e">
        <f t="shared" si="1"/>
        <v>#N/A</v>
      </c>
    </row>
    <row r="19" spans="1:13" x14ac:dyDescent="0.35">
      <c r="A19" s="15" t="s">
        <v>332</v>
      </c>
      <c r="B19" s="16" t="s">
        <v>316</v>
      </c>
      <c r="C19" s="16" t="s">
        <v>6</v>
      </c>
      <c r="D19" s="17">
        <v>176</v>
      </c>
      <c r="E19" s="18" t="s">
        <v>310</v>
      </c>
      <c r="F19" s="18" t="s">
        <v>333</v>
      </c>
      <c r="G19" t="e">
        <f t="shared" si="0"/>
        <v>#N/A</v>
      </c>
      <c r="H19" s="123" t="e">
        <f t="shared" si="1"/>
        <v>#N/A</v>
      </c>
    </row>
    <row r="20" spans="1:13" x14ac:dyDescent="0.35">
      <c r="A20" s="15" t="s">
        <v>334</v>
      </c>
      <c r="B20" s="16" t="s">
        <v>316</v>
      </c>
      <c r="C20" s="16" t="s">
        <v>6</v>
      </c>
      <c r="D20" s="17">
        <v>109</v>
      </c>
      <c r="E20" s="18" t="s">
        <v>310</v>
      </c>
      <c r="F20" s="18" t="s">
        <v>333</v>
      </c>
      <c r="G20" t="e">
        <f t="shared" si="0"/>
        <v>#N/A</v>
      </c>
      <c r="H20" s="123" t="e">
        <f t="shared" si="1"/>
        <v>#N/A</v>
      </c>
    </row>
    <row r="21" spans="1:13" x14ac:dyDescent="0.35">
      <c r="A21" s="15" t="s">
        <v>335</v>
      </c>
      <c r="B21" s="16" t="s">
        <v>309</v>
      </c>
      <c r="C21" s="16" t="s">
        <v>5</v>
      </c>
      <c r="D21" s="17">
        <v>87</v>
      </c>
      <c r="E21" s="18" t="s">
        <v>310</v>
      </c>
      <c r="F21" s="18" t="s">
        <v>336</v>
      </c>
      <c r="G21" t="e">
        <f t="shared" si="0"/>
        <v>#N/A</v>
      </c>
      <c r="H21" s="123" t="e">
        <f t="shared" si="1"/>
        <v>#N/A</v>
      </c>
    </row>
    <row r="22" spans="1:13" x14ac:dyDescent="0.35">
      <c r="A22" s="15" t="s">
        <v>337</v>
      </c>
      <c r="B22" s="16" t="s">
        <v>316</v>
      </c>
      <c r="C22" s="16" t="s">
        <v>5</v>
      </c>
      <c r="D22" s="17">
        <v>10</v>
      </c>
      <c r="E22" s="18" t="s">
        <v>310</v>
      </c>
      <c r="F22" s="18" t="s">
        <v>336</v>
      </c>
      <c r="G22" t="e">
        <f t="shared" si="0"/>
        <v>#N/A</v>
      </c>
      <c r="H22" s="123" t="e">
        <f t="shared" si="1"/>
        <v>#N/A</v>
      </c>
    </row>
    <row r="23" spans="1:13" x14ac:dyDescent="0.35">
      <c r="A23" s="15" t="s">
        <v>338</v>
      </c>
      <c r="B23" s="16" t="s">
        <v>309</v>
      </c>
      <c r="C23" s="16" t="s">
        <v>5</v>
      </c>
      <c r="D23" s="17">
        <v>300</v>
      </c>
      <c r="E23" s="18">
        <v>46539</v>
      </c>
      <c r="F23" s="18" t="s">
        <v>339</v>
      </c>
      <c r="G23" t="e">
        <f>VLOOKUP(A23,$A$342:$A$427,1,FALSE)</f>
        <v>#N/A</v>
      </c>
      <c r="H23" s="123" t="e">
        <f>VLOOKUP(A23,$A$342:$E$427,5,FALSE)</f>
        <v>#N/A</v>
      </c>
      <c r="I23" s="26" t="b">
        <v>0</v>
      </c>
      <c r="J23" s="26" t="b">
        <v>0</v>
      </c>
      <c r="K23" s="16"/>
      <c r="L23" s="16"/>
      <c r="M23" s="16" t="s">
        <v>340</v>
      </c>
    </row>
    <row r="24" spans="1:13" x14ac:dyDescent="0.35">
      <c r="A24" s="15" t="s">
        <v>341</v>
      </c>
      <c r="B24" s="16" t="s">
        <v>312</v>
      </c>
      <c r="C24" s="16" t="s">
        <v>5</v>
      </c>
      <c r="D24" s="17" t="s">
        <v>342</v>
      </c>
      <c r="E24" s="18">
        <v>46722</v>
      </c>
      <c r="F24" s="18" t="s">
        <v>339</v>
      </c>
      <c r="G24" t="e">
        <f>VLOOKUP(A24,$A$342:$A$427,1,FALSE)</f>
        <v>#N/A</v>
      </c>
      <c r="H24" s="123" t="e">
        <f>VLOOKUP(A24,$A$342:$E$427,5,FALSE)</f>
        <v>#N/A</v>
      </c>
      <c r="I24" s="26" t="b">
        <v>0</v>
      </c>
      <c r="J24" s="26" t="b">
        <v>0</v>
      </c>
      <c r="K24" s="16"/>
      <c r="L24" s="16"/>
      <c r="M24" s="16" t="s">
        <v>340</v>
      </c>
    </row>
    <row r="25" spans="1:13" x14ac:dyDescent="0.35">
      <c r="A25" s="15" t="s">
        <v>343</v>
      </c>
      <c r="B25" s="16" t="s">
        <v>309</v>
      </c>
      <c r="C25" s="16" t="s">
        <v>4</v>
      </c>
      <c r="D25" s="17">
        <v>148</v>
      </c>
      <c r="E25" s="18" t="s">
        <v>310</v>
      </c>
      <c r="F25" s="18" t="s">
        <v>321</v>
      </c>
      <c r="G25" t="e">
        <f t="shared" si="0"/>
        <v>#N/A</v>
      </c>
      <c r="H25" s="123" t="e">
        <f t="shared" si="1"/>
        <v>#N/A</v>
      </c>
      <c r="K25" s="16"/>
      <c r="L25" s="16"/>
      <c r="M25" s="16"/>
    </row>
    <row r="26" spans="1:13" x14ac:dyDescent="0.35">
      <c r="A26" s="15" t="s">
        <v>344</v>
      </c>
      <c r="B26" s="16" t="s">
        <v>312</v>
      </c>
      <c r="C26" s="16" t="s">
        <v>7</v>
      </c>
      <c r="D26" s="17" t="s">
        <v>345</v>
      </c>
      <c r="E26" s="18" t="s">
        <v>310</v>
      </c>
      <c r="F26" s="18" t="s">
        <v>311</v>
      </c>
      <c r="G26" t="e">
        <f t="shared" si="0"/>
        <v>#N/A</v>
      </c>
      <c r="H26" s="123" t="e">
        <f t="shared" si="1"/>
        <v>#N/A</v>
      </c>
      <c r="K26" s="16"/>
      <c r="L26" s="16"/>
      <c r="M26" s="16"/>
    </row>
    <row r="27" spans="1:13" x14ac:dyDescent="0.35">
      <c r="A27" s="15" t="s">
        <v>346</v>
      </c>
      <c r="B27" s="16" t="s">
        <v>316</v>
      </c>
      <c r="C27" s="16" t="s">
        <v>5</v>
      </c>
      <c r="D27" s="17">
        <v>113</v>
      </c>
      <c r="E27" s="18" t="s">
        <v>310</v>
      </c>
      <c r="F27" s="18" t="s">
        <v>347</v>
      </c>
      <c r="G27" t="e">
        <f t="shared" si="0"/>
        <v>#N/A</v>
      </c>
      <c r="H27" s="123" t="e">
        <f t="shared" si="1"/>
        <v>#N/A</v>
      </c>
      <c r="K27" s="16"/>
      <c r="L27" s="16"/>
      <c r="M27" s="16"/>
    </row>
    <row r="28" spans="1:13" x14ac:dyDescent="0.35">
      <c r="A28" s="15" t="s">
        <v>348</v>
      </c>
      <c r="B28" s="16" t="s">
        <v>316</v>
      </c>
      <c r="C28" s="16" t="s">
        <v>5</v>
      </c>
      <c r="D28" s="17">
        <v>111</v>
      </c>
      <c r="E28" s="18" t="s">
        <v>310</v>
      </c>
      <c r="F28" s="18" t="s">
        <v>336</v>
      </c>
      <c r="G28" t="e">
        <f t="shared" si="0"/>
        <v>#N/A</v>
      </c>
      <c r="H28" s="123" t="e">
        <f t="shared" si="1"/>
        <v>#N/A</v>
      </c>
      <c r="K28" s="16"/>
      <c r="L28" s="16"/>
      <c r="M28" s="16"/>
    </row>
    <row r="29" spans="1:13" x14ac:dyDescent="0.35">
      <c r="A29" s="15" t="s">
        <v>349</v>
      </c>
      <c r="B29" s="16" t="s">
        <v>309</v>
      </c>
      <c r="C29" s="16" t="s">
        <v>7</v>
      </c>
      <c r="D29" s="17">
        <v>11</v>
      </c>
      <c r="E29" s="18" t="s">
        <v>310</v>
      </c>
      <c r="F29" s="18" t="s">
        <v>311</v>
      </c>
      <c r="G29" t="e">
        <f t="shared" si="0"/>
        <v>#N/A</v>
      </c>
      <c r="H29" s="123" t="e">
        <f t="shared" si="1"/>
        <v>#N/A</v>
      </c>
      <c r="K29" s="16"/>
      <c r="L29" s="16"/>
      <c r="M29" s="16"/>
    </row>
    <row r="30" spans="1:13" x14ac:dyDescent="0.35">
      <c r="A30" s="15" t="s">
        <v>350</v>
      </c>
      <c r="B30" s="16" t="s">
        <v>309</v>
      </c>
      <c r="C30" s="16" t="s">
        <v>5</v>
      </c>
      <c r="D30" s="17">
        <v>100</v>
      </c>
      <c r="E30" s="18" t="s">
        <v>310</v>
      </c>
      <c r="F30" s="18" t="s">
        <v>339</v>
      </c>
      <c r="G30" t="e">
        <f t="shared" si="0"/>
        <v>#N/A</v>
      </c>
      <c r="H30" s="123" t="e">
        <f t="shared" si="1"/>
        <v>#N/A</v>
      </c>
      <c r="K30" s="16"/>
      <c r="L30" s="16"/>
      <c r="M30" s="16"/>
    </row>
    <row r="31" spans="1:13" x14ac:dyDescent="0.35">
      <c r="A31" s="15" t="s">
        <v>138</v>
      </c>
      <c r="B31" s="16" t="s">
        <v>316</v>
      </c>
      <c r="C31" s="16" t="s">
        <v>4</v>
      </c>
      <c r="D31" s="17">
        <v>228</v>
      </c>
      <c r="E31" s="18">
        <v>46753</v>
      </c>
      <c r="F31" s="18" t="s">
        <v>314</v>
      </c>
      <c r="G31" t="str">
        <f>VLOOKUP(A31,$A$342:$A$427,1,FALSE)</f>
        <v>Boulder Creek Wind Farm - stage 1</v>
      </c>
      <c r="H31" s="123">
        <f>VLOOKUP(A31,$A$342:$E$427,5,FALSE)</f>
        <v>46753</v>
      </c>
      <c r="I31" s="26" t="b">
        <v>1</v>
      </c>
      <c r="J31" s="26" t="b">
        <v>1</v>
      </c>
      <c r="K31" s="16"/>
      <c r="L31" s="16" t="s">
        <v>82</v>
      </c>
      <c r="M31" s="16" t="s">
        <v>351</v>
      </c>
    </row>
    <row r="32" spans="1:13" x14ac:dyDescent="0.35">
      <c r="A32" s="15" t="s">
        <v>352</v>
      </c>
      <c r="B32" s="16" t="s">
        <v>312</v>
      </c>
      <c r="C32" s="16" t="s">
        <v>4</v>
      </c>
      <c r="D32" s="17" t="s">
        <v>353</v>
      </c>
      <c r="E32" s="18" t="s">
        <v>310</v>
      </c>
      <c r="F32" s="18" t="s">
        <v>314</v>
      </c>
      <c r="G32" t="e">
        <f t="shared" si="0"/>
        <v>#N/A</v>
      </c>
      <c r="H32" s="123" t="e">
        <f t="shared" si="1"/>
        <v>#N/A</v>
      </c>
      <c r="K32" s="16"/>
      <c r="L32" s="16"/>
      <c r="M32" s="16"/>
    </row>
    <row r="33" spans="1:13" x14ac:dyDescent="0.35">
      <c r="A33" s="15" t="s">
        <v>354</v>
      </c>
      <c r="B33" s="16" t="s">
        <v>312</v>
      </c>
      <c r="C33" s="16" t="s">
        <v>4</v>
      </c>
      <c r="D33" s="17" t="s">
        <v>355</v>
      </c>
      <c r="E33" s="18">
        <v>46174</v>
      </c>
      <c r="F33" s="18"/>
      <c r="G33" t="str">
        <f>VLOOKUP(A33,$A$342:$A$427,1,FALSE)</f>
        <v>Brendale BESS</v>
      </c>
      <c r="H33" s="123">
        <f>VLOOKUP(A33,$A$342:$E$427,5,FALSE)</f>
        <v>46174</v>
      </c>
      <c r="I33" s="26" t="b">
        <v>1</v>
      </c>
      <c r="J33" s="26" t="b">
        <v>1</v>
      </c>
      <c r="K33" s="16"/>
      <c r="L33" s="16" t="s">
        <v>82</v>
      </c>
      <c r="M33" s="16" t="s">
        <v>351</v>
      </c>
    </row>
    <row r="34" spans="1:13" x14ac:dyDescent="0.35">
      <c r="A34" s="15" t="s">
        <v>151</v>
      </c>
      <c r="B34" s="16" t="s">
        <v>312</v>
      </c>
      <c r="C34" s="16" t="s">
        <v>4</v>
      </c>
      <c r="D34" s="17" t="s">
        <v>356</v>
      </c>
      <c r="E34" s="18">
        <v>46388</v>
      </c>
      <c r="F34" s="18" t="s">
        <v>357</v>
      </c>
      <c r="G34" t="str">
        <f>VLOOKUP(A34,$A$342:$A$427,1,FALSE)</f>
        <v>Broadsound BESS</v>
      </c>
      <c r="H34" s="123">
        <f>VLOOKUP(A34,$A$342:$E$427,5,FALSE)</f>
        <v>46388</v>
      </c>
      <c r="I34" s="26" t="b">
        <v>1</v>
      </c>
      <c r="J34" s="26" t="b">
        <v>1</v>
      </c>
      <c r="K34" s="16"/>
      <c r="L34" s="16" t="s">
        <v>82</v>
      </c>
      <c r="M34" s="16" t="s">
        <v>351</v>
      </c>
    </row>
    <row r="35" spans="1:13" x14ac:dyDescent="0.35">
      <c r="A35" s="15" t="s">
        <v>358</v>
      </c>
      <c r="B35" s="16" t="s">
        <v>309</v>
      </c>
      <c r="C35" s="16" t="s">
        <v>4</v>
      </c>
      <c r="D35" s="17">
        <v>296</v>
      </c>
      <c r="E35" s="18">
        <v>46235</v>
      </c>
      <c r="F35" s="18" t="s">
        <v>357</v>
      </c>
      <c r="G35" t="str">
        <f>VLOOKUP(A35,$A$342:$A$427,1,FALSE)</f>
        <v>Broadsound Solar Farm</v>
      </c>
      <c r="H35" s="123">
        <f>VLOOKUP(A35,$A$342:$E$427,5,FALSE)</f>
        <v>46388</v>
      </c>
      <c r="I35" s="26" t="b">
        <v>1</v>
      </c>
      <c r="J35" s="26" t="b">
        <v>1</v>
      </c>
      <c r="K35" s="16"/>
      <c r="L35" s="16" t="s">
        <v>82</v>
      </c>
      <c r="M35" s="16" t="s">
        <v>351</v>
      </c>
    </row>
    <row r="36" spans="1:13" x14ac:dyDescent="0.35">
      <c r="A36" s="15" t="s">
        <v>359</v>
      </c>
      <c r="B36" s="16" t="s">
        <v>312</v>
      </c>
      <c r="C36" s="16" t="s">
        <v>5</v>
      </c>
      <c r="D36" s="17" t="s">
        <v>360</v>
      </c>
      <c r="E36" s="18" t="s">
        <v>310</v>
      </c>
      <c r="F36" s="18" t="s">
        <v>327</v>
      </c>
      <c r="G36" t="e">
        <f t="shared" si="0"/>
        <v>#N/A</v>
      </c>
      <c r="H36" s="123" t="e">
        <f t="shared" si="1"/>
        <v>#N/A</v>
      </c>
      <c r="K36" s="16"/>
      <c r="L36" s="16"/>
      <c r="M36" s="16"/>
    </row>
    <row r="37" spans="1:13" x14ac:dyDescent="0.35">
      <c r="A37" s="15" t="s">
        <v>361</v>
      </c>
      <c r="B37" s="16" t="s">
        <v>309</v>
      </c>
      <c r="C37" s="16" t="s">
        <v>5</v>
      </c>
      <c r="D37" s="17">
        <v>53</v>
      </c>
      <c r="E37" s="18" t="s">
        <v>310</v>
      </c>
      <c r="F37" s="18" t="s">
        <v>319</v>
      </c>
      <c r="G37" t="e">
        <f t="shared" si="0"/>
        <v>#N/A</v>
      </c>
      <c r="H37" s="123" t="e">
        <f t="shared" si="1"/>
        <v>#N/A</v>
      </c>
      <c r="K37" s="16"/>
      <c r="L37" s="16"/>
      <c r="M37" s="16"/>
    </row>
    <row r="38" spans="1:13" x14ac:dyDescent="0.35">
      <c r="A38" s="15" t="s">
        <v>362</v>
      </c>
      <c r="B38" s="16" t="s">
        <v>312</v>
      </c>
      <c r="C38" s="16" t="s">
        <v>5</v>
      </c>
      <c r="D38" s="17" t="s">
        <v>363</v>
      </c>
      <c r="E38" s="18">
        <v>46447</v>
      </c>
      <c r="F38" s="18"/>
      <c r="G38" t="e">
        <f>VLOOKUP(A38,$A$342:$A$427,1,FALSE)</f>
        <v>#N/A</v>
      </c>
      <c r="H38" s="123" t="e">
        <f>VLOOKUP(A38,$A$342:$E$427,5,FALSE)</f>
        <v>#N/A</v>
      </c>
      <c r="I38" s="26" t="b">
        <v>0</v>
      </c>
      <c r="J38" s="26" t="b">
        <v>0</v>
      </c>
      <c r="K38" s="16"/>
      <c r="L38" s="16"/>
      <c r="M38" s="16" t="s">
        <v>340</v>
      </c>
    </row>
    <row r="39" spans="1:13" x14ac:dyDescent="0.35">
      <c r="A39" s="15" t="s">
        <v>364</v>
      </c>
      <c r="B39" s="16" t="s">
        <v>312</v>
      </c>
      <c r="C39" s="16" t="s">
        <v>6</v>
      </c>
      <c r="D39" s="17" t="s">
        <v>365</v>
      </c>
      <c r="E39" s="18" t="s">
        <v>310</v>
      </c>
      <c r="F39" s="18" t="s">
        <v>317</v>
      </c>
      <c r="G39" t="e">
        <f t="shared" si="0"/>
        <v>#N/A</v>
      </c>
      <c r="H39" s="123" t="e">
        <f t="shared" si="1"/>
        <v>#N/A</v>
      </c>
      <c r="K39" s="16"/>
      <c r="L39" s="16"/>
      <c r="M39" s="16"/>
    </row>
    <row r="40" spans="1:13" x14ac:dyDescent="0.35">
      <c r="A40" s="15" t="s">
        <v>366</v>
      </c>
      <c r="B40" s="16" t="s">
        <v>316</v>
      </c>
      <c r="C40" s="16" t="s">
        <v>6</v>
      </c>
      <c r="D40" s="17">
        <v>204</v>
      </c>
      <c r="E40" s="18" t="s">
        <v>310</v>
      </c>
      <c r="F40" s="18" t="s">
        <v>317</v>
      </c>
      <c r="G40" t="e">
        <f t="shared" si="0"/>
        <v>#N/A</v>
      </c>
      <c r="H40" s="123" t="e">
        <f t="shared" si="1"/>
        <v>#N/A</v>
      </c>
      <c r="K40" s="16"/>
      <c r="L40" s="16"/>
      <c r="M40" s="16"/>
    </row>
    <row r="41" spans="1:13" x14ac:dyDescent="0.35">
      <c r="A41" s="15" t="s">
        <v>152</v>
      </c>
      <c r="B41" s="16" t="s">
        <v>309</v>
      </c>
      <c r="C41" s="16" t="s">
        <v>4</v>
      </c>
      <c r="D41" s="17">
        <v>78</v>
      </c>
      <c r="E41" s="18">
        <v>46082</v>
      </c>
      <c r="F41" s="18" t="s">
        <v>367</v>
      </c>
      <c r="G41" t="str">
        <f>VLOOKUP(A41,$A$342:$A$427,1,FALSE)</f>
        <v>Bundaberg Solar Farm</v>
      </c>
      <c r="H41" s="123">
        <f>VLOOKUP(A41,$A$342:$E$427,5,FALSE)</f>
        <v>45992</v>
      </c>
      <c r="I41" s="26" t="b">
        <v>1</v>
      </c>
      <c r="J41" s="26" t="b">
        <v>1</v>
      </c>
      <c r="K41" s="16"/>
      <c r="L41" s="16" t="s">
        <v>82</v>
      </c>
      <c r="M41" s="16" t="s">
        <v>368</v>
      </c>
    </row>
    <row r="42" spans="1:13" x14ac:dyDescent="0.35">
      <c r="A42" s="15" t="s">
        <v>369</v>
      </c>
      <c r="B42" s="16" t="s">
        <v>309</v>
      </c>
      <c r="C42" s="16" t="s">
        <v>7</v>
      </c>
      <c r="D42" s="17">
        <v>110</v>
      </c>
      <c r="E42" s="18" t="s">
        <v>310</v>
      </c>
      <c r="F42" s="18" t="s">
        <v>370</v>
      </c>
      <c r="G42" t="e">
        <f t="shared" si="0"/>
        <v>#N/A</v>
      </c>
      <c r="H42" s="123" t="e">
        <f t="shared" si="1"/>
        <v>#N/A</v>
      </c>
      <c r="K42" s="16"/>
      <c r="L42" s="16"/>
      <c r="M42" s="16"/>
    </row>
    <row r="43" spans="1:13" x14ac:dyDescent="0.35">
      <c r="A43" s="15" t="s">
        <v>371</v>
      </c>
      <c r="B43" s="16" t="s">
        <v>309</v>
      </c>
      <c r="C43" s="16" t="s">
        <v>7</v>
      </c>
      <c r="D43" s="17">
        <v>110</v>
      </c>
      <c r="E43" s="18" t="s">
        <v>310</v>
      </c>
      <c r="F43" s="18" t="s">
        <v>370</v>
      </c>
      <c r="G43" t="e">
        <f t="shared" si="0"/>
        <v>#N/A</v>
      </c>
      <c r="H43" s="123" t="e">
        <f t="shared" si="1"/>
        <v>#N/A</v>
      </c>
      <c r="K43" s="16"/>
      <c r="L43" s="16"/>
      <c r="M43" s="16"/>
    </row>
    <row r="44" spans="1:13" x14ac:dyDescent="0.35">
      <c r="A44" s="15" t="s">
        <v>104</v>
      </c>
      <c r="B44" s="16" t="s">
        <v>312</v>
      </c>
      <c r="C44" s="16" t="s">
        <v>7</v>
      </c>
      <c r="D44" s="17" t="s">
        <v>372</v>
      </c>
      <c r="E44" s="18">
        <v>46143</v>
      </c>
      <c r="F44" s="18" t="s">
        <v>370</v>
      </c>
      <c r="G44" t="str">
        <f>VLOOKUP(A44,$A$342:$A$427,1,FALSE)</f>
        <v>Bungama BESS</v>
      </c>
      <c r="H44" s="123">
        <f>VLOOKUP(A44,$A$342:$E$427,5,FALSE)</f>
        <v>46082</v>
      </c>
      <c r="I44" s="26" t="b">
        <v>1</v>
      </c>
      <c r="J44" s="26" t="b">
        <v>1</v>
      </c>
      <c r="K44" s="16"/>
      <c r="L44" s="16" t="s">
        <v>82</v>
      </c>
      <c r="M44" s="16" t="s">
        <v>368</v>
      </c>
    </row>
    <row r="45" spans="1:13" x14ac:dyDescent="0.35">
      <c r="A45" s="15" t="s">
        <v>237</v>
      </c>
      <c r="B45" s="16" t="s">
        <v>312</v>
      </c>
      <c r="C45" s="16" t="s">
        <v>5</v>
      </c>
      <c r="D45" s="17" t="s">
        <v>373</v>
      </c>
      <c r="E45" s="18">
        <v>46478</v>
      </c>
      <c r="F45" s="18" t="s">
        <v>374</v>
      </c>
      <c r="G45" t="str">
        <f>VLOOKUP(A45,$A$342:$A$427,1,FALSE)</f>
        <v>Calala BESS</v>
      </c>
      <c r="H45" s="123">
        <f>VLOOKUP(A45,$A$342:$E$427,5,FALSE)</f>
        <v>46296</v>
      </c>
      <c r="I45" s="26" t="b">
        <v>1</v>
      </c>
      <c r="J45" s="26" t="b">
        <v>1</v>
      </c>
      <c r="K45" s="16"/>
      <c r="L45" s="16" t="s">
        <v>82</v>
      </c>
      <c r="M45" s="16" t="s">
        <v>368</v>
      </c>
    </row>
    <row r="46" spans="1:13" x14ac:dyDescent="0.35">
      <c r="A46" s="15" t="s">
        <v>375</v>
      </c>
      <c r="B46" s="16" t="s">
        <v>316</v>
      </c>
      <c r="C46" s="16" t="s">
        <v>7</v>
      </c>
      <c r="D46" s="17">
        <v>46</v>
      </c>
      <c r="E46" s="18" t="s">
        <v>310</v>
      </c>
      <c r="F46" s="18" t="s">
        <v>376</v>
      </c>
      <c r="G46" t="e">
        <f t="shared" si="0"/>
        <v>#N/A</v>
      </c>
      <c r="H46" s="123" t="e">
        <f t="shared" si="1"/>
        <v>#N/A</v>
      </c>
      <c r="K46" s="16"/>
      <c r="L46" s="16"/>
      <c r="M46" s="16"/>
    </row>
    <row r="47" spans="1:13" x14ac:dyDescent="0.35">
      <c r="A47" s="15" t="s">
        <v>377</v>
      </c>
      <c r="B47" s="16" t="s">
        <v>312</v>
      </c>
      <c r="C47" s="16" t="s">
        <v>5</v>
      </c>
      <c r="D47" s="17" t="s">
        <v>378</v>
      </c>
      <c r="E47" s="18" t="s">
        <v>310</v>
      </c>
      <c r="F47" s="18"/>
      <c r="G47" t="e">
        <f t="shared" si="0"/>
        <v>#N/A</v>
      </c>
      <c r="H47" s="123" t="e">
        <f t="shared" si="1"/>
        <v>#N/A</v>
      </c>
      <c r="K47" s="16"/>
      <c r="L47" s="16"/>
      <c r="M47" s="16"/>
    </row>
    <row r="48" spans="1:13" x14ac:dyDescent="0.35">
      <c r="A48" s="15" t="s">
        <v>379</v>
      </c>
      <c r="B48" s="16" t="s">
        <v>316</v>
      </c>
      <c r="C48" s="16" t="s">
        <v>5</v>
      </c>
      <c r="D48" s="17">
        <v>140</v>
      </c>
      <c r="E48" s="18" t="s">
        <v>310</v>
      </c>
      <c r="F48" s="18" t="s">
        <v>339</v>
      </c>
      <c r="G48" t="e">
        <f t="shared" si="0"/>
        <v>#N/A</v>
      </c>
      <c r="H48" s="123" t="e">
        <f t="shared" si="1"/>
        <v>#N/A</v>
      </c>
      <c r="K48" s="16"/>
      <c r="L48" s="16"/>
      <c r="M48" s="16"/>
    </row>
    <row r="49" spans="1:13" x14ac:dyDescent="0.35">
      <c r="A49" s="15" t="s">
        <v>380</v>
      </c>
      <c r="B49" s="16" t="s">
        <v>309</v>
      </c>
      <c r="C49" s="16" t="s">
        <v>6</v>
      </c>
      <c r="D49" s="17">
        <v>150</v>
      </c>
      <c r="E49" s="18">
        <v>46569</v>
      </c>
      <c r="F49" s="18" t="s">
        <v>329</v>
      </c>
      <c r="G49" t="str">
        <f>VLOOKUP(A49,$A$342:$A$427,1,FALSE)</f>
        <v>Carwarp Energy Park - Solar Farm</v>
      </c>
      <c r="H49" s="123">
        <f>VLOOKUP(A49,$A$342:$E$427,5,FALSE)</f>
        <v>46569</v>
      </c>
      <c r="I49" s="26" t="b">
        <v>0</v>
      </c>
      <c r="J49" s="26" t="b">
        <v>0</v>
      </c>
      <c r="K49" s="16"/>
      <c r="L49" s="16"/>
      <c r="M49" s="16"/>
    </row>
    <row r="50" spans="1:13" x14ac:dyDescent="0.35">
      <c r="A50" s="15" t="s">
        <v>381</v>
      </c>
      <c r="B50" s="16" t="s">
        <v>316</v>
      </c>
      <c r="C50" s="16" t="s">
        <v>7</v>
      </c>
      <c r="D50" s="17">
        <v>66</v>
      </c>
      <c r="E50" s="18" t="s">
        <v>310</v>
      </c>
      <c r="F50" s="18" t="s">
        <v>382</v>
      </c>
      <c r="G50" t="e">
        <f t="shared" si="0"/>
        <v>#N/A</v>
      </c>
      <c r="H50" s="123" t="e">
        <f t="shared" si="1"/>
        <v>#N/A</v>
      </c>
      <c r="K50" s="16"/>
      <c r="L50" s="16"/>
      <c r="M50" s="16"/>
    </row>
    <row r="51" spans="1:13" x14ac:dyDescent="0.35">
      <c r="A51" s="15" t="s">
        <v>383</v>
      </c>
      <c r="B51" s="16" t="s">
        <v>316</v>
      </c>
      <c r="C51" s="16" t="s">
        <v>6</v>
      </c>
      <c r="D51" s="17">
        <v>52</v>
      </c>
      <c r="E51" s="18" t="s">
        <v>310</v>
      </c>
      <c r="F51" s="18" t="s">
        <v>317</v>
      </c>
      <c r="G51" t="e">
        <f t="shared" si="0"/>
        <v>#N/A</v>
      </c>
      <c r="H51" s="123" t="e">
        <f t="shared" si="1"/>
        <v>#N/A</v>
      </c>
      <c r="K51" s="16"/>
      <c r="L51" s="16"/>
      <c r="M51" s="16"/>
    </row>
    <row r="52" spans="1:13" x14ac:dyDescent="0.35">
      <c r="A52" s="15" t="s">
        <v>384</v>
      </c>
      <c r="B52" s="16" t="s">
        <v>316</v>
      </c>
      <c r="C52" s="16" t="s">
        <v>6</v>
      </c>
      <c r="D52" s="17">
        <v>6</v>
      </c>
      <c r="E52" s="18" t="s">
        <v>310</v>
      </c>
      <c r="F52" s="18" t="s">
        <v>317</v>
      </c>
      <c r="G52" t="e">
        <f t="shared" si="0"/>
        <v>#N/A</v>
      </c>
      <c r="H52" s="123" t="e">
        <f t="shared" si="1"/>
        <v>#N/A</v>
      </c>
      <c r="K52" s="16"/>
      <c r="L52" s="16"/>
      <c r="M52" s="16"/>
    </row>
    <row r="53" spans="1:13" x14ac:dyDescent="0.35">
      <c r="A53" s="15" t="s">
        <v>385</v>
      </c>
      <c r="B53" s="16" t="s">
        <v>316</v>
      </c>
      <c r="C53" s="16" t="s">
        <v>6</v>
      </c>
      <c r="D53" s="17">
        <v>57</v>
      </c>
      <c r="E53" s="18" t="s">
        <v>310</v>
      </c>
      <c r="F53" s="18" t="s">
        <v>386</v>
      </c>
      <c r="G53" t="e">
        <f t="shared" si="0"/>
        <v>#N/A</v>
      </c>
      <c r="H53" s="123" t="e">
        <f t="shared" si="1"/>
        <v>#N/A</v>
      </c>
      <c r="K53" s="16"/>
      <c r="L53" s="16"/>
      <c r="M53" s="16"/>
    </row>
    <row r="54" spans="1:13" x14ac:dyDescent="0.35">
      <c r="A54" s="15" t="s">
        <v>387</v>
      </c>
      <c r="B54" s="16" t="s">
        <v>309</v>
      </c>
      <c r="C54" s="16" t="s">
        <v>4</v>
      </c>
      <c r="D54" s="17">
        <v>56</v>
      </c>
      <c r="E54" s="18" t="s">
        <v>310</v>
      </c>
      <c r="F54" s="18" t="s">
        <v>367</v>
      </c>
      <c r="G54" t="e">
        <f t="shared" si="0"/>
        <v>#N/A</v>
      </c>
      <c r="H54" s="123" t="e">
        <f t="shared" si="1"/>
        <v>#N/A</v>
      </c>
      <c r="K54" s="16"/>
      <c r="L54" s="16"/>
      <c r="M54" s="16"/>
    </row>
    <row r="55" spans="1:13" x14ac:dyDescent="0.35">
      <c r="A55" s="15" t="s">
        <v>388</v>
      </c>
      <c r="B55" s="16" t="s">
        <v>312</v>
      </c>
      <c r="C55" s="16" t="s">
        <v>4</v>
      </c>
      <c r="D55" s="17" t="s">
        <v>378</v>
      </c>
      <c r="E55" s="18" t="s">
        <v>310</v>
      </c>
      <c r="F55" s="18" t="s">
        <v>321</v>
      </c>
      <c r="G55" t="e">
        <f t="shared" si="0"/>
        <v>#N/A</v>
      </c>
      <c r="H55" s="123" t="e">
        <f t="shared" si="1"/>
        <v>#N/A</v>
      </c>
      <c r="K55" s="16"/>
      <c r="L55" s="16"/>
      <c r="M55" s="16"/>
    </row>
    <row r="56" spans="1:13" x14ac:dyDescent="0.35">
      <c r="A56" s="15" t="s">
        <v>389</v>
      </c>
      <c r="B56" s="16" t="s">
        <v>309</v>
      </c>
      <c r="C56" s="16" t="s">
        <v>4</v>
      </c>
      <c r="D56" s="17">
        <v>100</v>
      </c>
      <c r="E56" s="18" t="s">
        <v>310</v>
      </c>
      <c r="F56" s="18" t="s">
        <v>390</v>
      </c>
      <c r="G56" t="e">
        <f t="shared" si="0"/>
        <v>#N/A</v>
      </c>
      <c r="H56" s="123" t="e">
        <f t="shared" si="1"/>
        <v>#N/A</v>
      </c>
      <c r="K56" s="16"/>
      <c r="L56" s="16"/>
      <c r="M56" s="16"/>
    </row>
    <row r="57" spans="1:13" x14ac:dyDescent="0.35">
      <c r="A57" s="15" t="s">
        <v>139</v>
      </c>
      <c r="B57" s="16" t="s">
        <v>316</v>
      </c>
      <c r="C57" s="16" t="s">
        <v>4</v>
      </c>
      <c r="D57" s="17">
        <v>450</v>
      </c>
      <c r="E57" s="18">
        <v>45901</v>
      </c>
      <c r="F57" s="18" t="s">
        <v>357</v>
      </c>
      <c r="G57" t="str">
        <f>VLOOKUP(A57,$A$342:$A$427,1,FALSE)</f>
        <v>Clarke Creek Wind Farm - Stage 1</v>
      </c>
      <c r="H57" s="123">
        <f>VLOOKUP(A57,$A$342:$E$427,5,FALSE)</f>
        <v>45901</v>
      </c>
      <c r="I57" s="26" t="b">
        <v>1</v>
      </c>
      <c r="J57" s="26" t="b">
        <v>1</v>
      </c>
      <c r="K57" s="16"/>
      <c r="L57" s="16" t="s">
        <v>82</v>
      </c>
      <c r="M57" s="16"/>
    </row>
    <row r="58" spans="1:13" x14ac:dyDescent="0.35">
      <c r="A58" s="15" t="s">
        <v>391</v>
      </c>
      <c r="B58" s="16" t="s">
        <v>312</v>
      </c>
      <c r="C58" s="16" t="s">
        <v>7</v>
      </c>
      <c r="D58" s="17" t="s">
        <v>392</v>
      </c>
      <c r="E58" s="18">
        <v>46143</v>
      </c>
      <c r="F58" s="18"/>
      <c r="G58" t="str">
        <f>VLOOKUP(A58,$A$342:$A$427,1,FALSE)</f>
        <v>Clements Gap BESS</v>
      </c>
      <c r="H58" s="123">
        <f>VLOOKUP(A58,$A$342:$E$427,5,FALSE)</f>
        <v>46204</v>
      </c>
      <c r="I58" s="26" t="b">
        <v>1</v>
      </c>
      <c r="J58" s="26" t="b">
        <v>1</v>
      </c>
      <c r="K58" s="16"/>
      <c r="L58" s="16" t="s">
        <v>82</v>
      </c>
      <c r="M58" s="16" t="s">
        <v>368</v>
      </c>
    </row>
    <row r="59" spans="1:13" x14ac:dyDescent="0.35">
      <c r="A59" s="15" t="s">
        <v>393</v>
      </c>
      <c r="B59" s="16" t="s">
        <v>316</v>
      </c>
      <c r="C59" s="16" t="s">
        <v>7</v>
      </c>
      <c r="D59" s="17">
        <v>57</v>
      </c>
      <c r="E59" s="18" t="s">
        <v>310</v>
      </c>
      <c r="F59" s="18" t="s">
        <v>311</v>
      </c>
      <c r="G59" t="e">
        <f t="shared" si="0"/>
        <v>#N/A</v>
      </c>
      <c r="H59" s="123" t="e">
        <f t="shared" si="1"/>
        <v>#N/A</v>
      </c>
      <c r="K59" s="16"/>
      <c r="L59" s="16"/>
      <c r="M59" s="16"/>
    </row>
    <row r="60" spans="1:13" x14ac:dyDescent="0.35">
      <c r="A60" s="15" t="s">
        <v>394</v>
      </c>
      <c r="B60" s="16" t="s">
        <v>309</v>
      </c>
      <c r="C60" s="16" t="s">
        <v>4</v>
      </c>
      <c r="D60" s="17">
        <v>75</v>
      </c>
      <c r="E60" s="18" t="s">
        <v>310</v>
      </c>
      <c r="F60" s="18" t="s">
        <v>357</v>
      </c>
      <c r="G60" t="e">
        <f t="shared" si="0"/>
        <v>#N/A</v>
      </c>
      <c r="H60" s="123" t="e">
        <f t="shared" si="1"/>
        <v>#N/A</v>
      </c>
      <c r="K60" s="16"/>
      <c r="L60" s="16"/>
      <c r="M60" s="16"/>
    </row>
    <row r="61" spans="1:13" x14ac:dyDescent="0.35">
      <c r="A61" s="15" t="s">
        <v>395</v>
      </c>
      <c r="B61" s="16" t="s">
        <v>316</v>
      </c>
      <c r="C61" s="16" t="s">
        <v>6</v>
      </c>
      <c r="D61" s="17">
        <v>18</v>
      </c>
      <c r="E61" s="18" t="s">
        <v>310</v>
      </c>
      <c r="F61" s="18" t="s">
        <v>333</v>
      </c>
      <c r="G61" t="e">
        <f t="shared" si="0"/>
        <v>#N/A</v>
      </c>
      <c r="H61" s="123" t="e">
        <f t="shared" si="1"/>
        <v>#N/A</v>
      </c>
      <c r="K61" s="16"/>
      <c r="L61" s="16"/>
      <c r="M61" s="16"/>
    </row>
    <row r="62" spans="1:13" x14ac:dyDescent="0.35">
      <c r="A62" s="15" t="s">
        <v>396</v>
      </c>
      <c r="B62" s="16" t="s">
        <v>309</v>
      </c>
      <c r="C62" s="16" t="s">
        <v>6</v>
      </c>
      <c r="D62" s="17">
        <v>27</v>
      </c>
      <c r="E62" s="18" t="s">
        <v>310</v>
      </c>
      <c r="F62" s="18" t="s">
        <v>329</v>
      </c>
      <c r="G62" t="e">
        <f t="shared" si="0"/>
        <v>#N/A</v>
      </c>
      <c r="H62" s="123" t="e">
        <f t="shared" si="1"/>
        <v>#N/A</v>
      </c>
      <c r="K62" s="16"/>
      <c r="L62" s="16"/>
      <c r="M62" s="16"/>
    </row>
    <row r="63" spans="1:13" x14ac:dyDescent="0.35">
      <c r="A63" s="15" t="s">
        <v>397</v>
      </c>
      <c r="B63" s="16" t="s">
        <v>309</v>
      </c>
      <c r="C63" s="16" t="s">
        <v>5</v>
      </c>
      <c r="D63" s="17">
        <v>150</v>
      </c>
      <c r="E63" s="18" t="s">
        <v>310</v>
      </c>
      <c r="F63" s="18" t="s">
        <v>398</v>
      </c>
      <c r="G63" t="e">
        <f t="shared" si="0"/>
        <v>#N/A</v>
      </c>
      <c r="H63" s="123" t="e">
        <f t="shared" si="1"/>
        <v>#N/A</v>
      </c>
      <c r="K63" s="16"/>
      <c r="L63" s="16"/>
      <c r="M63" s="16"/>
    </row>
    <row r="64" spans="1:13" x14ac:dyDescent="0.35">
      <c r="A64" s="15" t="s">
        <v>399</v>
      </c>
      <c r="B64" s="16" t="s">
        <v>316</v>
      </c>
      <c r="C64" s="16" t="s">
        <v>5</v>
      </c>
      <c r="D64" s="17">
        <v>219</v>
      </c>
      <c r="E64" s="18" t="s">
        <v>310</v>
      </c>
      <c r="F64" s="18" t="s">
        <v>327</v>
      </c>
      <c r="G64" t="e">
        <f t="shared" si="0"/>
        <v>#N/A</v>
      </c>
      <c r="H64" s="123" t="e">
        <f t="shared" si="1"/>
        <v>#N/A</v>
      </c>
      <c r="K64" s="16"/>
      <c r="L64" s="16"/>
      <c r="M64" s="16"/>
    </row>
    <row r="65" spans="1:13" x14ac:dyDescent="0.35">
      <c r="A65" s="15" t="s">
        <v>400</v>
      </c>
      <c r="B65" s="16" t="s">
        <v>309</v>
      </c>
      <c r="C65" s="16" t="s">
        <v>4</v>
      </c>
      <c r="D65" s="17">
        <v>40</v>
      </c>
      <c r="E65" s="18" t="s">
        <v>310</v>
      </c>
      <c r="F65" s="18" t="s">
        <v>357</v>
      </c>
      <c r="G65" t="e">
        <f t="shared" si="0"/>
        <v>#N/A</v>
      </c>
      <c r="H65" s="123" t="e">
        <f t="shared" si="1"/>
        <v>#N/A</v>
      </c>
      <c r="K65" s="16"/>
      <c r="L65" s="16"/>
      <c r="M65" s="16"/>
    </row>
    <row r="66" spans="1:13" x14ac:dyDescent="0.35">
      <c r="A66" s="15" t="s">
        <v>401</v>
      </c>
      <c r="B66" s="16" t="s">
        <v>309</v>
      </c>
      <c r="C66" s="16" t="s">
        <v>4</v>
      </c>
      <c r="D66" s="17">
        <v>162</v>
      </c>
      <c r="E66" s="18" t="s">
        <v>310</v>
      </c>
      <c r="F66" s="18" t="s">
        <v>321</v>
      </c>
      <c r="G66" t="e">
        <f t="shared" si="0"/>
        <v>#N/A</v>
      </c>
      <c r="H66" s="123" t="e">
        <f t="shared" si="1"/>
        <v>#N/A</v>
      </c>
      <c r="K66" s="16"/>
      <c r="L66" s="16"/>
      <c r="M66" s="16"/>
    </row>
    <row r="67" spans="1:13" x14ac:dyDescent="0.35">
      <c r="A67" s="15" t="s">
        <v>402</v>
      </c>
      <c r="B67" s="16" t="s">
        <v>316</v>
      </c>
      <c r="C67" s="16" t="s">
        <v>6</v>
      </c>
      <c r="D67" s="17">
        <v>20</v>
      </c>
      <c r="E67" s="18" t="s">
        <v>310</v>
      </c>
      <c r="F67" s="18" t="s">
        <v>329</v>
      </c>
      <c r="G67" t="e">
        <f t="shared" si="0"/>
        <v>#N/A</v>
      </c>
      <c r="H67" s="123" t="e">
        <f t="shared" si="1"/>
        <v>#N/A</v>
      </c>
      <c r="K67" s="16"/>
      <c r="L67" s="16"/>
      <c r="M67" s="16"/>
    </row>
    <row r="68" spans="1:13" x14ac:dyDescent="0.35">
      <c r="A68" s="15" t="s">
        <v>403</v>
      </c>
      <c r="B68" s="16" t="s">
        <v>316</v>
      </c>
      <c r="C68" s="16" t="s">
        <v>4</v>
      </c>
      <c r="D68" s="17">
        <v>453</v>
      </c>
      <c r="E68" s="18" t="s">
        <v>310</v>
      </c>
      <c r="F68" s="18" t="s">
        <v>321</v>
      </c>
      <c r="G68" t="e">
        <f t="shared" si="0"/>
        <v>#N/A</v>
      </c>
      <c r="H68" s="123" t="e">
        <f t="shared" si="1"/>
        <v>#N/A</v>
      </c>
      <c r="K68" s="16"/>
      <c r="L68" s="16"/>
      <c r="M68" s="16"/>
    </row>
    <row r="69" spans="1:13" x14ac:dyDescent="0.35">
      <c r="A69" s="15" t="s">
        <v>404</v>
      </c>
      <c r="B69" s="16" t="s">
        <v>316</v>
      </c>
      <c r="C69" s="16" t="s">
        <v>5</v>
      </c>
      <c r="D69" s="17">
        <v>275</v>
      </c>
      <c r="E69" s="18">
        <v>46935</v>
      </c>
      <c r="F69" s="18" t="s">
        <v>339</v>
      </c>
      <c r="G69" t="str">
        <f>VLOOKUP(A69,$A$342:$A$427,1,FALSE)</f>
        <v>Coppabella Wind Farm</v>
      </c>
      <c r="H69" s="123">
        <f>VLOOKUP(A69,$A$342:$E$427,5,FALSE)</f>
        <v>46935</v>
      </c>
      <c r="I69" s="26" t="b">
        <v>1</v>
      </c>
      <c r="J69" s="26" t="b">
        <v>1</v>
      </c>
      <c r="K69" s="16"/>
      <c r="L69" s="16" t="s">
        <v>82</v>
      </c>
      <c r="M69" s="16"/>
    </row>
    <row r="70" spans="1:13" x14ac:dyDescent="0.35">
      <c r="A70" s="15" t="s">
        <v>405</v>
      </c>
      <c r="B70" s="16" t="s">
        <v>309</v>
      </c>
      <c r="C70" s="16" t="s">
        <v>5</v>
      </c>
      <c r="D70" s="17">
        <v>30</v>
      </c>
      <c r="E70" s="18" t="s">
        <v>310</v>
      </c>
      <c r="F70" s="18" t="s">
        <v>339</v>
      </c>
      <c r="G70" t="e">
        <f t="shared" si="0"/>
        <v>#N/A</v>
      </c>
      <c r="H70" s="123" t="e">
        <f t="shared" si="1"/>
        <v>#N/A</v>
      </c>
      <c r="K70" s="16"/>
      <c r="L70" s="16"/>
      <c r="M70" s="16"/>
    </row>
    <row r="71" spans="1:13" x14ac:dyDescent="0.35">
      <c r="A71" s="15" t="s">
        <v>406</v>
      </c>
      <c r="B71" s="16" t="s">
        <v>316</v>
      </c>
      <c r="C71" s="16" t="s">
        <v>5</v>
      </c>
      <c r="D71" s="17">
        <v>91</v>
      </c>
      <c r="E71" s="18" t="s">
        <v>310</v>
      </c>
      <c r="F71" s="18" t="s">
        <v>339</v>
      </c>
      <c r="G71" t="e">
        <f t="shared" si="0"/>
        <v>#N/A</v>
      </c>
      <c r="H71" s="123" t="e">
        <f t="shared" si="1"/>
        <v>#N/A</v>
      </c>
      <c r="K71" s="16"/>
      <c r="L71" s="16"/>
      <c r="M71" s="16"/>
    </row>
    <row r="72" spans="1:13" x14ac:dyDescent="0.35">
      <c r="A72" s="15" t="s">
        <v>407</v>
      </c>
      <c r="B72" s="16" t="s">
        <v>316</v>
      </c>
      <c r="C72" s="16" t="s">
        <v>5</v>
      </c>
      <c r="D72" s="17">
        <v>58</v>
      </c>
      <c r="E72" s="18" t="s">
        <v>310</v>
      </c>
      <c r="F72" s="18" t="s">
        <v>339</v>
      </c>
      <c r="G72" t="e">
        <f t="shared" si="0"/>
        <v>#N/A</v>
      </c>
      <c r="H72" s="123" t="e">
        <f t="shared" si="1"/>
        <v>#N/A</v>
      </c>
      <c r="K72" s="16"/>
      <c r="L72" s="16"/>
      <c r="M72" s="16"/>
    </row>
    <row r="73" spans="1:13" x14ac:dyDescent="0.35">
      <c r="A73" s="15" t="s">
        <v>408</v>
      </c>
      <c r="B73" s="16" t="s">
        <v>316</v>
      </c>
      <c r="C73" s="16" t="s">
        <v>5</v>
      </c>
      <c r="D73" s="17">
        <v>5</v>
      </c>
      <c r="E73" s="18" t="s">
        <v>310</v>
      </c>
      <c r="F73" s="18" t="s">
        <v>339</v>
      </c>
      <c r="G73" t="e">
        <f t="shared" ref="G73:G136" si="2">VLOOKUP(A73,$A$342:$A$427,1,FALSE)</f>
        <v>#N/A</v>
      </c>
      <c r="H73" s="123" t="e">
        <f t="shared" ref="H73:H136" si="3">VLOOKUP(A73,$A$342:$E$427,5,FALSE)</f>
        <v>#N/A</v>
      </c>
      <c r="K73" s="16"/>
      <c r="L73" s="16"/>
      <c r="M73" s="16"/>
    </row>
    <row r="74" spans="1:13" x14ac:dyDescent="0.35">
      <c r="A74" s="15" t="s">
        <v>409</v>
      </c>
      <c r="B74" s="16" t="s">
        <v>316</v>
      </c>
      <c r="C74" s="16" t="s">
        <v>6</v>
      </c>
      <c r="D74" s="17">
        <v>79</v>
      </c>
      <c r="E74" s="18" t="s">
        <v>310</v>
      </c>
      <c r="F74" s="18" t="s">
        <v>317</v>
      </c>
      <c r="G74" t="e">
        <f t="shared" si="2"/>
        <v>#N/A</v>
      </c>
      <c r="H74" s="123" t="e">
        <f t="shared" si="3"/>
        <v>#N/A</v>
      </c>
      <c r="K74" s="16"/>
      <c r="L74" s="16"/>
      <c r="M74" s="16"/>
    </row>
    <row r="75" spans="1:13" x14ac:dyDescent="0.35">
      <c r="A75" s="15" t="s">
        <v>410</v>
      </c>
      <c r="B75" s="16" t="s">
        <v>316</v>
      </c>
      <c r="C75" s="16" t="s">
        <v>5</v>
      </c>
      <c r="D75" s="17">
        <v>138</v>
      </c>
      <c r="E75" s="18" t="s">
        <v>310</v>
      </c>
      <c r="F75" s="18" t="s">
        <v>336</v>
      </c>
      <c r="G75" t="e">
        <f t="shared" si="2"/>
        <v>#N/A</v>
      </c>
      <c r="H75" s="123" t="e">
        <f t="shared" si="3"/>
        <v>#N/A</v>
      </c>
      <c r="K75" s="16"/>
      <c r="L75" s="16"/>
      <c r="M75" s="16"/>
    </row>
    <row r="76" spans="1:13" x14ac:dyDescent="0.35">
      <c r="A76" s="15" t="s">
        <v>411</v>
      </c>
      <c r="B76" s="16" t="s">
        <v>309</v>
      </c>
      <c r="C76" s="16" t="s">
        <v>5</v>
      </c>
      <c r="D76" s="17">
        <v>350</v>
      </c>
      <c r="E76" s="18">
        <v>45870</v>
      </c>
      <c r="F76" s="18" t="s">
        <v>398</v>
      </c>
      <c r="G76" t="str">
        <f>VLOOKUP(A76,$A$342:$A$427,1,FALSE)</f>
        <v>Culcairn Solar Farm</v>
      </c>
      <c r="H76" s="123">
        <f>VLOOKUP(A76,$A$342:$E$427,5,FALSE)</f>
        <v>46023</v>
      </c>
      <c r="I76" s="26" t="b">
        <v>1</v>
      </c>
      <c r="J76" s="26" t="b">
        <v>1</v>
      </c>
      <c r="K76" s="16"/>
      <c r="L76" s="16" t="s">
        <v>82</v>
      </c>
      <c r="M76" s="16" t="s">
        <v>368</v>
      </c>
    </row>
    <row r="77" spans="1:13" x14ac:dyDescent="0.35">
      <c r="A77" s="15" t="s">
        <v>412</v>
      </c>
      <c r="B77" s="16" t="s">
        <v>316</v>
      </c>
      <c r="C77" s="16" t="s">
        <v>5</v>
      </c>
      <c r="D77" s="17">
        <v>30</v>
      </c>
      <c r="E77" s="18" t="s">
        <v>310</v>
      </c>
      <c r="F77" s="18" t="s">
        <v>339</v>
      </c>
      <c r="G77" t="e">
        <f t="shared" si="2"/>
        <v>#N/A</v>
      </c>
      <c r="H77" s="123" t="e">
        <f t="shared" si="3"/>
        <v>#N/A</v>
      </c>
      <c r="K77" s="16"/>
      <c r="L77" s="16"/>
      <c r="M77" s="16"/>
    </row>
    <row r="78" spans="1:13" x14ac:dyDescent="0.35">
      <c r="A78" s="15" t="s">
        <v>413</v>
      </c>
      <c r="B78" s="16" t="s">
        <v>312</v>
      </c>
      <c r="C78" s="16" t="s">
        <v>7</v>
      </c>
      <c r="D78" s="17" t="s">
        <v>414</v>
      </c>
      <c r="E78" s="18" t="s">
        <v>310</v>
      </c>
      <c r="F78" s="18" t="s">
        <v>415</v>
      </c>
      <c r="G78" t="e">
        <f t="shared" si="2"/>
        <v>#N/A</v>
      </c>
      <c r="H78" s="123" t="e">
        <f t="shared" si="3"/>
        <v>#N/A</v>
      </c>
      <c r="K78" s="16"/>
      <c r="L78" s="16"/>
      <c r="M78" s="16"/>
    </row>
    <row r="79" spans="1:13" x14ac:dyDescent="0.35">
      <c r="A79" s="15" t="s">
        <v>416</v>
      </c>
      <c r="B79" s="16" t="s">
        <v>309</v>
      </c>
      <c r="C79" s="16" t="s">
        <v>4</v>
      </c>
      <c r="D79" s="17">
        <v>108</v>
      </c>
      <c r="E79" s="18" t="s">
        <v>310</v>
      </c>
      <c r="F79" s="18" t="s">
        <v>321</v>
      </c>
      <c r="G79" t="e">
        <f t="shared" si="2"/>
        <v>#N/A</v>
      </c>
      <c r="H79" s="123" t="e">
        <f t="shared" si="3"/>
        <v>#N/A</v>
      </c>
      <c r="K79" s="16"/>
      <c r="L79" s="16"/>
      <c r="M79" s="16"/>
    </row>
    <row r="80" spans="1:13" x14ac:dyDescent="0.35">
      <c r="A80" s="15" t="s">
        <v>417</v>
      </c>
      <c r="B80" s="16" t="s">
        <v>309</v>
      </c>
      <c r="C80" s="16" t="s">
        <v>5</v>
      </c>
      <c r="D80" s="17">
        <v>275</v>
      </c>
      <c r="E80" s="18" t="s">
        <v>310</v>
      </c>
      <c r="F80" s="18" t="s">
        <v>398</v>
      </c>
      <c r="G80" t="e">
        <f t="shared" si="2"/>
        <v>#N/A</v>
      </c>
      <c r="H80" s="123" t="e">
        <f t="shared" si="3"/>
        <v>#N/A</v>
      </c>
      <c r="K80" s="16"/>
      <c r="L80" s="16"/>
      <c r="M80" s="16"/>
    </row>
    <row r="81" spans="1:13" x14ac:dyDescent="0.35">
      <c r="A81" s="15" t="s">
        <v>418</v>
      </c>
      <c r="B81" s="16" t="s">
        <v>309</v>
      </c>
      <c r="C81" s="16" t="s">
        <v>4</v>
      </c>
      <c r="D81" s="17">
        <v>150</v>
      </c>
      <c r="E81" s="18" t="s">
        <v>310</v>
      </c>
      <c r="F81" s="18" t="s">
        <v>357</v>
      </c>
      <c r="G81" t="e">
        <f t="shared" si="2"/>
        <v>#N/A</v>
      </c>
      <c r="H81" s="123" t="e">
        <f t="shared" si="3"/>
        <v>#N/A</v>
      </c>
      <c r="K81" s="16"/>
      <c r="L81" s="16"/>
      <c r="M81" s="16"/>
    </row>
    <row r="82" spans="1:13" x14ac:dyDescent="0.35">
      <c r="A82" s="15" t="s">
        <v>419</v>
      </c>
      <c r="B82" s="16" t="s">
        <v>316</v>
      </c>
      <c r="C82" s="16" t="s">
        <v>6</v>
      </c>
      <c r="D82" s="17">
        <v>8</v>
      </c>
      <c r="E82" s="18" t="s">
        <v>310</v>
      </c>
      <c r="F82" s="18" t="s">
        <v>317</v>
      </c>
      <c r="G82" t="e">
        <f t="shared" si="2"/>
        <v>#N/A</v>
      </c>
      <c r="H82" s="123" t="e">
        <f t="shared" si="3"/>
        <v>#N/A</v>
      </c>
      <c r="K82" s="16"/>
      <c r="L82" s="16"/>
      <c r="M82" s="16"/>
    </row>
    <row r="83" spans="1:13" x14ac:dyDescent="0.35">
      <c r="A83" s="15" t="s">
        <v>420</v>
      </c>
      <c r="B83" s="16" t="s">
        <v>309</v>
      </c>
      <c r="C83" s="16" t="s">
        <v>4</v>
      </c>
      <c r="D83" s="17">
        <v>88</v>
      </c>
      <c r="E83" s="18">
        <v>49126</v>
      </c>
      <c r="F83" s="18" t="s">
        <v>421</v>
      </c>
      <c r="G83" t="str">
        <f>VLOOKUP(A83,$A$342:$A$427,1,FALSE)</f>
        <v>Dugald River Solar Farm</v>
      </c>
      <c r="H83" s="123">
        <f>VLOOKUP(A83,$A$342:$E$427,5,FALSE)</f>
        <v>48030</v>
      </c>
      <c r="I83" s="26" t="b">
        <v>1</v>
      </c>
      <c r="J83" s="26" t="b">
        <v>1</v>
      </c>
      <c r="K83" s="16"/>
      <c r="L83" s="16" t="s">
        <v>82</v>
      </c>
      <c r="M83" s="16" t="s">
        <v>422</v>
      </c>
    </row>
    <row r="84" spans="1:13" x14ac:dyDescent="0.35">
      <c r="A84" s="15" t="s">
        <v>423</v>
      </c>
      <c r="B84" s="16" t="s">
        <v>316</v>
      </c>
      <c r="C84" s="16" t="s">
        <v>4</v>
      </c>
      <c r="D84" s="17">
        <v>173</v>
      </c>
      <c r="E84" s="18" t="s">
        <v>310</v>
      </c>
      <c r="F84" s="18" t="s">
        <v>321</v>
      </c>
      <c r="G84" t="e">
        <f t="shared" si="2"/>
        <v>#N/A</v>
      </c>
      <c r="H84" s="123" t="e">
        <f t="shared" si="3"/>
        <v>#N/A</v>
      </c>
      <c r="K84" s="16"/>
      <c r="L84" s="16"/>
      <c r="M84" s="16"/>
    </row>
    <row r="85" spans="1:13" x14ac:dyDescent="0.35">
      <c r="A85" s="15" t="s">
        <v>424</v>
      </c>
      <c r="B85" s="16" t="s">
        <v>309</v>
      </c>
      <c r="C85" s="16" t="s">
        <v>4</v>
      </c>
      <c r="D85" s="17">
        <v>7</v>
      </c>
      <c r="E85" s="18" t="s">
        <v>310</v>
      </c>
      <c r="F85" s="18" t="s">
        <v>331</v>
      </c>
      <c r="G85" t="e">
        <f t="shared" si="2"/>
        <v>#N/A</v>
      </c>
      <c r="H85" s="123" t="e">
        <f t="shared" si="3"/>
        <v>#N/A</v>
      </c>
      <c r="K85" s="16"/>
      <c r="L85" s="16"/>
      <c r="M85" s="16"/>
    </row>
    <row r="86" spans="1:13" x14ac:dyDescent="0.35">
      <c r="A86" s="15" t="s">
        <v>425</v>
      </c>
      <c r="B86" s="16" t="s">
        <v>316</v>
      </c>
      <c r="C86" s="16" t="s">
        <v>6</v>
      </c>
      <c r="D86" s="17">
        <v>336</v>
      </c>
      <c r="E86" s="18" t="s">
        <v>310</v>
      </c>
      <c r="F86" s="18" t="s">
        <v>333</v>
      </c>
      <c r="G86" t="e">
        <f t="shared" si="2"/>
        <v>#N/A</v>
      </c>
      <c r="H86" s="123" t="e">
        <f t="shared" si="3"/>
        <v>#N/A</v>
      </c>
      <c r="K86" s="16"/>
      <c r="L86" s="16"/>
      <c r="M86" s="16"/>
    </row>
    <row r="87" spans="1:13" x14ac:dyDescent="0.35">
      <c r="A87" s="15" t="s">
        <v>426</v>
      </c>
      <c r="B87" s="16" t="s">
        <v>309</v>
      </c>
      <c r="C87" s="16" t="s">
        <v>4</v>
      </c>
      <c r="D87" s="17">
        <v>146</v>
      </c>
      <c r="E87" s="18" t="s">
        <v>310</v>
      </c>
      <c r="F87" s="18" t="s">
        <v>321</v>
      </c>
      <c r="G87" t="e">
        <f t="shared" si="2"/>
        <v>#N/A</v>
      </c>
      <c r="H87" s="123" t="e">
        <f t="shared" si="3"/>
        <v>#N/A</v>
      </c>
      <c r="K87" s="16"/>
      <c r="L87" s="16"/>
      <c r="M87" s="16"/>
    </row>
    <row r="88" spans="1:13" x14ac:dyDescent="0.35">
      <c r="A88" s="15" t="s">
        <v>427</v>
      </c>
      <c r="B88" s="16" t="s">
        <v>312</v>
      </c>
      <c r="C88" s="16" t="s">
        <v>6</v>
      </c>
      <c r="D88" s="17" t="s">
        <v>428</v>
      </c>
      <c r="E88" s="18">
        <v>46508</v>
      </c>
      <c r="F88" s="18"/>
      <c r="G88" t="e">
        <f>VLOOKUP(A88,$A$342:$A$427,1,FALSE)</f>
        <v>#N/A</v>
      </c>
      <c r="H88" s="123" t="e">
        <f>VLOOKUP(A88,$A$342:$E$427,5,FALSE)</f>
        <v>#N/A</v>
      </c>
      <c r="K88" s="16"/>
      <c r="L88" s="16"/>
      <c r="M88" s="16" t="s">
        <v>340</v>
      </c>
    </row>
    <row r="89" spans="1:13" x14ac:dyDescent="0.35">
      <c r="A89" s="15" t="s">
        <v>429</v>
      </c>
      <c r="B89" s="16" t="s">
        <v>309</v>
      </c>
      <c r="C89" s="16" t="s">
        <v>4</v>
      </c>
      <c r="D89" s="17">
        <v>72</v>
      </c>
      <c r="E89" s="18" t="s">
        <v>310</v>
      </c>
      <c r="F89" s="18" t="s">
        <v>357</v>
      </c>
      <c r="G89" t="e">
        <f t="shared" si="2"/>
        <v>#N/A</v>
      </c>
      <c r="H89" s="123" t="e">
        <f t="shared" si="3"/>
        <v>#N/A</v>
      </c>
      <c r="K89" s="16"/>
      <c r="L89" s="16"/>
      <c r="M89" s="16"/>
    </row>
    <row r="90" spans="1:13" x14ac:dyDescent="0.35">
      <c r="A90" s="15" t="s">
        <v>430</v>
      </c>
      <c r="B90" s="16" t="s">
        <v>312</v>
      </c>
      <c r="C90" s="16" t="s">
        <v>5</v>
      </c>
      <c r="D90" s="17" t="s">
        <v>431</v>
      </c>
      <c r="E90" s="18">
        <v>46023</v>
      </c>
      <c r="F90" s="18" t="s">
        <v>336</v>
      </c>
      <c r="G90" t="str">
        <f>VLOOKUP(A90,$A$342:$A$427,1,FALSE)</f>
        <v>Eraring Battery</v>
      </c>
      <c r="H90" s="123">
        <f>VLOOKUP(A90,$A$342:$E$427,5,FALSE)</f>
        <v>46204</v>
      </c>
      <c r="I90" s="26" t="b">
        <v>1</v>
      </c>
      <c r="J90" s="26" t="b">
        <v>1</v>
      </c>
      <c r="K90" s="16"/>
      <c r="L90" s="16" t="s">
        <v>82</v>
      </c>
      <c r="M90" s="16" t="s">
        <v>351</v>
      </c>
    </row>
    <row r="91" spans="1:13" x14ac:dyDescent="0.35">
      <c r="A91" s="15" t="s">
        <v>432</v>
      </c>
      <c r="B91" s="16" t="s">
        <v>312</v>
      </c>
      <c r="C91" s="16" t="s">
        <v>5</v>
      </c>
      <c r="D91" s="17" t="s">
        <v>433</v>
      </c>
      <c r="E91" s="18">
        <v>46388</v>
      </c>
      <c r="F91" s="18" t="s">
        <v>336</v>
      </c>
      <c r="G91" t="str">
        <f>VLOOKUP(A91,$A$342:$A$427,1,FALSE)</f>
        <v>Eraring Big Battery - Stage 2</v>
      </c>
      <c r="H91" s="123">
        <f>VLOOKUP(A91,$A$342:$E$427,5,FALSE)</f>
        <v>46569</v>
      </c>
      <c r="I91" s="26" t="b">
        <v>1</v>
      </c>
      <c r="J91" s="26" t="b">
        <v>1</v>
      </c>
      <c r="K91" s="16"/>
      <c r="L91" s="16" t="s">
        <v>82</v>
      </c>
      <c r="M91" s="16" t="s">
        <v>368</v>
      </c>
    </row>
    <row r="92" spans="1:13" x14ac:dyDescent="0.35">
      <c r="A92" s="15" t="s">
        <v>434</v>
      </c>
      <c r="B92" s="16" t="s">
        <v>309</v>
      </c>
      <c r="C92" s="16" t="s">
        <v>5</v>
      </c>
      <c r="D92" s="17">
        <v>133</v>
      </c>
      <c r="E92" s="18" t="s">
        <v>310</v>
      </c>
      <c r="F92" s="18" t="s">
        <v>398</v>
      </c>
      <c r="G92" t="e">
        <f t="shared" si="2"/>
        <v>#N/A</v>
      </c>
      <c r="H92" s="123" t="e">
        <f t="shared" si="3"/>
        <v>#N/A</v>
      </c>
      <c r="K92" s="16"/>
      <c r="L92" s="16"/>
      <c r="M92" s="16"/>
    </row>
    <row r="93" spans="1:13" x14ac:dyDescent="0.35">
      <c r="A93" s="15" t="s">
        <v>435</v>
      </c>
      <c r="B93" s="16" t="s">
        <v>316</v>
      </c>
      <c r="C93" s="16" t="s">
        <v>5</v>
      </c>
      <c r="D93" s="17">
        <v>144</v>
      </c>
      <c r="E93" s="18" t="s">
        <v>310</v>
      </c>
      <c r="F93" s="18" t="s">
        <v>336</v>
      </c>
      <c r="G93" t="e">
        <f t="shared" si="2"/>
        <v>#N/A</v>
      </c>
      <c r="H93" s="123" t="e">
        <f t="shared" si="3"/>
        <v>#N/A</v>
      </c>
      <c r="K93" s="16"/>
      <c r="L93" s="16"/>
      <c r="M93" s="16"/>
    </row>
    <row r="94" spans="1:13" x14ac:dyDescent="0.35">
      <c r="A94" s="15" t="s">
        <v>436</v>
      </c>
      <c r="B94" s="16" t="s">
        <v>309</v>
      </c>
      <c r="C94" s="16" t="s">
        <v>5</v>
      </c>
      <c r="D94" s="17">
        <v>90</v>
      </c>
      <c r="E94" s="18">
        <v>46388</v>
      </c>
      <c r="F94" s="18" t="s">
        <v>336</v>
      </c>
      <c r="G94" t="str">
        <f>VLOOKUP(A94,$A$342:$A$427,1,FALSE)</f>
        <v>Forest Glen Solar Farm</v>
      </c>
      <c r="H94" s="123">
        <f>VLOOKUP(A94,$A$342:$E$427,5,FALSE)</f>
        <v>46388</v>
      </c>
      <c r="I94" s="26" t="b">
        <v>1</v>
      </c>
      <c r="J94" s="26" t="b">
        <v>1</v>
      </c>
      <c r="K94" s="16"/>
      <c r="L94" s="16" t="s">
        <v>82</v>
      </c>
      <c r="M94" s="16"/>
    </row>
    <row r="95" spans="1:13" x14ac:dyDescent="0.35">
      <c r="A95" s="15" t="s">
        <v>437</v>
      </c>
      <c r="B95" s="16" t="s">
        <v>309</v>
      </c>
      <c r="C95" s="16" t="s">
        <v>6</v>
      </c>
      <c r="D95" s="17">
        <v>80</v>
      </c>
      <c r="E95" s="18">
        <v>46631</v>
      </c>
      <c r="F95" s="18" t="s">
        <v>323</v>
      </c>
      <c r="G95" t="str">
        <f>VLOOKUP(A95,$A$342:$A$427,1,FALSE)</f>
        <v>Fulham Solar Farm</v>
      </c>
      <c r="H95" s="123">
        <f>VLOOKUP(A95,$A$342:$E$427,5,FALSE)</f>
        <v>46722</v>
      </c>
      <c r="I95" s="26" t="b">
        <v>1</v>
      </c>
      <c r="J95" s="26" t="b">
        <v>1</v>
      </c>
      <c r="K95" s="16"/>
      <c r="L95" s="16" t="s">
        <v>82</v>
      </c>
      <c r="M95" s="16" t="s">
        <v>368</v>
      </c>
    </row>
    <row r="96" spans="1:13" x14ac:dyDescent="0.35">
      <c r="A96" s="15" t="s">
        <v>438</v>
      </c>
      <c r="B96" s="16" t="s">
        <v>312</v>
      </c>
      <c r="C96" s="16" t="s">
        <v>6</v>
      </c>
      <c r="D96" s="17" t="s">
        <v>439</v>
      </c>
      <c r="E96" s="18">
        <v>46753</v>
      </c>
      <c r="F96" s="18" t="s">
        <v>323</v>
      </c>
      <c r="G96" t="str">
        <f>VLOOKUP(A96,$A$342:$A$427,1,FALSE)</f>
        <v>Fulham Solar Farm - BESS</v>
      </c>
      <c r="H96" s="123">
        <f>VLOOKUP(A96,$A$342:$E$427,5,FALSE)</f>
        <v>46722</v>
      </c>
      <c r="I96" s="26" t="b">
        <v>1</v>
      </c>
      <c r="J96" s="26" t="b">
        <v>1</v>
      </c>
      <c r="K96" s="16"/>
      <c r="L96" s="16" t="s">
        <v>82</v>
      </c>
      <c r="M96" s="16" t="s">
        <v>351</v>
      </c>
    </row>
    <row r="97" spans="1:13" x14ac:dyDescent="0.35">
      <c r="A97" s="15" t="s">
        <v>440</v>
      </c>
      <c r="B97" s="16" t="s">
        <v>309</v>
      </c>
      <c r="C97" s="16" t="s">
        <v>4</v>
      </c>
      <c r="D97" s="17">
        <v>120</v>
      </c>
      <c r="E97" s="18" t="s">
        <v>310</v>
      </c>
      <c r="F97" s="18" t="s">
        <v>321</v>
      </c>
      <c r="G97" t="e">
        <f t="shared" si="2"/>
        <v>#N/A</v>
      </c>
      <c r="H97" s="123" t="e">
        <f t="shared" si="3"/>
        <v>#N/A</v>
      </c>
      <c r="K97" s="16"/>
      <c r="L97" s="16"/>
      <c r="M97" s="16"/>
    </row>
    <row r="98" spans="1:13" x14ac:dyDescent="0.35">
      <c r="A98" s="15" t="s">
        <v>441</v>
      </c>
      <c r="B98" s="16" t="s">
        <v>312</v>
      </c>
      <c r="C98" s="16" t="s">
        <v>6</v>
      </c>
      <c r="D98" s="17" t="s">
        <v>442</v>
      </c>
      <c r="E98" s="18" t="s">
        <v>310</v>
      </c>
      <c r="F98" s="18" t="s">
        <v>329</v>
      </c>
      <c r="G98" t="e">
        <f t="shared" si="2"/>
        <v>#N/A</v>
      </c>
      <c r="H98" s="123" t="e">
        <f t="shared" si="3"/>
        <v>#N/A</v>
      </c>
      <c r="K98" s="16"/>
      <c r="L98" s="16"/>
      <c r="M98" s="16"/>
    </row>
    <row r="99" spans="1:13" x14ac:dyDescent="0.35">
      <c r="A99" s="15" t="s">
        <v>443</v>
      </c>
      <c r="B99" s="16" t="s">
        <v>309</v>
      </c>
      <c r="C99" s="16" t="s">
        <v>6</v>
      </c>
      <c r="D99" s="17">
        <v>50</v>
      </c>
      <c r="E99" s="18" t="s">
        <v>310</v>
      </c>
      <c r="F99" s="18" t="s">
        <v>329</v>
      </c>
      <c r="G99" t="e">
        <f t="shared" si="2"/>
        <v>#N/A</v>
      </c>
      <c r="H99" s="123" t="e">
        <f t="shared" si="3"/>
        <v>#N/A</v>
      </c>
      <c r="K99" s="16"/>
      <c r="L99" s="16"/>
      <c r="M99" s="16"/>
    </row>
    <row r="100" spans="1:13" x14ac:dyDescent="0.35">
      <c r="A100" s="15" t="s">
        <v>444</v>
      </c>
      <c r="B100" s="16" t="s">
        <v>309</v>
      </c>
      <c r="C100" s="16" t="s">
        <v>6</v>
      </c>
      <c r="D100" s="17">
        <v>77</v>
      </c>
      <c r="E100" s="18" t="s">
        <v>310</v>
      </c>
      <c r="F100" s="18" t="s">
        <v>445</v>
      </c>
      <c r="G100" t="e">
        <f t="shared" si="2"/>
        <v>#N/A</v>
      </c>
      <c r="H100" s="123" t="e">
        <f t="shared" si="3"/>
        <v>#N/A</v>
      </c>
      <c r="K100" s="16"/>
      <c r="L100" s="16"/>
      <c r="M100" s="16"/>
    </row>
    <row r="101" spans="1:13" x14ac:dyDescent="0.35">
      <c r="A101" s="15" t="s">
        <v>446</v>
      </c>
      <c r="B101" s="16" t="s">
        <v>309</v>
      </c>
      <c r="C101" s="16" t="s">
        <v>5</v>
      </c>
      <c r="D101" s="17">
        <v>260</v>
      </c>
      <c r="E101" s="18">
        <v>46023</v>
      </c>
      <c r="F101" s="18" t="s">
        <v>398</v>
      </c>
      <c r="G101" t="str">
        <f>VLOOKUP(A101,$A$342:$A$427,1,FALSE)</f>
        <v>Glenellen Solar Farm</v>
      </c>
      <c r="H101" s="123">
        <f>VLOOKUP(A101,$A$342:$E$427,5,FALSE)</f>
        <v>46023</v>
      </c>
      <c r="I101" s="26" t="b">
        <v>1</v>
      </c>
      <c r="J101" s="26" t="b">
        <v>1</v>
      </c>
      <c r="K101" s="16"/>
      <c r="L101" s="16" t="s">
        <v>82</v>
      </c>
      <c r="M101" s="16"/>
    </row>
    <row r="102" spans="1:13" x14ac:dyDescent="0.35">
      <c r="A102" s="15" t="s">
        <v>447</v>
      </c>
      <c r="B102" s="16" t="s">
        <v>309</v>
      </c>
      <c r="C102" s="16" t="s">
        <v>6</v>
      </c>
      <c r="D102" s="17">
        <v>102</v>
      </c>
      <c r="E102" s="18" t="s">
        <v>310</v>
      </c>
      <c r="F102" s="18" t="s">
        <v>445</v>
      </c>
      <c r="G102" t="e">
        <f t="shared" si="2"/>
        <v>#N/A</v>
      </c>
      <c r="H102" s="123" t="e">
        <f t="shared" si="3"/>
        <v>#N/A</v>
      </c>
      <c r="K102" s="16"/>
      <c r="L102" s="16"/>
      <c r="M102" s="16"/>
    </row>
    <row r="103" spans="1:13" x14ac:dyDescent="0.35">
      <c r="A103" s="15" t="s">
        <v>448</v>
      </c>
      <c r="B103" s="16" t="s">
        <v>309</v>
      </c>
      <c r="C103" s="16" t="s">
        <v>6</v>
      </c>
      <c r="D103" s="17">
        <v>110</v>
      </c>
      <c r="E103" s="18" t="s">
        <v>310</v>
      </c>
      <c r="F103" s="18" t="s">
        <v>445</v>
      </c>
      <c r="G103" t="e">
        <f t="shared" si="2"/>
        <v>#N/A</v>
      </c>
      <c r="H103" s="123" t="e">
        <f t="shared" si="3"/>
        <v>#N/A</v>
      </c>
      <c r="K103" s="16"/>
      <c r="L103" s="16"/>
      <c r="M103" s="16"/>
    </row>
    <row r="104" spans="1:13" x14ac:dyDescent="0.35">
      <c r="A104" s="15" t="s">
        <v>449</v>
      </c>
      <c r="B104" s="16" t="s">
        <v>312</v>
      </c>
      <c r="C104" s="16" t="s">
        <v>6</v>
      </c>
      <c r="D104" s="17" t="s">
        <v>373</v>
      </c>
      <c r="E104" s="18">
        <v>46692</v>
      </c>
      <c r="F104" s="18"/>
      <c r="G104" t="e">
        <f>VLOOKUP(A104,$A$342:$A$427,1,FALSE)</f>
        <v>#N/A</v>
      </c>
      <c r="H104" s="123" t="e">
        <f>VLOOKUP(A104,$A$342:$E$427,5,FALSE)</f>
        <v>#N/A</v>
      </c>
      <c r="I104" s="26" t="b">
        <v>1</v>
      </c>
      <c r="J104" s="26" t="b">
        <v>1</v>
      </c>
      <c r="K104" s="16"/>
      <c r="L104" s="16" t="s">
        <v>82</v>
      </c>
      <c r="M104" s="16" t="s">
        <v>450</v>
      </c>
    </row>
    <row r="105" spans="1:13" x14ac:dyDescent="0.35">
      <c r="A105" s="15" t="s">
        <v>451</v>
      </c>
      <c r="B105" s="16" t="s">
        <v>316</v>
      </c>
      <c r="C105" s="16" t="s">
        <v>6</v>
      </c>
      <c r="D105" s="17">
        <v>756</v>
      </c>
      <c r="E105" s="18">
        <v>45870</v>
      </c>
      <c r="F105" s="18" t="s">
        <v>333</v>
      </c>
      <c r="G105" t="str">
        <f>VLOOKUP(A105,$A$342:$A$427,1,FALSE)</f>
        <v>Golden Plains Wind Farm East</v>
      </c>
      <c r="H105" s="123">
        <f>VLOOKUP(A105,$A$342:$E$427,5,FALSE)</f>
        <v>45870</v>
      </c>
      <c r="I105" s="26" t="b">
        <v>1</v>
      </c>
      <c r="J105" s="26" t="b">
        <v>1</v>
      </c>
      <c r="K105" s="16"/>
      <c r="L105" s="16" t="s">
        <v>82</v>
      </c>
      <c r="M105" s="16"/>
    </row>
    <row r="106" spans="1:13" x14ac:dyDescent="0.35">
      <c r="A106" s="15" t="s">
        <v>452</v>
      </c>
      <c r="B106" s="16" t="s">
        <v>316</v>
      </c>
      <c r="C106" s="16" t="s">
        <v>6</v>
      </c>
      <c r="D106" s="17">
        <v>577</v>
      </c>
      <c r="E106" s="18">
        <v>46447</v>
      </c>
      <c r="F106" s="18" t="s">
        <v>333</v>
      </c>
      <c r="G106" t="str">
        <f>VLOOKUP(A106,$A$342:$A$427,1,FALSE)</f>
        <v>Golden Plains Wind Farm West</v>
      </c>
      <c r="H106" s="123">
        <f>VLOOKUP(A106,$A$342:$E$427,5,FALSE)</f>
        <v>46569</v>
      </c>
      <c r="I106" s="26" t="b">
        <v>1</v>
      </c>
      <c r="J106" s="26" t="b">
        <v>1</v>
      </c>
      <c r="K106" s="16"/>
      <c r="L106" s="16" t="s">
        <v>82</v>
      </c>
      <c r="M106" s="16" t="s">
        <v>368</v>
      </c>
    </row>
    <row r="107" spans="1:13" x14ac:dyDescent="0.35">
      <c r="A107" s="15" t="s">
        <v>453</v>
      </c>
      <c r="B107" s="16" t="s">
        <v>309</v>
      </c>
      <c r="C107" s="16" t="s">
        <v>5</v>
      </c>
      <c r="D107" s="17">
        <v>69</v>
      </c>
      <c r="E107" s="18" t="s">
        <v>310</v>
      </c>
      <c r="F107" s="18" t="s">
        <v>336</v>
      </c>
      <c r="G107" t="e">
        <f t="shared" si="2"/>
        <v>#N/A</v>
      </c>
      <c r="H107" s="123" t="e">
        <f t="shared" si="3"/>
        <v>#N/A</v>
      </c>
      <c r="K107" s="16"/>
      <c r="L107" s="16"/>
      <c r="M107" s="16"/>
    </row>
    <row r="108" spans="1:13" x14ac:dyDescent="0.35">
      <c r="A108" s="15" t="s">
        <v>454</v>
      </c>
      <c r="B108" s="16" t="s">
        <v>309</v>
      </c>
      <c r="C108" s="16" t="s">
        <v>6</v>
      </c>
      <c r="D108" s="17">
        <v>250</v>
      </c>
      <c r="E108" s="18">
        <v>46296</v>
      </c>
      <c r="F108" s="18" t="s">
        <v>445</v>
      </c>
      <c r="G108" t="str">
        <f>VLOOKUP(A108,$A$342:$A$427,1,FALSE)</f>
        <v>Goorambat East Solar Farm</v>
      </c>
      <c r="H108" s="123">
        <f>VLOOKUP(A108,$A$342:$E$427,5,FALSE)</f>
        <v>46388</v>
      </c>
      <c r="I108" s="26" t="b">
        <v>1</v>
      </c>
      <c r="J108" s="26" t="b">
        <v>1</v>
      </c>
      <c r="K108" s="16"/>
      <c r="L108" s="16" t="s">
        <v>82</v>
      </c>
      <c r="M108" s="16" t="s">
        <v>351</v>
      </c>
    </row>
    <row r="109" spans="1:13" x14ac:dyDescent="0.35">
      <c r="A109" s="15" t="s">
        <v>195</v>
      </c>
      <c r="B109" s="16" t="s">
        <v>312</v>
      </c>
      <c r="C109" s="16" t="s">
        <v>5</v>
      </c>
      <c r="D109" s="17" t="s">
        <v>455</v>
      </c>
      <c r="E109" s="18">
        <v>46447</v>
      </c>
      <c r="F109" s="18"/>
      <c r="G109" t="str">
        <f>VLOOKUP(A109,$A$342:$A$427,1,FALSE)</f>
        <v>Goulburn River BESS</v>
      </c>
      <c r="H109" s="123">
        <f>VLOOKUP(A109,$A$342:$E$427,5,FALSE)</f>
        <v>46569</v>
      </c>
      <c r="I109" s="26" t="b">
        <v>1</v>
      </c>
      <c r="J109" s="26" t="b">
        <v>1</v>
      </c>
      <c r="K109" s="16"/>
      <c r="L109" s="16" t="s">
        <v>82</v>
      </c>
      <c r="M109" s="16" t="s">
        <v>368</v>
      </c>
    </row>
    <row r="110" spans="1:13" x14ac:dyDescent="0.35">
      <c r="A110" s="15" t="s">
        <v>456</v>
      </c>
      <c r="B110" s="16" t="s">
        <v>309</v>
      </c>
      <c r="C110" s="16" t="s">
        <v>5</v>
      </c>
      <c r="D110" s="17">
        <v>450</v>
      </c>
      <c r="E110" s="18">
        <v>46447</v>
      </c>
      <c r="F110" s="18" t="s">
        <v>336</v>
      </c>
      <c r="G110" t="str">
        <f>VLOOKUP(A110,$A$342:$A$427,1,FALSE)</f>
        <v>Goulburn River Solar Farm</v>
      </c>
      <c r="H110" s="123">
        <f>VLOOKUP(A110,$A$342:$E$427,5,FALSE)</f>
        <v>46204</v>
      </c>
      <c r="I110" s="26" t="b">
        <v>1</v>
      </c>
      <c r="J110" s="26" t="b">
        <v>1</v>
      </c>
      <c r="K110" s="16"/>
      <c r="L110" s="16" t="s">
        <v>82</v>
      </c>
      <c r="M110" s="16" t="s">
        <v>368</v>
      </c>
    </row>
    <row r="111" spans="1:13" x14ac:dyDescent="0.35">
      <c r="A111" s="15" t="s">
        <v>457</v>
      </c>
      <c r="B111" s="16" t="s">
        <v>316</v>
      </c>
      <c r="C111" s="16" t="s">
        <v>7</v>
      </c>
      <c r="D111" s="17">
        <v>209</v>
      </c>
      <c r="E111" s="18" t="s">
        <v>310</v>
      </c>
      <c r="F111" s="18" t="s">
        <v>311</v>
      </c>
      <c r="G111" t="e">
        <f t="shared" si="2"/>
        <v>#N/A</v>
      </c>
      <c r="H111" s="123" t="e">
        <f t="shared" si="3"/>
        <v>#N/A</v>
      </c>
      <c r="K111" s="16"/>
      <c r="L111" s="16"/>
      <c r="M111" s="16"/>
    </row>
    <row r="112" spans="1:13" x14ac:dyDescent="0.35">
      <c r="A112" s="15" t="s">
        <v>458</v>
      </c>
      <c r="B112" s="16" t="s">
        <v>316</v>
      </c>
      <c r="C112" s="16" t="s">
        <v>7</v>
      </c>
      <c r="D112" s="17">
        <v>203</v>
      </c>
      <c r="E112" s="18" t="s">
        <v>310</v>
      </c>
      <c r="F112" s="18" t="s">
        <v>311</v>
      </c>
      <c r="G112" t="e">
        <f t="shared" si="2"/>
        <v>#N/A</v>
      </c>
      <c r="H112" s="123" t="e">
        <f t="shared" si="3"/>
        <v>#N/A</v>
      </c>
      <c r="K112" s="16"/>
      <c r="L112" s="16"/>
      <c r="M112" s="16"/>
    </row>
    <row r="113" spans="1:13" x14ac:dyDescent="0.35">
      <c r="A113" s="15" t="s">
        <v>459</v>
      </c>
      <c r="B113" s="16" t="s">
        <v>316</v>
      </c>
      <c r="C113" s="16" t="s">
        <v>460</v>
      </c>
      <c r="D113" s="17">
        <v>110</v>
      </c>
      <c r="E113" s="18" t="s">
        <v>310</v>
      </c>
      <c r="F113" s="18" t="s">
        <v>461</v>
      </c>
      <c r="G113" t="e">
        <f t="shared" si="2"/>
        <v>#N/A</v>
      </c>
      <c r="H113" s="123" t="e">
        <f t="shared" si="3"/>
        <v>#N/A</v>
      </c>
      <c r="K113" s="16"/>
      <c r="L113" s="16"/>
      <c r="M113" s="16"/>
    </row>
    <row r="114" spans="1:13" x14ac:dyDescent="0.35">
      <c r="A114" s="15" t="s">
        <v>462</v>
      </c>
      <c r="B114" s="16" t="s">
        <v>312</v>
      </c>
      <c r="C114" s="16" t="s">
        <v>4</v>
      </c>
      <c r="D114" s="17" t="s">
        <v>345</v>
      </c>
      <c r="E114" s="18" t="s">
        <v>310</v>
      </c>
      <c r="F114" s="18"/>
      <c r="G114" t="e">
        <f t="shared" si="2"/>
        <v>#N/A</v>
      </c>
      <c r="H114" s="123" t="e">
        <f t="shared" si="3"/>
        <v>#N/A</v>
      </c>
      <c r="K114" s="16"/>
      <c r="L114" s="16"/>
      <c r="M114" s="16"/>
    </row>
    <row r="115" spans="1:13" x14ac:dyDescent="0.35">
      <c r="A115" s="15" t="s">
        <v>197</v>
      </c>
      <c r="B115" s="16" t="s">
        <v>312</v>
      </c>
      <c r="C115" s="16" t="s">
        <v>5</v>
      </c>
      <c r="D115" s="17" t="s">
        <v>463</v>
      </c>
      <c r="E115" s="18">
        <v>46935</v>
      </c>
      <c r="F115" s="18" t="s">
        <v>319</v>
      </c>
      <c r="G115" t="str">
        <f>VLOOKUP(A115,$A$342:$A$427,1,FALSE)</f>
        <v>Griffith BESS</v>
      </c>
      <c r="H115" s="123">
        <f>VLOOKUP(A115,$A$342:$E$427,5,FALSE)</f>
        <v>46935</v>
      </c>
      <c r="I115" s="26" t="b">
        <v>1</v>
      </c>
      <c r="J115" s="26" t="b">
        <v>1</v>
      </c>
      <c r="K115" s="16"/>
      <c r="L115" s="16" t="s">
        <v>82</v>
      </c>
      <c r="M115" s="16"/>
    </row>
    <row r="116" spans="1:13" x14ac:dyDescent="0.35">
      <c r="A116" s="15" t="s">
        <v>464</v>
      </c>
      <c r="B116" s="16" t="s">
        <v>309</v>
      </c>
      <c r="C116" s="16" t="s">
        <v>5</v>
      </c>
      <c r="D116" s="17">
        <v>30</v>
      </c>
      <c r="E116" s="18" t="s">
        <v>310</v>
      </c>
      <c r="F116" s="18" t="s">
        <v>319</v>
      </c>
      <c r="G116" t="e">
        <f t="shared" si="2"/>
        <v>#N/A</v>
      </c>
      <c r="H116" s="123" t="e">
        <f t="shared" si="3"/>
        <v>#N/A</v>
      </c>
      <c r="K116" s="16"/>
      <c r="L116" s="16"/>
      <c r="M116" s="16"/>
    </row>
    <row r="117" spans="1:13" x14ac:dyDescent="0.35">
      <c r="A117" s="15" t="s">
        <v>465</v>
      </c>
      <c r="B117" s="16" t="s">
        <v>309</v>
      </c>
      <c r="C117" s="16" t="s">
        <v>5</v>
      </c>
      <c r="D117" s="17">
        <v>10</v>
      </c>
      <c r="E117" s="18" t="s">
        <v>310</v>
      </c>
      <c r="F117" s="18" t="s">
        <v>327</v>
      </c>
      <c r="G117" t="e">
        <f t="shared" si="2"/>
        <v>#N/A</v>
      </c>
      <c r="H117" s="123" t="e">
        <f t="shared" si="3"/>
        <v>#N/A</v>
      </c>
      <c r="K117" s="16"/>
      <c r="L117" s="16"/>
      <c r="M117" s="16"/>
    </row>
    <row r="118" spans="1:13" x14ac:dyDescent="0.35">
      <c r="A118" s="15" t="s">
        <v>466</v>
      </c>
      <c r="B118" s="16" t="s">
        <v>316</v>
      </c>
      <c r="C118" s="16" t="s">
        <v>5</v>
      </c>
      <c r="D118" s="17">
        <v>166</v>
      </c>
      <c r="E118" s="18" t="s">
        <v>310</v>
      </c>
      <c r="F118" s="18" t="s">
        <v>327</v>
      </c>
      <c r="G118" t="e">
        <f t="shared" si="2"/>
        <v>#N/A</v>
      </c>
      <c r="H118" s="123" t="e">
        <f t="shared" si="3"/>
        <v>#N/A</v>
      </c>
      <c r="K118" s="16"/>
      <c r="L118" s="16"/>
      <c r="M118" s="16"/>
    </row>
    <row r="119" spans="1:13" x14ac:dyDescent="0.35">
      <c r="A119" s="15" t="s">
        <v>467</v>
      </c>
      <c r="B119" s="16" t="s">
        <v>316</v>
      </c>
      <c r="C119" s="16" t="s">
        <v>5</v>
      </c>
      <c r="D119" s="17">
        <v>111</v>
      </c>
      <c r="E119" s="18" t="s">
        <v>310</v>
      </c>
      <c r="F119" s="18" t="s">
        <v>327</v>
      </c>
      <c r="G119" t="e">
        <f t="shared" si="2"/>
        <v>#N/A</v>
      </c>
      <c r="H119" s="123" t="e">
        <f t="shared" si="3"/>
        <v>#N/A</v>
      </c>
      <c r="K119" s="16"/>
      <c r="L119" s="16"/>
      <c r="M119" s="16"/>
    </row>
    <row r="120" spans="1:13" x14ac:dyDescent="0.35">
      <c r="A120" s="15" t="s">
        <v>468</v>
      </c>
      <c r="B120" s="16" t="s">
        <v>309</v>
      </c>
      <c r="C120" s="16" t="s">
        <v>5</v>
      </c>
      <c r="D120" s="17">
        <v>110</v>
      </c>
      <c r="E120" s="18" t="s">
        <v>310</v>
      </c>
      <c r="F120" s="18" t="s">
        <v>469</v>
      </c>
      <c r="G120" t="e">
        <f t="shared" si="2"/>
        <v>#N/A</v>
      </c>
      <c r="H120" s="123" t="e">
        <f t="shared" si="3"/>
        <v>#N/A</v>
      </c>
      <c r="K120" s="16"/>
      <c r="L120" s="16"/>
      <c r="M120" s="16"/>
    </row>
    <row r="121" spans="1:13" x14ac:dyDescent="0.35">
      <c r="A121" s="15" t="s">
        <v>470</v>
      </c>
      <c r="B121" s="16" t="s">
        <v>316</v>
      </c>
      <c r="C121" s="16" t="s">
        <v>5</v>
      </c>
      <c r="D121" s="17">
        <v>47</v>
      </c>
      <c r="E121" s="18" t="s">
        <v>310</v>
      </c>
      <c r="F121" s="18" t="s">
        <v>327</v>
      </c>
      <c r="G121" t="e">
        <f t="shared" si="2"/>
        <v>#N/A</v>
      </c>
      <c r="H121" s="123" t="e">
        <f t="shared" si="3"/>
        <v>#N/A</v>
      </c>
      <c r="K121" s="16"/>
      <c r="L121" s="16"/>
      <c r="M121" s="16"/>
    </row>
    <row r="122" spans="1:13" x14ac:dyDescent="0.35">
      <c r="A122" s="15" t="s">
        <v>153</v>
      </c>
      <c r="B122" s="16" t="s">
        <v>309</v>
      </c>
      <c r="C122" s="16" t="s">
        <v>4</v>
      </c>
      <c r="D122" s="17">
        <v>94</v>
      </c>
      <c r="E122" s="18">
        <v>46204</v>
      </c>
      <c r="F122" s="18" t="s">
        <v>321</v>
      </c>
      <c r="G122" t="str">
        <f>VLOOKUP(A122,$A$342:$A$427,1,FALSE)</f>
        <v>Gunsynd Solar Farm</v>
      </c>
      <c r="H122" s="123">
        <f>VLOOKUP(A122,$A$342:$E$427,5,FALSE)</f>
        <v>46204</v>
      </c>
      <c r="I122" s="26" t="b">
        <v>1</v>
      </c>
      <c r="J122" s="26" t="b">
        <v>1</v>
      </c>
      <c r="K122" s="16"/>
      <c r="L122" s="16" t="s">
        <v>82</v>
      </c>
      <c r="M122" s="16"/>
    </row>
    <row r="123" spans="1:13" x14ac:dyDescent="0.35">
      <c r="A123" s="15" t="s">
        <v>471</v>
      </c>
      <c r="B123" s="16" t="s">
        <v>316</v>
      </c>
      <c r="C123" s="16" t="s">
        <v>7</v>
      </c>
      <c r="D123" s="17">
        <v>95</v>
      </c>
      <c r="E123" s="18" t="s">
        <v>310</v>
      </c>
      <c r="F123" s="18" t="s">
        <v>311</v>
      </c>
      <c r="G123" t="e">
        <f t="shared" si="2"/>
        <v>#N/A</v>
      </c>
      <c r="H123" s="123" t="e">
        <f t="shared" si="3"/>
        <v>#N/A</v>
      </c>
      <c r="K123" s="16"/>
      <c r="L123" s="16"/>
      <c r="M123" s="16"/>
    </row>
    <row r="124" spans="1:13" x14ac:dyDescent="0.35">
      <c r="A124" s="15" t="s">
        <v>472</v>
      </c>
      <c r="B124" s="16" t="s">
        <v>316</v>
      </c>
      <c r="C124" s="16" t="s">
        <v>7</v>
      </c>
      <c r="D124" s="17">
        <v>71</v>
      </c>
      <c r="E124" s="18" t="s">
        <v>310</v>
      </c>
      <c r="F124" s="18" t="s">
        <v>311</v>
      </c>
      <c r="G124" t="e">
        <f t="shared" si="2"/>
        <v>#N/A</v>
      </c>
      <c r="H124" s="123" t="e">
        <f t="shared" si="3"/>
        <v>#N/A</v>
      </c>
      <c r="K124" s="16"/>
      <c r="L124" s="16"/>
      <c r="M124" s="16"/>
    </row>
    <row r="125" spans="1:13" x14ac:dyDescent="0.35">
      <c r="A125" s="15" t="s">
        <v>473</v>
      </c>
      <c r="B125" s="16" t="s">
        <v>316</v>
      </c>
      <c r="C125" s="16" t="s">
        <v>7</v>
      </c>
      <c r="D125" s="17">
        <v>132</v>
      </c>
      <c r="E125" s="18" t="s">
        <v>310</v>
      </c>
      <c r="F125" s="18" t="s">
        <v>311</v>
      </c>
      <c r="G125" t="e">
        <f t="shared" si="2"/>
        <v>#N/A</v>
      </c>
      <c r="H125" s="123" t="e">
        <f t="shared" si="3"/>
        <v>#N/A</v>
      </c>
      <c r="K125" s="16"/>
      <c r="L125" s="16"/>
      <c r="M125" s="16"/>
    </row>
    <row r="126" spans="1:13" x14ac:dyDescent="0.35">
      <c r="A126" s="15" t="s">
        <v>474</v>
      </c>
      <c r="B126" s="16" t="s">
        <v>316</v>
      </c>
      <c r="C126" s="16" t="s">
        <v>7</v>
      </c>
      <c r="D126" s="17">
        <v>53</v>
      </c>
      <c r="E126" s="18" t="s">
        <v>310</v>
      </c>
      <c r="F126" s="18" t="s">
        <v>311</v>
      </c>
      <c r="G126" t="e">
        <f t="shared" si="2"/>
        <v>#N/A</v>
      </c>
      <c r="H126" s="123" t="e">
        <f t="shared" si="3"/>
        <v>#N/A</v>
      </c>
      <c r="K126" s="16"/>
      <c r="L126" s="16"/>
      <c r="M126" s="16"/>
    </row>
    <row r="127" spans="1:13" x14ac:dyDescent="0.35">
      <c r="A127" s="15" t="s">
        <v>475</v>
      </c>
      <c r="B127" s="16" t="s">
        <v>309</v>
      </c>
      <c r="C127" s="16" t="s">
        <v>4</v>
      </c>
      <c r="D127" s="17">
        <v>56</v>
      </c>
      <c r="E127" s="18" t="s">
        <v>310</v>
      </c>
      <c r="F127" s="18" t="s">
        <v>357</v>
      </c>
      <c r="G127" t="e">
        <f t="shared" si="2"/>
        <v>#N/A</v>
      </c>
      <c r="H127" s="123" t="e">
        <f t="shared" si="3"/>
        <v>#N/A</v>
      </c>
      <c r="K127" s="16"/>
      <c r="L127" s="16"/>
      <c r="M127" s="16"/>
    </row>
    <row r="128" spans="1:13" x14ac:dyDescent="0.35">
      <c r="A128" s="15" t="s">
        <v>476</v>
      </c>
      <c r="B128" s="16" t="s">
        <v>312</v>
      </c>
      <c r="C128" s="16" t="s">
        <v>7</v>
      </c>
      <c r="D128" s="17" t="s">
        <v>477</v>
      </c>
      <c r="E128" s="18" t="s">
        <v>310</v>
      </c>
      <c r="F128" s="18" t="s">
        <v>311</v>
      </c>
      <c r="G128" t="e">
        <f t="shared" si="2"/>
        <v>#N/A</v>
      </c>
      <c r="H128" s="123" t="e">
        <f t="shared" si="3"/>
        <v>#N/A</v>
      </c>
      <c r="K128" s="16"/>
      <c r="L128" s="16"/>
      <c r="M128" s="16"/>
    </row>
    <row r="129" spans="1:13" x14ac:dyDescent="0.35">
      <c r="A129" s="15" t="s">
        <v>478</v>
      </c>
      <c r="B129" s="16" t="s">
        <v>309</v>
      </c>
      <c r="C129" s="16" t="s">
        <v>7</v>
      </c>
      <c r="D129" s="17">
        <v>11</v>
      </c>
      <c r="E129" s="18" t="s">
        <v>310</v>
      </c>
      <c r="F129" s="18" t="s">
        <v>311</v>
      </c>
      <c r="G129" t="e">
        <f t="shared" si="2"/>
        <v>#N/A</v>
      </c>
      <c r="H129" s="123" t="e">
        <f t="shared" si="3"/>
        <v>#N/A</v>
      </c>
      <c r="K129" s="16"/>
      <c r="L129" s="16"/>
      <c r="M129" s="16"/>
    </row>
    <row r="130" spans="1:13" x14ac:dyDescent="0.35">
      <c r="A130" s="15" t="s">
        <v>479</v>
      </c>
      <c r="B130" s="16" t="s">
        <v>309</v>
      </c>
      <c r="C130" s="16" t="s">
        <v>4</v>
      </c>
      <c r="D130" s="17">
        <v>100</v>
      </c>
      <c r="E130" s="18" t="s">
        <v>310</v>
      </c>
      <c r="F130" s="18" t="s">
        <v>390</v>
      </c>
      <c r="G130" t="e">
        <f t="shared" si="2"/>
        <v>#N/A</v>
      </c>
      <c r="H130" s="123" t="e">
        <f t="shared" si="3"/>
        <v>#N/A</v>
      </c>
      <c r="K130" s="16"/>
      <c r="L130" s="16"/>
      <c r="M130" s="16"/>
    </row>
    <row r="131" spans="1:13" x14ac:dyDescent="0.35">
      <c r="A131" s="15" t="s">
        <v>480</v>
      </c>
      <c r="B131" s="16" t="s">
        <v>316</v>
      </c>
      <c r="C131" s="16" t="s">
        <v>6</v>
      </c>
      <c r="D131" s="17">
        <v>97</v>
      </c>
      <c r="E131" s="18" t="s">
        <v>310</v>
      </c>
      <c r="F131" s="18" t="s">
        <v>321</v>
      </c>
      <c r="G131" t="e">
        <f t="shared" si="2"/>
        <v>#N/A</v>
      </c>
      <c r="H131" s="123" t="e">
        <f t="shared" si="3"/>
        <v>#N/A</v>
      </c>
      <c r="K131" s="16"/>
      <c r="L131" s="16"/>
      <c r="M131" s="16"/>
    </row>
    <row r="132" spans="1:13" x14ac:dyDescent="0.35">
      <c r="A132" s="15" t="s">
        <v>481</v>
      </c>
      <c r="B132" s="16" t="s">
        <v>309</v>
      </c>
      <c r="C132" s="16" t="s">
        <v>5</v>
      </c>
      <c r="D132" s="17">
        <v>8</v>
      </c>
      <c r="E132" s="18">
        <v>46204</v>
      </c>
      <c r="F132" s="18" t="s">
        <v>319</v>
      </c>
      <c r="G132" t="str">
        <f>VLOOKUP(A132,$A$342:$A$427,1,FALSE)</f>
        <v>Hay Solar Farm</v>
      </c>
      <c r="H132" s="123">
        <f>VLOOKUP(A132,$A$342:$E$427,5,FALSE)</f>
        <v>46204</v>
      </c>
      <c r="I132" s="26" t="b">
        <v>1</v>
      </c>
      <c r="J132" s="26" t="b">
        <v>1</v>
      </c>
      <c r="K132" s="16"/>
      <c r="L132" s="16" t="s">
        <v>82</v>
      </c>
      <c r="M132" s="16"/>
    </row>
    <row r="133" spans="1:13" x14ac:dyDescent="0.35">
      <c r="A133" s="15" t="s">
        <v>482</v>
      </c>
      <c r="B133" s="16" t="s">
        <v>309</v>
      </c>
      <c r="C133" s="16" t="s">
        <v>4</v>
      </c>
      <c r="D133" s="17">
        <v>50</v>
      </c>
      <c r="E133" s="18" t="s">
        <v>310</v>
      </c>
      <c r="F133" s="18" t="s">
        <v>357</v>
      </c>
      <c r="G133" t="e">
        <f t="shared" si="2"/>
        <v>#N/A</v>
      </c>
      <c r="H133" s="123" t="e">
        <f t="shared" si="3"/>
        <v>#N/A</v>
      </c>
      <c r="K133" s="16"/>
      <c r="L133" s="16"/>
      <c r="M133" s="16"/>
    </row>
    <row r="134" spans="1:13" x14ac:dyDescent="0.35">
      <c r="A134" s="15" t="s">
        <v>483</v>
      </c>
      <c r="B134" s="16" t="s">
        <v>312</v>
      </c>
      <c r="C134" s="16" t="s">
        <v>6</v>
      </c>
      <c r="D134" s="17" t="s">
        <v>484</v>
      </c>
      <c r="E134" s="18" t="s">
        <v>310</v>
      </c>
      <c r="F134" s="18"/>
      <c r="G134" t="e">
        <f t="shared" si="2"/>
        <v>#N/A</v>
      </c>
      <c r="H134" s="123" t="e">
        <f t="shared" si="3"/>
        <v>#N/A</v>
      </c>
      <c r="K134" s="16"/>
      <c r="L134" s="16"/>
      <c r="M134" s="16"/>
    </row>
    <row r="135" spans="1:13" x14ac:dyDescent="0.35">
      <c r="A135" s="15" t="s">
        <v>485</v>
      </c>
      <c r="B135" s="16" t="s">
        <v>309</v>
      </c>
      <c r="C135" s="16" t="s">
        <v>5</v>
      </c>
      <c r="D135" s="17">
        <v>85</v>
      </c>
      <c r="E135" s="18" t="s">
        <v>310</v>
      </c>
      <c r="F135" s="18" t="s">
        <v>398</v>
      </c>
      <c r="G135" t="e">
        <f t="shared" si="2"/>
        <v>#N/A</v>
      </c>
      <c r="H135" s="123" t="e">
        <f t="shared" si="3"/>
        <v>#N/A</v>
      </c>
      <c r="K135" s="16"/>
      <c r="L135" s="16"/>
      <c r="M135" s="16"/>
    </row>
    <row r="136" spans="1:13" x14ac:dyDescent="0.35">
      <c r="A136" s="15" t="s">
        <v>486</v>
      </c>
      <c r="B136" s="16" t="s">
        <v>312</v>
      </c>
      <c r="C136" s="16" t="s">
        <v>7</v>
      </c>
      <c r="D136" s="17" t="s">
        <v>487</v>
      </c>
      <c r="E136" s="18" t="s">
        <v>310</v>
      </c>
      <c r="F136" s="18" t="s">
        <v>311</v>
      </c>
      <c r="G136" t="e">
        <f t="shared" si="2"/>
        <v>#N/A</v>
      </c>
      <c r="H136" s="123" t="e">
        <f t="shared" si="3"/>
        <v>#N/A</v>
      </c>
      <c r="K136" s="16"/>
      <c r="L136" s="16"/>
      <c r="M136" s="16"/>
    </row>
    <row r="137" spans="1:13" x14ac:dyDescent="0.35">
      <c r="A137" s="15" t="s">
        <v>488</v>
      </c>
      <c r="B137" s="16" t="s">
        <v>316</v>
      </c>
      <c r="C137" s="16" t="s">
        <v>7</v>
      </c>
      <c r="D137" s="17">
        <v>102</v>
      </c>
      <c r="E137" s="18" t="s">
        <v>310</v>
      </c>
      <c r="F137" s="18" t="s">
        <v>311</v>
      </c>
      <c r="G137" t="e">
        <f t="shared" ref="G137:G199" si="4">VLOOKUP(A137,$A$342:$A$427,1,FALSE)</f>
        <v>#N/A</v>
      </c>
      <c r="H137" s="123" t="e">
        <f t="shared" ref="H137:H199" si="5">VLOOKUP(A137,$A$342:$E$427,5,FALSE)</f>
        <v>#N/A</v>
      </c>
      <c r="K137" s="16"/>
      <c r="L137" s="16"/>
      <c r="M137" s="16"/>
    </row>
    <row r="138" spans="1:13" x14ac:dyDescent="0.35">
      <c r="A138" s="15" t="s">
        <v>489</v>
      </c>
      <c r="B138" s="16" t="s">
        <v>316</v>
      </c>
      <c r="C138" s="16" t="s">
        <v>7</v>
      </c>
      <c r="D138" s="17">
        <v>102</v>
      </c>
      <c r="E138" s="18" t="s">
        <v>310</v>
      </c>
      <c r="F138" s="18" t="s">
        <v>311</v>
      </c>
      <c r="G138" t="e">
        <f t="shared" si="4"/>
        <v>#N/A</v>
      </c>
      <c r="H138" s="123" t="e">
        <f t="shared" si="5"/>
        <v>#N/A</v>
      </c>
      <c r="K138" s="16"/>
      <c r="L138" s="16"/>
      <c r="M138" s="16"/>
    </row>
    <row r="139" spans="1:13" x14ac:dyDescent="0.35">
      <c r="A139" s="15" t="s">
        <v>490</v>
      </c>
      <c r="B139" s="16" t="s">
        <v>316</v>
      </c>
      <c r="C139" s="16" t="s">
        <v>7</v>
      </c>
      <c r="D139" s="17">
        <v>109</v>
      </c>
      <c r="E139" s="18" t="s">
        <v>310</v>
      </c>
      <c r="F139" s="18" t="s">
        <v>311</v>
      </c>
      <c r="G139" t="e">
        <f t="shared" si="4"/>
        <v>#N/A</v>
      </c>
      <c r="H139" s="123" t="e">
        <f t="shared" si="5"/>
        <v>#N/A</v>
      </c>
      <c r="K139" s="16"/>
      <c r="L139" s="16"/>
      <c r="M139" s="16"/>
    </row>
    <row r="140" spans="1:13" x14ac:dyDescent="0.35">
      <c r="A140" s="15" t="s">
        <v>491</v>
      </c>
      <c r="B140" s="16" t="s">
        <v>309</v>
      </c>
      <c r="C140" s="16" t="s">
        <v>6</v>
      </c>
      <c r="D140" s="17">
        <v>199</v>
      </c>
      <c r="E140" s="18">
        <v>46388</v>
      </c>
      <c r="F140" s="18" t="s">
        <v>317</v>
      </c>
      <c r="G140" t="str">
        <f>VLOOKUP(A140,$A$342:$A$427,1,FALSE)</f>
        <v>Horsham Solar Farm</v>
      </c>
      <c r="H140" s="123">
        <f>VLOOKUP(A140,$A$342:$E$427,5,FALSE)</f>
        <v>46388</v>
      </c>
      <c r="I140" s="26" t="b">
        <v>1</v>
      </c>
      <c r="J140" s="26" t="b">
        <v>1</v>
      </c>
      <c r="K140" s="16"/>
      <c r="L140" s="16" t="s">
        <v>82</v>
      </c>
      <c r="M140" s="16"/>
    </row>
    <row r="141" spans="1:13" x14ac:dyDescent="0.35">
      <c r="A141" s="15" t="s">
        <v>492</v>
      </c>
      <c r="B141" s="16" t="s">
        <v>312</v>
      </c>
      <c r="C141" s="16" t="s">
        <v>6</v>
      </c>
      <c r="D141" s="17" t="s">
        <v>378</v>
      </c>
      <c r="E141" s="18">
        <v>46753</v>
      </c>
      <c r="F141" s="18" t="s">
        <v>317</v>
      </c>
      <c r="G141" t="str">
        <f>VLOOKUP(A141,$A$342:$A$427,1,FALSE)</f>
        <v>Horsham Solar Farm - BESS</v>
      </c>
      <c r="H141" s="123">
        <f>VLOOKUP(A141,$A$342:$E$427,5,FALSE)</f>
        <v>46753</v>
      </c>
      <c r="I141" s="26" t="b">
        <v>1</v>
      </c>
      <c r="J141" s="26" t="b">
        <v>1</v>
      </c>
      <c r="K141" s="16"/>
      <c r="L141" s="16" t="s">
        <v>82</v>
      </c>
      <c r="M141" s="16"/>
    </row>
    <row r="142" spans="1:13" x14ac:dyDescent="0.35">
      <c r="A142" s="15" t="s">
        <v>493</v>
      </c>
      <c r="B142" s="16" t="s">
        <v>309</v>
      </c>
      <c r="C142" s="16" t="s">
        <v>4</v>
      </c>
      <c r="D142" s="17">
        <v>18</v>
      </c>
      <c r="E142" s="18" t="s">
        <v>310</v>
      </c>
      <c r="F142" s="18" t="s">
        <v>421</v>
      </c>
      <c r="G142" t="e">
        <f t="shared" si="4"/>
        <v>#N/A</v>
      </c>
      <c r="H142" s="123" t="e">
        <f t="shared" si="5"/>
        <v>#N/A</v>
      </c>
      <c r="K142" s="16"/>
      <c r="L142" s="16"/>
      <c r="M142" s="16"/>
    </row>
    <row r="143" spans="1:13" x14ac:dyDescent="0.35">
      <c r="A143" s="15" t="s">
        <v>494</v>
      </c>
      <c r="B143" s="16" t="s">
        <v>309</v>
      </c>
      <c r="C143" s="16" t="s">
        <v>5</v>
      </c>
      <c r="D143" s="17">
        <v>50</v>
      </c>
      <c r="E143" s="18" t="s">
        <v>310</v>
      </c>
      <c r="F143" s="18" t="s">
        <v>336</v>
      </c>
      <c r="G143" t="e">
        <f t="shared" si="4"/>
        <v>#N/A</v>
      </c>
      <c r="H143" s="123" t="e">
        <f t="shared" si="5"/>
        <v>#N/A</v>
      </c>
      <c r="K143" s="16"/>
      <c r="L143" s="16"/>
      <c r="M143" s="16"/>
    </row>
    <row r="144" spans="1:13" x14ac:dyDescent="0.35">
      <c r="A144" s="15" t="s">
        <v>495</v>
      </c>
      <c r="B144" s="16" t="s">
        <v>309</v>
      </c>
      <c r="C144" s="16" t="s">
        <v>5</v>
      </c>
      <c r="D144" s="17">
        <v>30</v>
      </c>
      <c r="E144" s="18" t="s">
        <v>310</v>
      </c>
      <c r="F144" s="18" t="s">
        <v>339</v>
      </c>
      <c r="G144" t="e">
        <f t="shared" si="4"/>
        <v>#N/A</v>
      </c>
      <c r="H144" s="123" t="e">
        <f t="shared" si="5"/>
        <v>#N/A</v>
      </c>
      <c r="K144" s="16"/>
      <c r="L144" s="16"/>
      <c r="M144" s="16"/>
    </row>
    <row r="145" spans="1:13" x14ac:dyDescent="0.35">
      <c r="A145" s="15" t="s">
        <v>496</v>
      </c>
      <c r="B145" s="16" t="s">
        <v>316</v>
      </c>
      <c r="C145" s="16" t="s">
        <v>4</v>
      </c>
      <c r="D145" s="17">
        <v>157</v>
      </c>
      <c r="E145" s="18" t="s">
        <v>310</v>
      </c>
      <c r="F145" s="18" t="s">
        <v>497</v>
      </c>
      <c r="G145" t="e">
        <f t="shared" si="4"/>
        <v>#N/A</v>
      </c>
      <c r="H145" s="123" t="e">
        <f t="shared" si="5"/>
        <v>#N/A</v>
      </c>
      <c r="K145" s="16"/>
      <c r="L145" s="16"/>
      <c r="M145" s="16"/>
    </row>
    <row r="146" spans="1:13" x14ac:dyDescent="0.35">
      <c r="A146" s="15" t="s">
        <v>498</v>
      </c>
      <c r="B146" s="16" t="s">
        <v>309</v>
      </c>
      <c r="C146" s="16" t="s">
        <v>6</v>
      </c>
      <c r="D146" s="17">
        <v>90</v>
      </c>
      <c r="E146" s="18" t="s">
        <v>310</v>
      </c>
      <c r="F146" s="18" t="s">
        <v>329</v>
      </c>
      <c r="G146" t="e">
        <f t="shared" si="4"/>
        <v>#N/A</v>
      </c>
      <c r="H146" s="123" t="e">
        <f t="shared" si="5"/>
        <v>#N/A</v>
      </c>
      <c r="K146" s="16"/>
      <c r="L146" s="16"/>
      <c r="M146" s="16"/>
    </row>
    <row r="147" spans="1:13" x14ac:dyDescent="0.35">
      <c r="A147" s="15" t="s">
        <v>499</v>
      </c>
      <c r="B147" s="16" t="s">
        <v>312</v>
      </c>
      <c r="C147" s="16" t="s">
        <v>4</v>
      </c>
      <c r="D147" s="17" t="s">
        <v>500</v>
      </c>
      <c r="E147" s="18" t="s">
        <v>310</v>
      </c>
      <c r="F147" s="18" t="s">
        <v>497</v>
      </c>
      <c r="G147" t="e">
        <f t="shared" si="4"/>
        <v>#N/A</v>
      </c>
      <c r="H147" s="123" t="e">
        <f t="shared" si="5"/>
        <v>#N/A</v>
      </c>
      <c r="K147" s="16"/>
      <c r="L147" s="16"/>
      <c r="M147" s="16"/>
    </row>
    <row r="148" spans="1:13" x14ac:dyDescent="0.35">
      <c r="A148" s="15" t="s">
        <v>501</v>
      </c>
      <c r="B148" s="16" t="s">
        <v>309</v>
      </c>
      <c r="C148" s="16" t="s">
        <v>4</v>
      </c>
      <c r="D148" s="17">
        <v>15</v>
      </c>
      <c r="E148" s="18" t="s">
        <v>310</v>
      </c>
      <c r="F148" s="18" t="s">
        <v>421</v>
      </c>
      <c r="G148" t="e">
        <f t="shared" si="4"/>
        <v>#N/A</v>
      </c>
      <c r="H148" s="123" t="e">
        <f t="shared" si="5"/>
        <v>#N/A</v>
      </c>
      <c r="K148" s="16"/>
      <c r="L148" s="16"/>
      <c r="M148" s="16"/>
    </row>
    <row r="149" spans="1:13" x14ac:dyDescent="0.35">
      <c r="A149" s="15" t="s">
        <v>502</v>
      </c>
      <c r="B149" s="16" t="s">
        <v>316</v>
      </c>
      <c r="C149" s="16" t="s">
        <v>4</v>
      </c>
      <c r="D149" s="17">
        <v>43</v>
      </c>
      <c r="E149" s="18" t="s">
        <v>310</v>
      </c>
      <c r="F149" s="18" t="s">
        <v>421</v>
      </c>
      <c r="G149" t="e">
        <f t="shared" si="4"/>
        <v>#N/A</v>
      </c>
      <c r="H149" s="123" t="e">
        <f t="shared" si="5"/>
        <v>#N/A</v>
      </c>
      <c r="K149" s="16"/>
      <c r="L149" s="16"/>
      <c r="M149" s="16"/>
    </row>
    <row r="150" spans="1:13" x14ac:dyDescent="0.35">
      <c r="A150" s="15" t="s">
        <v>503</v>
      </c>
      <c r="B150" s="16" t="s">
        <v>309</v>
      </c>
      <c r="C150" s="16" t="s">
        <v>6</v>
      </c>
      <c r="D150" s="17">
        <v>30</v>
      </c>
      <c r="E150" s="18" t="s">
        <v>310</v>
      </c>
      <c r="F150" s="18" t="s">
        <v>329</v>
      </c>
      <c r="G150" t="e">
        <f t="shared" si="4"/>
        <v>#N/A</v>
      </c>
      <c r="H150" s="123" t="e">
        <f t="shared" si="5"/>
        <v>#N/A</v>
      </c>
      <c r="K150" s="16"/>
      <c r="L150" s="16"/>
      <c r="M150" s="16"/>
    </row>
    <row r="151" spans="1:13" x14ac:dyDescent="0.35">
      <c r="A151" s="15" t="s">
        <v>504</v>
      </c>
      <c r="B151" s="16" t="s">
        <v>309</v>
      </c>
      <c r="C151" s="16" t="s">
        <v>6</v>
      </c>
      <c r="D151" s="17">
        <v>200</v>
      </c>
      <c r="E151" s="18" t="s">
        <v>310</v>
      </c>
      <c r="F151" s="18" t="s">
        <v>329</v>
      </c>
      <c r="G151" t="e">
        <f t="shared" si="4"/>
        <v>#N/A</v>
      </c>
      <c r="H151" s="123" t="e">
        <f t="shared" si="5"/>
        <v>#N/A</v>
      </c>
      <c r="K151" s="16"/>
      <c r="L151" s="16"/>
      <c r="M151" s="16"/>
    </row>
    <row r="152" spans="1:13" x14ac:dyDescent="0.35">
      <c r="A152" s="15" t="s">
        <v>505</v>
      </c>
      <c r="B152" s="16" t="s">
        <v>316</v>
      </c>
      <c r="C152" s="16" t="s">
        <v>6</v>
      </c>
      <c r="D152" s="17">
        <v>31</v>
      </c>
      <c r="E152" s="18" t="s">
        <v>310</v>
      </c>
      <c r="F152" s="18" t="s">
        <v>317</v>
      </c>
      <c r="G152" t="e">
        <f t="shared" si="4"/>
        <v>#N/A</v>
      </c>
      <c r="H152" s="123" t="e">
        <f t="shared" si="5"/>
        <v>#N/A</v>
      </c>
      <c r="K152" s="16"/>
      <c r="L152" s="16"/>
      <c r="M152" s="16"/>
    </row>
    <row r="153" spans="1:13" x14ac:dyDescent="0.35">
      <c r="A153" s="15" t="s">
        <v>506</v>
      </c>
      <c r="B153" s="16" t="s">
        <v>507</v>
      </c>
      <c r="C153" s="16" t="s">
        <v>4</v>
      </c>
      <c r="D153" s="17">
        <v>250</v>
      </c>
      <c r="E153" s="18">
        <v>46296</v>
      </c>
      <c r="F153" s="18" t="s">
        <v>421</v>
      </c>
      <c r="G153" t="e">
        <f>VLOOKUP(A153,$A$342:$A$427,1,FALSE)</f>
        <v>#N/A</v>
      </c>
      <c r="H153" s="123" t="e">
        <f>VLOOKUP(A153,$A$342:$E$427,5,FALSE)</f>
        <v>#N/A</v>
      </c>
      <c r="I153" s="26" t="b">
        <v>0</v>
      </c>
      <c r="J153" s="26" t="b">
        <v>0</v>
      </c>
      <c r="K153" s="16"/>
      <c r="L153" s="16"/>
      <c r="M153" s="16" t="s">
        <v>450</v>
      </c>
    </row>
    <row r="154" spans="1:13" x14ac:dyDescent="0.35">
      <c r="A154" s="15" t="s">
        <v>508</v>
      </c>
      <c r="B154" s="16" t="s">
        <v>309</v>
      </c>
      <c r="C154" s="16" t="s">
        <v>4</v>
      </c>
      <c r="D154" s="17">
        <v>48</v>
      </c>
      <c r="E154" s="18" t="s">
        <v>310</v>
      </c>
      <c r="F154" s="18" t="s">
        <v>421</v>
      </c>
      <c r="G154" t="e">
        <f t="shared" si="4"/>
        <v>#N/A</v>
      </c>
      <c r="H154" s="123" t="e">
        <f t="shared" si="5"/>
        <v>#N/A</v>
      </c>
      <c r="K154" s="16"/>
      <c r="L154" s="16"/>
      <c r="M154" s="16"/>
    </row>
    <row r="155" spans="1:13" x14ac:dyDescent="0.35">
      <c r="A155" s="15" t="s">
        <v>509</v>
      </c>
      <c r="B155" s="16" t="s">
        <v>309</v>
      </c>
      <c r="C155" s="16" t="s">
        <v>4</v>
      </c>
      <c r="D155" s="17">
        <v>40</v>
      </c>
      <c r="E155" s="18" t="s">
        <v>310</v>
      </c>
      <c r="F155" s="18" t="s">
        <v>510</v>
      </c>
      <c r="G155" t="e">
        <f t="shared" si="4"/>
        <v>#N/A</v>
      </c>
      <c r="H155" s="123" t="e">
        <f t="shared" si="5"/>
        <v>#N/A</v>
      </c>
      <c r="K155" s="16"/>
      <c r="L155" s="16"/>
      <c r="M155" s="16"/>
    </row>
    <row r="156" spans="1:13" x14ac:dyDescent="0.35">
      <c r="A156" s="15" t="s">
        <v>511</v>
      </c>
      <c r="B156" s="16" t="s">
        <v>312</v>
      </c>
      <c r="C156" s="16" t="s">
        <v>6</v>
      </c>
      <c r="D156" s="17" t="s">
        <v>512</v>
      </c>
      <c r="E156" s="18" t="s">
        <v>310</v>
      </c>
      <c r="F156" s="18" t="s">
        <v>329</v>
      </c>
      <c r="G156" t="e">
        <f t="shared" si="4"/>
        <v>#N/A</v>
      </c>
      <c r="H156" s="123" t="e">
        <f t="shared" si="5"/>
        <v>#N/A</v>
      </c>
      <c r="K156" s="16"/>
      <c r="L156" s="16"/>
      <c r="M156" s="16"/>
    </row>
    <row r="157" spans="1:13" x14ac:dyDescent="0.35">
      <c r="A157" s="15" t="s">
        <v>513</v>
      </c>
      <c r="B157" s="16" t="s">
        <v>312</v>
      </c>
      <c r="C157" s="16" t="s">
        <v>7</v>
      </c>
      <c r="D157" s="17" t="s">
        <v>514</v>
      </c>
      <c r="E157" s="18" t="s">
        <v>310</v>
      </c>
      <c r="F157" s="18" t="s">
        <v>515</v>
      </c>
      <c r="G157" t="e">
        <f t="shared" si="4"/>
        <v>#N/A</v>
      </c>
      <c r="H157" s="123" t="e">
        <f t="shared" si="5"/>
        <v>#N/A</v>
      </c>
      <c r="K157" s="16"/>
      <c r="L157" s="16"/>
      <c r="M157" s="16"/>
    </row>
    <row r="158" spans="1:13" x14ac:dyDescent="0.35">
      <c r="A158" s="15" t="s">
        <v>516</v>
      </c>
      <c r="B158" s="16" t="s">
        <v>316</v>
      </c>
      <c r="C158" s="16" t="s">
        <v>7</v>
      </c>
      <c r="D158" s="17">
        <v>81</v>
      </c>
      <c r="E158" s="18" t="s">
        <v>310</v>
      </c>
      <c r="F158" s="18" t="s">
        <v>376</v>
      </c>
      <c r="G158" t="e">
        <f t="shared" si="4"/>
        <v>#N/A</v>
      </c>
      <c r="H158" s="123" t="e">
        <f t="shared" si="5"/>
        <v>#N/A</v>
      </c>
      <c r="K158" s="16"/>
      <c r="L158" s="16"/>
      <c r="M158" s="16"/>
    </row>
    <row r="159" spans="1:13" x14ac:dyDescent="0.35">
      <c r="A159" s="15" t="s">
        <v>517</v>
      </c>
      <c r="B159" s="16" t="s">
        <v>316</v>
      </c>
      <c r="C159" s="16" t="s">
        <v>7</v>
      </c>
      <c r="D159" s="17">
        <v>159</v>
      </c>
      <c r="E159" s="18" t="s">
        <v>310</v>
      </c>
      <c r="F159" s="18" t="s">
        <v>376</v>
      </c>
      <c r="G159" t="e">
        <f t="shared" si="4"/>
        <v>#N/A</v>
      </c>
      <c r="H159" s="123" t="e">
        <f t="shared" si="5"/>
        <v>#N/A</v>
      </c>
      <c r="K159" s="16"/>
      <c r="L159" s="16"/>
      <c r="M159" s="16"/>
    </row>
    <row r="160" spans="1:13" x14ac:dyDescent="0.35">
      <c r="A160" s="15" t="s">
        <v>518</v>
      </c>
      <c r="B160" s="16" t="s">
        <v>316</v>
      </c>
      <c r="C160" s="16" t="s">
        <v>7</v>
      </c>
      <c r="D160" s="17">
        <v>39</v>
      </c>
      <c r="E160" s="18" t="s">
        <v>310</v>
      </c>
      <c r="F160" s="18" t="s">
        <v>376</v>
      </c>
      <c r="G160" t="e">
        <f t="shared" si="4"/>
        <v>#N/A</v>
      </c>
      <c r="H160" s="123" t="e">
        <f t="shared" si="5"/>
        <v>#N/A</v>
      </c>
      <c r="K160" s="16"/>
      <c r="L160" s="16"/>
      <c r="M160" s="16"/>
    </row>
    <row r="161" spans="1:13" x14ac:dyDescent="0.35">
      <c r="A161" s="15" t="s">
        <v>519</v>
      </c>
      <c r="B161" s="16" t="s">
        <v>309</v>
      </c>
      <c r="C161" s="16" t="s">
        <v>4</v>
      </c>
      <c r="D161" s="17">
        <v>12</v>
      </c>
      <c r="E161" s="18" t="s">
        <v>310</v>
      </c>
      <c r="F161" s="18" t="s">
        <v>497</v>
      </c>
      <c r="G161" t="e">
        <f t="shared" si="4"/>
        <v>#N/A</v>
      </c>
      <c r="H161" s="123" t="e">
        <f t="shared" si="5"/>
        <v>#N/A</v>
      </c>
      <c r="K161" s="16"/>
      <c r="L161" s="16"/>
      <c r="M161" s="16"/>
    </row>
    <row r="162" spans="1:13" x14ac:dyDescent="0.35">
      <c r="A162" s="15" t="s">
        <v>520</v>
      </c>
      <c r="B162" s="16" t="s">
        <v>316</v>
      </c>
      <c r="C162" s="16" t="s">
        <v>6</v>
      </c>
      <c r="D162" s="17">
        <v>82</v>
      </c>
      <c r="E162" s="18" t="s">
        <v>310</v>
      </c>
      <c r="F162" s="18" t="s">
        <v>317</v>
      </c>
      <c r="G162" t="e">
        <f t="shared" si="4"/>
        <v>#N/A</v>
      </c>
      <c r="H162" s="123" t="e">
        <f t="shared" si="5"/>
        <v>#N/A</v>
      </c>
      <c r="K162" s="16"/>
      <c r="L162" s="16"/>
      <c r="M162" s="16"/>
    </row>
    <row r="163" spans="1:13" x14ac:dyDescent="0.35">
      <c r="A163" s="15" t="s">
        <v>521</v>
      </c>
      <c r="B163" s="16" t="s">
        <v>316</v>
      </c>
      <c r="C163" s="16" t="s">
        <v>6</v>
      </c>
      <c r="D163" s="17">
        <v>142</v>
      </c>
      <c r="E163" s="18" t="s">
        <v>310</v>
      </c>
      <c r="F163" s="18" t="s">
        <v>317</v>
      </c>
      <c r="G163" t="e">
        <f t="shared" si="4"/>
        <v>#N/A</v>
      </c>
      <c r="H163" s="123" t="e">
        <f t="shared" si="5"/>
        <v>#N/A</v>
      </c>
      <c r="K163" s="16"/>
      <c r="L163" s="16"/>
      <c r="M163" s="16"/>
    </row>
    <row r="164" spans="1:13" x14ac:dyDescent="0.35">
      <c r="A164" s="15" t="s">
        <v>522</v>
      </c>
      <c r="B164" s="16" t="s">
        <v>309</v>
      </c>
      <c r="C164" s="16" t="s">
        <v>6</v>
      </c>
      <c r="D164" s="17">
        <v>80</v>
      </c>
      <c r="E164" s="18">
        <v>46266</v>
      </c>
      <c r="F164" s="18" t="s">
        <v>329</v>
      </c>
      <c r="G164" t="str">
        <f>VLOOKUP(A164,$A$342:$A$427,1,FALSE)</f>
        <v>Lancaster Solar Farm</v>
      </c>
      <c r="H164" s="123">
        <f>VLOOKUP(A164,$A$342:$E$427,5,FALSE)</f>
        <v>46327</v>
      </c>
      <c r="I164" s="26" t="b">
        <v>1</v>
      </c>
      <c r="J164" s="26" t="b">
        <v>1</v>
      </c>
      <c r="K164" s="16"/>
      <c r="L164" s="16" t="s">
        <v>82</v>
      </c>
      <c r="M164" s="16" t="s">
        <v>351</v>
      </c>
    </row>
    <row r="165" spans="1:13" x14ac:dyDescent="0.35">
      <c r="A165" s="15" t="s">
        <v>523</v>
      </c>
      <c r="B165" s="16" t="s">
        <v>312</v>
      </c>
      <c r="C165" s="16" t="s">
        <v>6</v>
      </c>
      <c r="D165" s="17" t="s">
        <v>378</v>
      </c>
      <c r="E165" s="18" t="s">
        <v>310</v>
      </c>
      <c r="F165" s="18"/>
      <c r="G165" t="e">
        <f t="shared" si="4"/>
        <v>#N/A</v>
      </c>
      <c r="H165" s="123" t="e">
        <f t="shared" si="5"/>
        <v>#N/A</v>
      </c>
      <c r="K165" s="16"/>
      <c r="L165" s="16"/>
      <c r="M165" s="16"/>
    </row>
    <row r="166" spans="1:13" x14ac:dyDescent="0.35">
      <c r="A166" s="15" t="s">
        <v>524</v>
      </c>
      <c r="B166" s="16" t="s">
        <v>316</v>
      </c>
      <c r="C166" s="16" t="s">
        <v>6</v>
      </c>
      <c r="D166" s="17">
        <v>4</v>
      </c>
      <c r="E166" s="18" t="s">
        <v>310</v>
      </c>
      <c r="F166" s="18" t="s">
        <v>317</v>
      </c>
      <c r="G166" t="e">
        <f t="shared" si="4"/>
        <v>#N/A</v>
      </c>
      <c r="H166" s="123" t="e">
        <f t="shared" si="5"/>
        <v>#N/A</v>
      </c>
      <c r="K166" s="16"/>
      <c r="L166" s="16"/>
      <c r="M166" s="16"/>
    </row>
    <row r="167" spans="1:13" x14ac:dyDescent="0.35">
      <c r="A167" s="15" t="s">
        <v>286</v>
      </c>
      <c r="B167" s="16" t="s">
        <v>312</v>
      </c>
      <c r="C167" s="16" t="s">
        <v>5</v>
      </c>
      <c r="D167" s="17" t="s">
        <v>525</v>
      </c>
      <c r="E167" s="18">
        <v>46023</v>
      </c>
      <c r="F167" s="18"/>
      <c r="G167" t="str">
        <f>VLOOKUP(A167,$A$342:$A$427,1,FALSE)</f>
        <v>Liddell BESS</v>
      </c>
      <c r="H167" s="123">
        <f>VLOOKUP(A167,$A$342:$E$427,5,FALSE)</f>
        <v>46023</v>
      </c>
      <c r="I167" s="26" t="b">
        <v>1</v>
      </c>
      <c r="J167" s="26" t="b">
        <v>1</v>
      </c>
      <c r="K167" s="16"/>
      <c r="L167" s="16" t="s">
        <v>82</v>
      </c>
      <c r="M167" s="16"/>
    </row>
    <row r="168" spans="1:13" x14ac:dyDescent="0.35">
      <c r="A168" s="15" t="s">
        <v>526</v>
      </c>
      <c r="B168" s="16" t="s">
        <v>309</v>
      </c>
      <c r="C168" s="16" t="s">
        <v>4</v>
      </c>
      <c r="D168" s="17">
        <v>100</v>
      </c>
      <c r="E168" s="18" t="s">
        <v>310</v>
      </c>
      <c r="F168" s="18" t="s">
        <v>357</v>
      </c>
      <c r="G168" t="e">
        <f t="shared" si="4"/>
        <v>#N/A</v>
      </c>
      <c r="H168" s="123" t="e">
        <f t="shared" si="5"/>
        <v>#N/A</v>
      </c>
      <c r="K168" s="16"/>
      <c r="L168" s="16"/>
      <c r="M168" s="16"/>
    </row>
    <row r="169" spans="1:13" x14ac:dyDescent="0.35">
      <c r="A169" s="15" t="s">
        <v>527</v>
      </c>
      <c r="B169" s="16" t="s">
        <v>312</v>
      </c>
      <c r="C169" s="16" t="s">
        <v>7</v>
      </c>
      <c r="D169" s="17" t="s">
        <v>373</v>
      </c>
      <c r="E169" s="18">
        <v>46419</v>
      </c>
      <c r="F169" s="18" t="s">
        <v>376</v>
      </c>
      <c r="G169" t="str">
        <f>VLOOKUP(A169,$A$342:$A$427,1,FALSE)</f>
        <v>Limestone Coast North BESS</v>
      </c>
      <c r="H169" s="123">
        <f>VLOOKUP(A169,$A$342:$E$427,5,FALSE)</f>
        <v>46419</v>
      </c>
      <c r="I169" s="26" t="b">
        <v>1</v>
      </c>
      <c r="J169" s="26" t="b">
        <v>0</v>
      </c>
      <c r="K169" s="16"/>
      <c r="L169" s="16"/>
      <c r="M169" s="16"/>
    </row>
    <row r="170" spans="1:13" x14ac:dyDescent="0.35">
      <c r="A170" s="15" t="s">
        <v>200</v>
      </c>
      <c r="B170" s="16" t="s">
        <v>312</v>
      </c>
      <c r="C170" s="16" t="s">
        <v>5</v>
      </c>
      <c r="D170" s="17" t="s">
        <v>528</v>
      </c>
      <c r="E170" s="18">
        <v>46204</v>
      </c>
      <c r="F170" s="18" t="s">
        <v>319</v>
      </c>
      <c r="G170" t="str">
        <f>VLOOKUP(A170,$A$342:$A$427,1,FALSE)</f>
        <v>Limondale BESS</v>
      </c>
      <c r="H170" s="123">
        <f>VLOOKUP(A170,$A$342:$E$427,5,FALSE)</f>
        <v>46204</v>
      </c>
      <c r="I170" s="26" t="b">
        <v>1</v>
      </c>
      <c r="J170" s="26" t="b">
        <v>1</v>
      </c>
      <c r="K170" s="16"/>
      <c r="L170" s="16" t="s">
        <v>82</v>
      </c>
      <c r="M170" s="16"/>
    </row>
    <row r="171" spans="1:13" x14ac:dyDescent="0.35">
      <c r="A171" s="15" t="s">
        <v>529</v>
      </c>
      <c r="B171" s="16" t="s">
        <v>309</v>
      </c>
      <c r="C171" s="16" t="s">
        <v>5</v>
      </c>
      <c r="D171" s="17">
        <v>220</v>
      </c>
      <c r="E171" s="18" t="s">
        <v>310</v>
      </c>
      <c r="F171" s="18" t="s">
        <v>398</v>
      </c>
      <c r="G171" t="e">
        <f t="shared" si="4"/>
        <v>#N/A</v>
      </c>
      <c r="H171" s="123" t="e">
        <f t="shared" si="5"/>
        <v>#N/A</v>
      </c>
      <c r="K171" s="16"/>
      <c r="L171" s="16"/>
      <c r="M171" s="16"/>
    </row>
    <row r="172" spans="1:13" x14ac:dyDescent="0.35">
      <c r="A172" s="15" t="s">
        <v>530</v>
      </c>
      <c r="B172" s="16" t="s">
        <v>309</v>
      </c>
      <c r="C172" s="16" t="s">
        <v>5</v>
      </c>
      <c r="D172" s="17">
        <v>29</v>
      </c>
      <c r="E172" s="18" t="s">
        <v>310</v>
      </c>
      <c r="F172" s="18" t="s">
        <v>398</v>
      </c>
      <c r="G172" t="e">
        <f t="shared" si="4"/>
        <v>#N/A</v>
      </c>
      <c r="H172" s="123" t="e">
        <f t="shared" si="5"/>
        <v>#N/A</v>
      </c>
      <c r="K172" s="16"/>
      <c r="L172" s="16"/>
      <c r="M172" s="16"/>
    </row>
    <row r="173" spans="1:13" x14ac:dyDescent="0.35">
      <c r="A173" s="15" t="s">
        <v>531</v>
      </c>
      <c r="B173" s="16" t="s">
        <v>312</v>
      </c>
      <c r="C173" s="16" t="s">
        <v>7</v>
      </c>
      <c r="D173" s="17" t="s">
        <v>532</v>
      </c>
      <c r="E173" s="18">
        <v>46023</v>
      </c>
      <c r="F173" s="18" t="s">
        <v>370</v>
      </c>
      <c r="G173" t="str">
        <f>VLOOKUP(A173,$A$342:$A$427,1,FALSE)</f>
        <v>Lincoln Gap Wind Farm - BESS</v>
      </c>
      <c r="H173" s="123">
        <f>VLOOKUP(A173,$A$342:$E$427,5,FALSE)</f>
        <v>45931</v>
      </c>
      <c r="I173" s="26" t="b">
        <v>1</v>
      </c>
      <c r="J173" s="26" t="b">
        <v>1</v>
      </c>
      <c r="K173" s="16"/>
      <c r="L173" s="16" t="s">
        <v>82</v>
      </c>
      <c r="M173" s="16" t="s">
        <v>533</v>
      </c>
    </row>
    <row r="174" spans="1:13" x14ac:dyDescent="0.35">
      <c r="A174" s="15" t="s">
        <v>534</v>
      </c>
      <c r="B174" s="16" t="s">
        <v>316</v>
      </c>
      <c r="C174" s="16" t="s">
        <v>7</v>
      </c>
      <c r="D174" s="17">
        <v>126</v>
      </c>
      <c r="E174" s="18" t="s">
        <v>310</v>
      </c>
      <c r="F174" s="18" t="s">
        <v>370</v>
      </c>
      <c r="G174" t="e">
        <f t="shared" si="4"/>
        <v>#N/A</v>
      </c>
      <c r="H174" s="123" t="e">
        <f t="shared" si="5"/>
        <v>#N/A</v>
      </c>
      <c r="K174" s="16"/>
      <c r="L174" s="16"/>
      <c r="M174" s="16"/>
    </row>
    <row r="175" spans="1:13" x14ac:dyDescent="0.35">
      <c r="A175" s="15" t="s">
        <v>535</v>
      </c>
      <c r="B175" s="16" t="s">
        <v>316</v>
      </c>
      <c r="C175" s="16" t="s">
        <v>7</v>
      </c>
      <c r="D175" s="17">
        <v>86</v>
      </c>
      <c r="E175" s="18" t="s">
        <v>310</v>
      </c>
      <c r="F175" s="18" t="s">
        <v>370</v>
      </c>
      <c r="G175" t="e">
        <f t="shared" si="4"/>
        <v>#N/A</v>
      </c>
      <c r="H175" s="123" t="e">
        <f t="shared" si="5"/>
        <v>#N/A</v>
      </c>
      <c r="K175" s="16"/>
      <c r="L175" s="16"/>
      <c r="M175" s="16"/>
    </row>
    <row r="176" spans="1:13" x14ac:dyDescent="0.35">
      <c r="A176" s="15" t="s">
        <v>536</v>
      </c>
      <c r="B176" s="16" t="s">
        <v>309</v>
      </c>
      <c r="C176" s="16" t="s">
        <v>4</v>
      </c>
      <c r="D176" s="17">
        <v>14</v>
      </c>
      <c r="E176" s="18" t="s">
        <v>310</v>
      </c>
      <c r="F176" s="18" t="s">
        <v>331</v>
      </c>
      <c r="G176" t="e">
        <f t="shared" si="4"/>
        <v>#N/A</v>
      </c>
      <c r="H176" s="123" t="e">
        <f t="shared" si="5"/>
        <v>#N/A</v>
      </c>
      <c r="K176" s="16"/>
      <c r="L176" s="16"/>
      <c r="M176" s="16"/>
    </row>
    <row r="177" spans="1:13" x14ac:dyDescent="0.35">
      <c r="A177" s="15" t="s">
        <v>140</v>
      </c>
      <c r="B177" s="16" t="s">
        <v>316</v>
      </c>
      <c r="C177" s="16" t="s">
        <v>4</v>
      </c>
      <c r="D177" s="17">
        <v>285</v>
      </c>
      <c r="E177" s="18">
        <v>46722</v>
      </c>
      <c r="F177" s="18" t="s">
        <v>357</v>
      </c>
      <c r="G177" t="str">
        <f>VLOOKUP(A177,$A$342:$A$427,1,FALSE)</f>
        <v>Lotus Creek Wind Farm</v>
      </c>
      <c r="H177" s="123">
        <f>VLOOKUP(A177,$A$342:$E$427,5,FALSE)</f>
        <v>46753</v>
      </c>
      <c r="I177" s="26" t="b">
        <v>1</v>
      </c>
      <c r="J177" s="26" t="b">
        <v>1</v>
      </c>
      <c r="K177" s="16"/>
      <c r="L177" s="16" t="s">
        <v>82</v>
      </c>
      <c r="M177" s="16"/>
    </row>
    <row r="178" spans="1:13" x14ac:dyDescent="0.35">
      <c r="A178" s="15" t="s">
        <v>537</v>
      </c>
      <c r="B178" s="16" t="s">
        <v>316</v>
      </c>
      <c r="C178" s="16" t="s">
        <v>6</v>
      </c>
      <c r="D178" s="17">
        <v>420</v>
      </c>
      <c r="E178" s="18" t="s">
        <v>310</v>
      </c>
      <c r="F178" s="18" t="s">
        <v>333</v>
      </c>
      <c r="G178" t="e">
        <f t="shared" si="4"/>
        <v>#N/A</v>
      </c>
      <c r="H178" s="123" t="e">
        <f t="shared" si="5"/>
        <v>#N/A</v>
      </c>
      <c r="K178" s="16"/>
      <c r="L178" s="16"/>
      <c r="M178" s="16"/>
    </row>
    <row r="179" spans="1:13" x14ac:dyDescent="0.35">
      <c r="A179" s="15" t="s">
        <v>141</v>
      </c>
      <c r="B179" s="16" t="s">
        <v>316</v>
      </c>
      <c r="C179" s="16" t="s">
        <v>4</v>
      </c>
      <c r="D179" s="17">
        <v>923</v>
      </c>
      <c r="E179" s="18">
        <v>46113</v>
      </c>
      <c r="F179" s="18" t="s">
        <v>321</v>
      </c>
      <c r="G179" t="str">
        <f>VLOOKUP(A179,$A$342:$A$427,1,FALSE)</f>
        <v>Macintyre Wind Farm</v>
      </c>
      <c r="H179" s="123">
        <f>VLOOKUP(A179,$A$342:$E$427,5,FALSE)</f>
        <v>45962</v>
      </c>
      <c r="I179" s="26" t="b">
        <v>1</v>
      </c>
      <c r="J179" s="26" t="b">
        <v>1</v>
      </c>
      <c r="K179" s="16"/>
      <c r="L179" s="16" t="s">
        <v>82</v>
      </c>
      <c r="M179" s="16" t="s">
        <v>368</v>
      </c>
    </row>
    <row r="180" spans="1:13" x14ac:dyDescent="0.35">
      <c r="A180" s="15" t="s">
        <v>538</v>
      </c>
      <c r="B180" s="16" t="s">
        <v>309</v>
      </c>
      <c r="C180" s="16" t="s">
        <v>5</v>
      </c>
      <c r="D180" s="17">
        <v>46</v>
      </c>
      <c r="E180" s="18" t="s">
        <v>310</v>
      </c>
      <c r="F180" s="18" t="s">
        <v>336</v>
      </c>
      <c r="G180" t="e">
        <f t="shared" si="4"/>
        <v>#N/A</v>
      </c>
      <c r="H180" s="123" t="e">
        <f t="shared" si="5"/>
        <v>#N/A</v>
      </c>
      <c r="K180" s="16"/>
      <c r="L180" s="16"/>
      <c r="M180" s="16"/>
    </row>
    <row r="181" spans="1:13" x14ac:dyDescent="0.35">
      <c r="A181" s="15" t="s">
        <v>539</v>
      </c>
      <c r="B181" s="16" t="s">
        <v>309</v>
      </c>
      <c r="C181" s="16" t="s">
        <v>7</v>
      </c>
      <c r="D181" s="17">
        <v>30</v>
      </c>
      <c r="E181" s="18" t="s">
        <v>310</v>
      </c>
      <c r="F181" s="18" t="s">
        <v>311</v>
      </c>
      <c r="G181" t="e">
        <f t="shared" si="4"/>
        <v>#N/A</v>
      </c>
      <c r="H181" s="123" t="e">
        <f t="shared" si="5"/>
        <v>#N/A</v>
      </c>
      <c r="K181" s="16"/>
      <c r="L181" s="16"/>
      <c r="M181" s="16"/>
    </row>
    <row r="182" spans="1:13" x14ac:dyDescent="0.35">
      <c r="A182" s="15" t="s">
        <v>540</v>
      </c>
      <c r="B182" s="16" t="s">
        <v>309</v>
      </c>
      <c r="C182" s="16" t="s">
        <v>7</v>
      </c>
      <c r="D182" s="17">
        <v>17</v>
      </c>
      <c r="E182" s="18" t="s">
        <v>310</v>
      </c>
      <c r="F182" s="18" t="s">
        <v>311</v>
      </c>
      <c r="G182" t="e">
        <f t="shared" si="4"/>
        <v>#N/A</v>
      </c>
      <c r="H182" s="123" t="e">
        <f t="shared" si="5"/>
        <v>#N/A</v>
      </c>
      <c r="K182" s="16"/>
      <c r="L182" s="16"/>
      <c r="M182" s="16"/>
    </row>
    <row r="183" spans="1:13" x14ac:dyDescent="0.35">
      <c r="A183" s="15" t="s">
        <v>541</v>
      </c>
      <c r="B183" s="16" t="s">
        <v>309</v>
      </c>
      <c r="C183" s="16" t="s">
        <v>7</v>
      </c>
      <c r="D183" s="17">
        <v>17</v>
      </c>
      <c r="E183" s="18" t="s">
        <v>310</v>
      </c>
      <c r="F183" s="18" t="s">
        <v>311</v>
      </c>
      <c r="G183" t="e">
        <f t="shared" si="4"/>
        <v>#N/A</v>
      </c>
      <c r="H183" s="123" t="e">
        <f t="shared" si="5"/>
        <v>#N/A</v>
      </c>
      <c r="K183" s="16"/>
      <c r="L183" s="16"/>
      <c r="M183" s="16"/>
    </row>
    <row r="184" spans="1:13" x14ac:dyDescent="0.35">
      <c r="A184" s="15" t="s">
        <v>542</v>
      </c>
      <c r="B184" s="16" t="s">
        <v>312</v>
      </c>
      <c r="C184" s="16" t="s">
        <v>7</v>
      </c>
      <c r="D184" s="17" t="s">
        <v>378</v>
      </c>
      <c r="E184" s="18">
        <v>45901</v>
      </c>
      <c r="F184" s="18" t="s">
        <v>311</v>
      </c>
      <c r="G184" t="str">
        <f>VLOOKUP(A184,$A$342:$A$427,1,FALSE)</f>
        <v>Mannum BESS</v>
      </c>
      <c r="H184" s="123">
        <f>VLOOKUP(A184,$A$342:$E$427,5,FALSE)</f>
        <v>45901</v>
      </c>
      <c r="I184" s="26" t="b">
        <v>1</v>
      </c>
      <c r="J184" s="26" t="b">
        <v>1</v>
      </c>
      <c r="K184" s="16"/>
      <c r="L184" s="16" t="s">
        <v>82</v>
      </c>
      <c r="M184" s="16"/>
    </row>
    <row r="185" spans="1:13" x14ac:dyDescent="0.35">
      <c r="A185" s="15" t="s">
        <v>543</v>
      </c>
      <c r="B185" s="16" t="s">
        <v>309</v>
      </c>
      <c r="C185" s="16" t="s">
        <v>7</v>
      </c>
      <c r="D185" s="17">
        <v>5</v>
      </c>
      <c r="E185" s="18" t="s">
        <v>310</v>
      </c>
      <c r="F185" s="18" t="s">
        <v>311</v>
      </c>
      <c r="G185" t="e">
        <f t="shared" si="4"/>
        <v>#N/A</v>
      </c>
      <c r="H185" s="123" t="e">
        <f t="shared" si="5"/>
        <v>#N/A</v>
      </c>
      <c r="K185" s="16"/>
      <c r="L185" s="16"/>
      <c r="M185" s="16"/>
    </row>
    <row r="186" spans="1:13" x14ac:dyDescent="0.35">
      <c r="A186" s="15" t="s">
        <v>544</v>
      </c>
      <c r="B186" s="16" t="s">
        <v>316</v>
      </c>
      <c r="C186" s="16" t="s">
        <v>6</v>
      </c>
      <c r="D186" s="17">
        <v>6</v>
      </c>
      <c r="E186" s="18" t="s">
        <v>310</v>
      </c>
      <c r="F186" s="18" t="s">
        <v>317</v>
      </c>
      <c r="G186" t="e">
        <f t="shared" si="4"/>
        <v>#N/A</v>
      </c>
      <c r="H186" s="123" t="e">
        <f t="shared" si="5"/>
        <v>#N/A</v>
      </c>
      <c r="K186" s="16"/>
      <c r="L186" s="16"/>
      <c r="M186" s="16"/>
    </row>
    <row r="187" spans="1:13" x14ac:dyDescent="0.35">
      <c r="A187" s="15" t="s">
        <v>201</v>
      </c>
      <c r="B187" s="16" t="s">
        <v>312</v>
      </c>
      <c r="C187" s="16" t="s">
        <v>5</v>
      </c>
      <c r="D187" s="17" t="s">
        <v>545</v>
      </c>
      <c r="E187" s="18">
        <v>46388</v>
      </c>
      <c r="F187" s="18"/>
      <c r="G187" t="str">
        <f>VLOOKUP(A187,$A$342:$A$427,1,FALSE)</f>
        <v>Marulan BESS</v>
      </c>
      <c r="H187" s="123">
        <f>VLOOKUP(A187,$A$342:$E$427,5,FALSE)</f>
        <v>46388</v>
      </c>
      <c r="I187" s="26" t="b">
        <v>1</v>
      </c>
      <c r="J187" s="26" t="b">
        <v>1</v>
      </c>
      <c r="K187" s="16"/>
      <c r="L187" s="16" t="s">
        <v>82</v>
      </c>
      <c r="M187" s="16"/>
    </row>
    <row r="188" spans="1:13" x14ac:dyDescent="0.35">
      <c r="A188" s="15" t="s">
        <v>546</v>
      </c>
      <c r="B188" s="16" t="s">
        <v>309</v>
      </c>
      <c r="C188" s="16" t="s">
        <v>5</v>
      </c>
      <c r="D188" s="17">
        <v>152</v>
      </c>
      <c r="E188" s="18">
        <v>46569</v>
      </c>
      <c r="F188" s="18"/>
      <c r="G188" t="str">
        <f>VLOOKUP(A188,$A$342:$A$427,1,FALSE)</f>
        <v>Marulan Solar Farm</v>
      </c>
      <c r="H188" s="123">
        <f>VLOOKUP(A188,$A$342:$E$427,5,FALSE)</f>
        <v>46569</v>
      </c>
      <c r="I188" s="26" t="b">
        <v>1</v>
      </c>
      <c r="J188" s="26" t="b">
        <v>1</v>
      </c>
      <c r="K188" s="16"/>
      <c r="L188" s="16" t="s">
        <v>82</v>
      </c>
      <c r="M188" s="16"/>
    </row>
    <row r="189" spans="1:13" x14ac:dyDescent="0.35">
      <c r="A189" s="15" t="s">
        <v>547</v>
      </c>
      <c r="B189" s="16" t="s">
        <v>309</v>
      </c>
      <c r="C189" s="16" t="s">
        <v>4</v>
      </c>
      <c r="D189" s="17">
        <v>27</v>
      </c>
      <c r="E189" s="18" t="s">
        <v>310</v>
      </c>
      <c r="F189" s="18" t="s">
        <v>321</v>
      </c>
      <c r="G189" t="e">
        <f t="shared" si="4"/>
        <v>#N/A</v>
      </c>
      <c r="H189" s="123" t="e">
        <f t="shared" si="5"/>
        <v>#N/A</v>
      </c>
      <c r="K189" s="16"/>
      <c r="L189" s="16"/>
      <c r="M189" s="16"/>
    </row>
    <row r="190" spans="1:13" x14ac:dyDescent="0.35">
      <c r="A190" s="15" t="s">
        <v>548</v>
      </c>
      <c r="B190" s="16" t="s">
        <v>309</v>
      </c>
      <c r="C190" s="16" t="s">
        <v>5</v>
      </c>
      <c r="D190" s="17">
        <v>172</v>
      </c>
      <c r="E190" s="18">
        <v>46419</v>
      </c>
      <c r="F190" s="18" t="s">
        <v>336</v>
      </c>
      <c r="G190" t="str">
        <f>VLOOKUP(A190,$A$342:$A$427,1,FALSE)</f>
        <v>Maryvale Solar Farm</v>
      </c>
      <c r="H190" s="123">
        <f>VLOOKUP(A190,$A$342:$E$427,5,FALSE)</f>
        <v>46419</v>
      </c>
      <c r="I190" s="26" t="b">
        <v>1</v>
      </c>
      <c r="J190" s="26" t="b">
        <v>1</v>
      </c>
      <c r="K190" s="16"/>
      <c r="L190" s="16" t="s">
        <v>82</v>
      </c>
      <c r="M190" s="16"/>
    </row>
    <row r="191" spans="1:13" x14ac:dyDescent="0.35">
      <c r="A191" s="15" t="s">
        <v>549</v>
      </c>
      <c r="B191" s="16" t="s">
        <v>312</v>
      </c>
      <c r="C191" s="16" t="s">
        <v>5</v>
      </c>
      <c r="D191" s="17" t="s">
        <v>550</v>
      </c>
      <c r="E191" s="18">
        <v>46419</v>
      </c>
      <c r="F191" s="18" t="s">
        <v>336</v>
      </c>
      <c r="G191" t="str">
        <f>VLOOKUP(A191,$A$342:$A$427,1,FALSE)</f>
        <v>Maryvale Solar Farm - BESS</v>
      </c>
      <c r="H191" s="123">
        <f>VLOOKUP(A191,$A$342:$E$427,5,FALSE)</f>
        <v>46784</v>
      </c>
      <c r="I191" s="26" t="b">
        <v>1</v>
      </c>
      <c r="J191" s="26" t="b">
        <v>1</v>
      </c>
      <c r="K191" s="16"/>
      <c r="L191" s="16" t="s">
        <v>82</v>
      </c>
      <c r="M191" s="16" t="s">
        <v>351</v>
      </c>
    </row>
    <row r="192" spans="1:13" x14ac:dyDescent="0.35">
      <c r="A192" s="15" t="s">
        <v>551</v>
      </c>
      <c r="B192" s="16" t="s">
        <v>312</v>
      </c>
      <c r="C192" s="16" t="s">
        <v>6</v>
      </c>
      <c r="D192" s="17" t="s">
        <v>552</v>
      </c>
      <c r="E192" s="18">
        <v>46054</v>
      </c>
      <c r="F192" s="18"/>
      <c r="G192" t="str">
        <f>VLOOKUP(A192,$A$342:$A$427,1,FALSE)</f>
        <v>Melbourne Renewable Energy Hub BESS</v>
      </c>
      <c r="H192" s="123">
        <f>VLOOKUP(A192,$A$342:$E$427,5,FALSE)</f>
        <v>46023</v>
      </c>
      <c r="I192" s="26" t="b">
        <v>1</v>
      </c>
      <c r="J192" s="26" t="b">
        <v>1</v>
      </c>
      <c r="K192" s="16"/>
      <c r="L192" s="16" t="s">
        <v>82</v>
      </c>
      <c r="M192" s="16" t="s">
        <v>368</v>
      </c>
    </row>
    <row r="193" spans="1:13" x14ac:dyDescent="0.35">
      <c r="A193" s="15" t="s">
        <v>553</v>
      </c>
      <c r="B193" s="16" t="s">
        <v>309</v>
      </c>
      <c r="C193" s="16" t="s">
        <v>5</v>
      </c>
      <c r="D193" s="17">
        <v>115</v>
      </c>
      <c r="E193" s="18" t="s">
        <v>310</v>
      </c>
      <c r="F193" s="18" t="s">
        <v>469</v>
      </c>
      <c r="G193" t="e">
        <f t="shared" si="4"/>
        <v>#N/A</v>
      </c>
      <c r="H193" s="123" t="e">
        <f t="shared" si="5"/>
        <v>#N/A</v>
      </c>
      <c r="K193" s="16"/>
      <c r="L193" s="16"/>
      <c r="M193" s="16"/>
    </row>
    <row r="194" spans="1:13" x14ac:dyDescent="0.35">
      <c r="A194" s="15" t="s">
        <v>554</v>
      </c>
      <c r="B194" s="16" t="s">
        <v>309</v>
      </c>
      <c r="C194" s="16" t="s">
        <v>4</v>
      </c>
      <c r="D194" s="17">
        <v>26</v>
      </c>
      <c r="E194" s="18" t="s">
        <v>310</v>
      </c>
      <c r="F194" s="18" t="s">
        <v>357</v>
      </c>
      <c r="G194" t="e">
        <f t="shared" si="4"/>
        <v>#N/A</v>
      </c>
      <c r="H194" s="123" t="e">
        <f t="shared" si="5"/>
        <v>#N/A</v>
      </c>
      <c r="K194" s="16"/>
      <c r="L194" s="16"/>
      <c r="M194" s="16"/>
    </row>
    <row r="195" spans="1:13" x14ac:dyDescent="0.35">
      <c r="A195" s="15" t="s">
        <v>555</v>
      </c>
      <c r="B195" s="16" t="s">
        <v>309</v>
      </c>
      <c r="C195" s="16" t="s">
        <v>5</v>
      </c>
      <c r="D195" s="17">
        <v>8</v>
      </c>
      <c r="E195" s="18" t="s">
        <v>310</v>
      </c>
      <c r="F195" s="18" t="s">
        <v>319</v>
      </c>
      <c r="G195" t="e">
        <f t="shared" si="4"/>
        <v>#N/A</v>
      </c>
      <c r="H195" s="123" t="e">
        <f t="shared" si="5"/>
        <v>#N/A</v>
      </c>
      <c r="K195" s="16"/>
      <c r="L195" s="16"/>
      <c r="M195" s="16"/>
    </row>
    <row r="196" spans="1:13" x14ac:dyDescent="0.35">
      <c r="A196" s="15" t="s">
        <v>556</v>
      </c>
      <c r="B196" s="16" t="s">
        <v>309</v>
      </c>
      <c r="C196" s="16" t="s">
        <v>6</v>
      </c>
      <c r="D196" s="17">
        <v>56</v>
      </c>
      <c r="E196" s="18" t="s">
        <v>310</v>
      </c>
      <c r="F196" s="18" t="s">
        <v>445</v>
      </c>
      <c r="G196" t="e">
        <f t="shared" si="4"/>
        <v>#N/A</v>
      </c>
      <c r="H196" s="123" t="e">
        <f t="shared" si="5"/>
        <v>#N/A</v>
      </c>
      <c r="K196" s="16"/>
      <c r="L196" s="16"/>
      <c r="M196" s="16"/>
    </row>
    <row r="197" spans="1:13" x14ac:dyDescent="0.35">
      <c r="A197" s="15" t="s">
        <v>557</v>
      </c>
      <c r="B197" s="16" t="s">
        <v>309</v>
      </c>
      <c r="C197" s="16" t="s">
        <v>5</v>
      </c>
      <c r="D197" s="17">
        <v>30</v>
      </c>
      <c r="E197" s="18" t="s">
        <v>310</v>
      </c>
      <c r="F197" s="18" t="s">
        <v>336</v>
      </c>
      <c r="G197" t="e">
        <f t="shared" si="4"/>
        <v>#N/A</v>
      </c>
      <c r="H197" s="123" t="e">
        <f t="shared" si="5"/>
        <v>#N/A</v>
      </c>
      <c r="K197" s="16"/>
      <c r="L197" s="16"/>
      <c r="M197" s="16"/>
    </row>
    <row r="198" spans="1:13" x14ac:dyDescent="0.35">
      <c r="A198" s="15" t="s">
        <v>558</v>
      </c>
      <c r="B198" s="16" t="s">
        <v>316</v>
      </c>
      <c r="C198" s="16" t="s">
        <v>6</v>
      </c>
      <c r="D198" s="17">
        <v>312</v>
      </c>
      <c r="E198" s="18" t="s">
        <v>310</v>
      </c>
      <c r="F198" s="18" t="s">
        <v>317</v>
      </c>
      <c r="G198" t="e">
        <f t="shared" si="4"/>
        <v>#N/A</v>
      </c>
      <c r="H198" s="123" t="e">
        <f t="shared" si="5"/>
        <v>#N/A</v>
      </c>
      <c r="K198" s="16"/>
      <c r="L198" s="16"/>
      <c r="M198" s="16"/>
    </row>
    <row r="199" spans="1:13" x14ac:dyDescent="0.35">
      <c r="A199" s="15" t="s">
        <v>559</v>
      </c>
      <c r="B199" s="16" t="s">
        <v>309</v>
      </c>
      <c r="C199" s="16" t="s">
        <v>5</v>
      </c>
      <c r="D199" s="17">
        <v>56</v>
      </c>
      <c r="E199" s="18" t="s">
        <v>310</v>
      </c>
      <c r="F199" s="18" t="s">
        <v>374</v>
      </c>
      <c r="G199" t="e">
        <f t="shared" si="4"/>
        <v>#N/A</v>
      </c>
      <c r="H199" s="123" t="e">
        <f t="shared" si="5"/>
        <v>#N/A</v>
      </c>
      <c r="K199" s="16"/>
      <c r="L199" s="16"/>
      <c r="M199" s="16"/>
    </row>
    <row r="200" spans="1:13" x14ac:dyDescent="0.35">
      <c r="A200" s="15" t="s">
        <v>113</v>
      </c>
      <c r="B200" s="16" t="s">
        <v>312</v>
      </c>
      <c r="C200" s="16" t="s">
        <v>6</v>
      </c>
      <c r="D200" s="17" t="s">
        <v>560</v>
      </c>
      <c r="E200" s="18">
        <v>46204</v>
      </c>
      <c r="F200" s="18"/>
      <c r="G200" t="str">
        <f>VLOOKUP(A200,$A$342:$A$427,1,FALSE)</f>
        <v>Mornington BESS</v>
      </c>
      <c r="H200" s="123">
        <f>VLOOKUP(A200,$A$342:$E$427,5,FALSE)</f>
        <v>46204</v>
      </c>
      <c r="I200" s="26" t="b">
        <v>1</v>
      </c>
      <c r="J200" s="26" t="b">
        <v>1</v>
      </c>
      <c r="K200" s="16"/>
      <c r="L200" s="16" t="s">
        <v>82</v>
      </c>
      <c r="M200" s="16"/>
    </row>
    <row r="201" spans="1:13" x14ac:dyDescent="0.35">
      <c r="A201" s="15" t="s">
        <v>124</v>
      </c>
      <c r="B201" s="16" t="s">
        <v>312</v>
      </c>
      <c r="C201" s="16" t="s">
        <v>6</v>
      </c>
      <c r="D201" s="17" t="s">
        <v>561</v>
      </c>
      <c r="E201" s="18">
        <v>46204</v>
      </c>
      <c r="F201" s="18" t="s">
        <v>333</v>
      </c>
      <c r="G201" t="str">
        <f>VLOOKUP(A201,$A$342:$A$427,1,FALSE)</f>
        <v>Mortlake BESS</v>
      </c>
      <c r="H201" s="123">
        <f>VLOOKUP(A201,$A$342:$E$427,5,FALSE)</f>
        <v>46447</v>
      </c>
      <c r="I201" s="26" t="b">
        <v>1</v>
      </c>
      <c r="J201" s="26" t="b">
        <v>1</v>
      </c>
      <c r="K201" s="16"/>
      <c r="L201" s="16" t="s">
        <v>82</v>
      </c>
      <c r="M201" s="16" t="s">
        <v>368</v>
      </c>
    </row>
    <row r="202" spans="1:13" x14ac:dyDescent="0.35">
      <c r="A202" s="15" t="s">
        <v>562</v>
      </c>
      <c r="B202" s="16" t="s">
        <v>316</v>
      </c>
      <c r="C202" s="16" t="s">
        <v>6</v>
      </c>
      <c r="D202" s="17">
        <v>158</v>
      </c>
      <c r="E202" s="18" t="s">
        <v>310</v>
      </c>
      <c r="F202" s="18" t="s">
        <v>333</v>
      </c>
      <c r="G202" t="e">
        <f t="shared" ref="G202:G263" si="6">VLOOKUP(A202,$A$342:$A$427,1,FALSE)</f>
        <v>#N/A</v>
      </c>
      <c r="H202" s="123" t="e">
        <f t="shared" ref="H202:H263" si="7">VLOOKUP(A202,$A$342:$E$427,5,FALSE)</f>
        <v>#N/A</v>
      </c>
      <c r="K202" s="16"/>
      <c r="L202" s="16"/>
      <c r="M202" s="16"/>
    </row>
    <row r="203" spans="1:13" x14ac:dyDescent="0.35">
      <c r="A203" s="15" t="s">
        <v>563</v>
      </c>
      <c r="B203" s="16" t="s">
        <v>316</v>
      </c>
      <c r="C203" s="16" t="s">
        <v>6</v>
      </c>
      <c r="D203" s="17">
        <v>20</v>
      </c>
      <c r="E203" s="18" t="s">
        <v>310</v>
      </c>
      <c r="F203" s="18" t="s">
        <v>333</v>
      </c>
      <c r="G203" t="e">
        <f t="shared" si="6"/>
        <v>#N/A</v>
      </c>
      <c r="H203" s="123" t="e">
        <f t="shared" si="7"/>
        <v>#N/A</v>
      </c>
      <c r="K203" s="16"/>
      <c r="L203" s="16"/>
      <c r="M203" s="16"/>
    </row>
    <row r="204" spans="1:13" x14ac:dyDescent="0.35">
      <c r="A204" s="15" t="s">
        <v>564</v>
      </c>
      <c r="B204" s="16" t="s">
        <v>316</v>
      </c>
      <c r="C204" s="16" t="s">
        <v>4</v>
      </c>
      <c r="D204" s="17">
        <v>180</v>
      </c>
      <c r="E204" s="18" t="s">
        <v>310</v>
      </c>
      <c r="F204" s="18" t="s">
        <v>497</v>
      </c>
      <c r="G204" t="e">
        <f t="shared" si="6"/>
        <v>#N/A</v>
      </c>
      <c r="H204" s="123" t="e">
        <f t="shared" si="7"/>
        <v>#N/A</v>
      </c>
      <c r="K204" s="16"/>
      <c r="L204" s="16"/>
      <c r="M204" s="16"/>
    </row>
    <row r="205" spans="1:13" x14ac:dyDescent="0.35">
      <c r="A205" s="15" t="s">
        <v>154</v>
      </c>
      <c r="B205" s="16" t="s">
        <v>316</v>
      </c>
      <c r="C205" s="16" t="s">
        <v>4</v>
      </c>
      <c r="D205" s="17">
        <v>400</v>
      </c>
      <c r="E205" s="18">
        <v>46905</v>
      </c>
      <c r="F205" s="18" t="s">
        <v>314</v>
      </c>
      <c r="G205" t="str">
        <f>VLOOKUP(A205,$A$342:$A$427,1,FALSE)</f>
        <v>Mount Hopeful Wind Farm</v>
      </c>
      <c r="H205" s="123">
        <f>VLOOKUP(A205,$A$342:$E$427,5,FALSE)</f>
        <v>46905</v>
      </c>
      <c r="I205" s="26" t="b">
        <v>1</v>
      </c>
      <c r="J205" s="26" t="b">
        <v>1</v>
      </c>
      <c r="K205" s="16"/>
      <c r="L205" s="16" t="s">
        <v>82</v>
      </c>
      <c r="M205" s="16"/>
    </row>
    <row r="206" spans="1:13" x14ac:dyDescent="0.35">
      <c r="A206" s="15" t="s">
        <v>565</v>
      </c>
      <c r="B206" s="16" t="s">
        <v>309</v>
      </c>
      <c r="C206" s="16" t="s">
        <v>4</v>
      </c>
      <c r="D206" s="17">
        <v>82</v>
      </c>
      <c r="E206" s="18" t="s">
        <v>310</v>
      </c>
      <c r="F206" s="18" t="s">
        <v>314</v>
      </c>
      <c r="G206" t="e">
        <f t="shared" si="6"/>
        <v>#N/A</v>
      </c>
      <c r="H206" s="123" t="e">
        <f t="shared" si="7"/>
        <v>#N/A</v>
      </c>
      <c r="K206" s="16"/>
      <c r="L206" s="16"/>
      <c r="M206" s="16"/>
    </row>
    <row r="207" spans="1:13" x14ac:dyDescent="0.35">
      <c r="A207" s="15" t="s">
        <v>566</v>
      </c>
      <c r="B207" s="16" t="s">
        <v>316</v>
      </c>
      <c r="C207" s="16" t="s">
        <v>6</v>
      </c>
      <c r="D207" s="17">
        <v>132</v>
      </c>
      <c r="E207" s="18" t="s">
        <v>310</v>
      </c>
      <c r="F207" s="18" t="s">
        <v>333</v>
      </c>
      <c r="G207" t="e">
        <f t="shared" si="6"/>
        <v>#N/A</v>
      </c>
      <c r="H207" s="123" t="e">
        <f t="shared" si="7"/>
        <v>#N/A</v>
      </c>
      <c r="K207" s="16"/>
      <c r="L207" s="16"/>
      <c r="M207" s="16"/>
    </row>
    <row r="208" spans="1:13" x14ac:dyDescent="0.35">
      <c r="A208" s="15" t="s">
        <v>567</v>
      </c>
      <c r="B208" s="16" t="s">
        <v>316</v>
      </c>
      <c r="C208" s="16" t="s">
        <v>6</v>
      </c>
      <c r="D208" s="17">
        <v>131</v>
      </c>
      <c r="E208" s="18" t="s">
        <v>310</v>
      </c>
      <c r="F208" s="18" t="s">
        <v>333</v>
      </c>
      <c r="G208" t="e">
        <f t="shared" si="6"/>
        <v>#N/A</v>
      </c>
      <c r="H208" s="123" t="e">
        <f t="shared" si="7"/>
        <v>#N/A</v>
      </c>
      <c r="K208" s="16"/>
      <c r="L208" s="16"/>
      <c r="M208" s="16"/>
    </row>
    <row r="209" spans="1:13" x14ac:dyDescent="0.35">
      <c r="A209" s="15" t="s">
        <v>568</v>
      </c>
      <c r="B209" s="16" t="s">
        <v>316</v>
      </c>
      <c r="C209" s="16" t="s">
        <v>7</v>
      </c>
      <c r="D209" s="17">
        <v>70</v>
      </c>
      <c r="E209" s="18" t="s">
        <v>310</v>
      </c>
      <c r="F209" s="18" t="s">
        <v>382</v>
      </c>
      <c r="G209" t="e">
        <f t="shared" si="6"/>
        <v>#N/A</v>
      </c>
      <c r="H209" s="123" t="e">
        <f t="shared" si="7"/>
        <v>#N/A</v>
      </c>
      <c r="K209" s="16"/>
      <c r="L209" s="16"/>
      <c r="M209" s="16"/>
    </row>
    <row r="210" spans="1:13" x14ac:dyDescent="0.35">
      <c r="A210" s="15" t="s">
        <v>569</v>
      </c>
      <c r="B210" s="16" t="s">
        <v>309</v>
      </c>
      <c r="C210" s="16" t="s">
        <v>5</v>
      </c>
      <c r="D210" s="17">
        <v>20</v>
      </c>
      <c r="E210" s="18" t="s">
        <v>310</v>
      </c>
      <c r="F210" s="18" t="s">
        <v>339</v>
      </c>
      <c r="G210" t="e">
        <f t="shared" si="6"/>
        <v>#N/A</v>
      </c>
      <c r="H210" s="123" t="e">
        <f t="shared" si="7"/>
        <v>#N/A</v>
      </c>
      <c r="K210" s="16"/>
      <c r="L210" s="16"/>
      <c r="M210" s="16"/>
    </row>
    <row r="211" spans="1:13" x14ac:dyDescent="0.35">
      <c r="A211" s="15" t="s">
        <v>570</v>
      </c>
      <c r="B211" s="16" t="s">
        <v>309</v>
      </c>
      <c r="C211" s="16" t="s">
        <v>5</v>
      </c>
      <c r="D211" s="17">
        <v>25</v>
      </c>
      <c r="E211" s="18">
        <v>46447</v>
      </c>
      <c r="F211" s="18" t="s">
        <v>398</v>
      </c>
      <c r="G211" t="str">
        <f>VLOOKUP(A211,$A$342:$A$427,1,FALSE)</f>
        <v>Mulwala Solar Farm</v>
      </c>
      <c r="H211" s="123">
        <f>VLOOKUP(A211,$A$342:$E$427,5,FALSE)</f>
        <v>46447</v>
      </c>
      <c r="I211" s="26" t="b">
        <v>1</v>
      </c>
      <c r="J211" s="26" t="b">
        <v>1</v>
      </c>
      <c r="K211" s="16"/>
      <c r="L211" s="16" t="s">
        <v>82</v>
      </c>
      <c r="M211" s="16"/>
    </row>
    <row r="212" spans="1:13" x14ac:dyDescent="0.35">
      <c r="A212" s="15" t="s">
        <v>155</v>
      </c>
      <c r="B212" s="16" t="s">
        <v>309</v>
      </c>
      <c r="C212" s="16" t="s">
        <v>4</v>
      </c>
      <c r="D212" s="17">
        <v>120</v>
      </c>
      <c r="E212" s="18">
        <v>46023</v>
      </c>
      <c r="F212" s="18" t="s">
        <v>367</v>
      </c>
      <c r="G212" t="str">
        <f>VLOOKUP(A212,$A$342:$A$427,1,FALSE)</f>
        <v>Munna Creek Solar Farm</v>
      </c>
      <c r="H212" s="123">
        <f>VLOOKUP(A212,$A$342:$E$427,5,FALSE)</f>
        <v>46023</v>
      </c>
      <c r="I212" s="26" t="b">
        <v>1</v>
      </c>
      <c r="J212" s="26" t="b">
        <v>1</v>
      </c>
      <c r="K212" s="16"/>
      <c r="L212" s="16" t="s">
        <v>82</v>
      </c>
      <c r="M212" s="16"/>
    </row>
    <row r="213" spans="1:13" x14ac:dyDescent="0.35">
      <c r="A213" s="15" t="s">
        <v>571</v>
      </c>
      <c r="B213" s="16" t="s">
        <v>316</v>
      </c>
      <c r="C213" s="16" t="s">
        <v>6</v>
      </c>
      <c r="D213" s="17">
        <v>226</v>
      </c>
      <c r="E213" s="18" t="s">
        <v>310</v>
      </c>
      <c r="F213" s="18" t="s">
        <v>317</v>
      </c>
      <c r="G213" t="e">
        <f t="shared" si="6"/>
        <v>#N/A</v>
      </c>
      <c r="H213" s="123" t="e">
        <f t="shared" si="7"/>
        <v>#N/A</v>
      </c>
      <c r="K213" s="16"/>
      <c r="L213" s="16"/>
      <c r="M213" s="16"/>
    </row>
    <row r="214" spans="1:13" x14ac:dyDescent="0.35">
      <c r="A214" s="15" t="s">
        <v>572</v>
      </c>
      <c r="B214" s="16" t="s">
        <v>316</v>
      </c>
      <c r="C214" s="16" t="s">
        <v>6</v>
      </c>
      <c r="D214" s="17">
        <v>209</v>
      </c>
      <c r="E214" s="18" t="s">
        <v>310</v>
      </c>
      <c r="F214" s="18" t="s">
        <v>317</v>
      </c>
      <c r="G214" t="e">
        <f t="shared" si="6"/>
        <v>#N/A</v>
      </c>
      <c r="H214" s="123" t="e">
        <f t="shared" si="7"/>
        <v>#N/A</v>
      </c>
      <c r="K214" s="16"/>
      <c r="L214" s="16"/>
      <c r="M214" s="16"/>
    </row>
    <row r="215" spans="1:13" x14ac:dyDescent="0.35">
      <c r="A215" s="15" t="s">
        <v>573</v>
      </c>
      <c r="B215" s="16" t="s">
        <v>309</v>
      </c>
      <c r="C215" s="16" t="s">
        <v>7</v>
      </c>
      <c r="D215" s="17">
        <v>14</v>
      </c>
      <c r="E215" s="18" t="s">
        <v>310</v>
      </c>
      <c r="F215" s="18"/>
      <c r="G215" t="e">
        <f t="shared" si="6"/>
        <v>#N/A</v>
      </c>
      <c r="H215" s="123" t="e">
        <f t="shared" si="7"/>
        <v>#N/A</v>
      </c>
      <c r="K215" s="16"/>
      <c r="L215" s="16"/>
      <c r="M215" s="16"/>
    </row>
    <row r="216" spans="1:13" x14ac:dyDescent="0.35">
      <c r="A216" s="15" t="s">
        <v>574</v>
      </c>
      <c r="B216" s="16" t="s">
        <v>316</v>
      </c>
      <c r="C216" s="16" t="s">
        <v>460</v>
      </c>
      <c r="D216" s="17">
        <v>168</v>
      </c>
      <c r="E216" s="18" t="s">
        <v>310</v>
      </c>
      <c r="F216" s="18" t="s">
        <v>575</v>
      </c>
      <c r="G216" t="e">
        <f t="shared" si="6"/>
        <v>#N/A</v>
      </c>
      <c r="H216" s="123" t="e">
        <f t="shared" si="7"/>
        <v>#N/A</v>
      </c>
      <c r="K216" s="16"/>
      <c r="L216" s="16"/>
      <c r="M216" s="16"/>
    </row>
    <row r="217" spans="1:13" x14ac:dyDescent="0.35">
      <c r="A217" s="15" t="s">
        <v>576</v>
      </c>
      <c r="B217" s="16" t="s">
        <v>309</v>
      </c>
      <c r="C217" s="16" t="s">
        <v>5</v>
      </c>
      <c r="D217" s="17">
        <v>10</v>
      </c>
      <c r="E217" s="18" t="s">
        <v>310</v>
      </c>
      <c r="F217" s="18" t="s">
        <v>336</v>
      </c>
      <c r="G217" t="e">
        <f t="shared" si="6"/>
        <v>#N/A</v>
      </c>
      <c r="H217" s="123" t="e">
        <f t="shared" si="7"/>
        <v>#N/A</v>
      </c>
      <c r="K217" s="16"/>
      <c r="L217" s="16"/>
      <c r="M217" s="16"/>
    </row>
    <row r="218" spans="1:13" x14ac:dyDescent="0.35">
      <c r="A218" s="15" t="s">
        <v>577</v>
      </c>
      <c r="B218" s="16" t="s">
        <v>309</v>
      </c>
      <c r="C218" s="16" t="s">
        <v>5</v>
      </c>
      <c r="D218" s="17">
        <v>105</v>
      </c>
      <c r="E218" s="18" t="s">
        <v>310</v>
      </c>
      <c r="F218" s="18" t="s">
        <v>336</v>
      </c>
      <c r="G218" t="e">
        <f t="shared" si="6"/>
        <v>#N/A</v>
      </c>
      <c r="H218" s="123" t="e">
        <f t="shared" si="7"/>
        <v>#N/A</v>
      </c>
      <c r="K218" s="16"/>
      <c r="L218" s="16"/>
      <c r="M218" s="16"/>
    </row>
    <row r="219" spans="1:13" x14ac:dyDescent="0.35">
      <c r="A219" s="15" t="s">
        <v>578</v>
      </c>
      <c r="B219" s="16" t="s">
        <v>309</v>
      </c>
      <c r="C219" s="16" t="s">
        <v>5</v>
      </c>
      <c r="D219" s="17">
        <v>400</v>
      </c>
      <c r="E219" s="18" t="s">
        <v>310</v>
      </c>
      <c r="F219" s="18" t="s">
        <v>469</v>
      </c>
      <c r="G219" t="e">
        <f t="shared" si="6"/>
        <v>#N/A</v>
      </c>
      <c r="H219" s="123" t="e">
        <f t="shared" si="7"/>
        <v>#N/A</v>
      </c>
      <c r="K219" s="16"/>
      <c r="L219" s="16"/>
      <c r="M219" s="16"/>
    </row>
    <row r="220" spans="1:13" x14ac:dyDescent="0.35">
      <c r="A220" s="15" t="s">
        <v>579</v>
      </c>
      <c r="B220" s="16" t="s">
        <v>309</v>
      </c>
      <c r="C220" s="16" t="s">
        <v>5</v>
      </c>
      <c r="D220" s="17">
        <v>320</v>
      </c>
      <c r="E220" s="18">
        <v>46204</v>
      </c>
      <c r="F220" s="18" t="s">
        <v>469</v>
      </c>
      <c r="G220" t="str">
        <f>VLOOKUP(A220,$A$342:$A$427,1,FALSE)</f>
        <v>New England Solar Farm - Stage 2</v>
      </c>
      <c r="H220" s="123">
        <f>VLOOKUP(A220,$A$342:$E$427,5,FALSE)</f>
        <v>46204</v>
      </c>
      <c r="I220" s="26" t="b">
        <v>1</v>
      </c>
      <c r="J220" s="26" t="b">
        <v>1</v>
      </c>
      <c r="K220" s="16"/>
      <c r="L220" s="16" t="s">
        <v>82</v>
      </c>
      <c r="M220" s="16"/>
    </row>
    <row r="221" spans="1:13" x14ac:dyDescent="0.35">
      <c r="A221" s="15" t="s">
        <v>580</v>
      </c>
      <c r="B221" s="16" t="s">
        <v>312</v>
      </c>
      <c r="C221" s="16" t="s">
        <v>5</v>
      </c>
      <c r="D221" s="17" t="s">
        <v>345</v>
      </c>
      <c r="E221" s="18">
        <v>46569</v>
      </c>
      <c r="F221" s="18" t="s">
        <v>469</v>
      </c>
      <c r="G221" t="str">
        <f>VLOOKUP(A221,$A$342:$A$427,1,FALSE)</f>
        <v>New England Solar Farm BESS</v>
      </c>
      <c r="H221" s="123">
        <f>VLOOKUP(A221,$A$342:$E$427,5,FALSE)</f>
        <v>46569</v>
      </c>
      <c r="I221" s="26" t="b">
        <v>1</v>
      </c>
      <c r="J221" s="26" t="b">
        <v>1</v>
      </c>
      <c r="K221" s="16"/>
      <c r="L221" s="16" t="s">
        <v>82</v>
      </c>
      <c r="M221" s="16"/>
    </row>
    <row r="222" spans="1:13" x14ac:dyDescent="0.35">
      <c r="A222" s="15" t="s">
        <v>581</v>
      </c>
      <c r="B222" s="16" t="s">
        <v>309</v>
      </c>
      <c r="C222" s="16" t="s">
        <v>6</v>
      </c>
      <c r="D222" s="17">
        <v>7</v>
      </c>
      <c r="E222" s="18" t="s">
        <v>310</v>
      </c>
      <c r="F222" s="18" t="s">
        <v>317</v>
      </c>
      <c r="G222" t="e">
        <f t="shared" si="6"/>
        <v>#N/A</v>
      </c>
      <c r="H222" s="123" t="e">
        <f t="shared" si="7"/>
        <v>#N/A</v>
      </c>
      <c r="K222" s="16"/>
      <c r="L222" s="16"/>
      <c r="M222" s="16"/>
    </row>
    <row r="223" spans="1:13" x14ac:dyDescent="0.35">
      <c r="A223" s="15" t="s">
        <v>582</v>
      </c>
      <c r="B223" s="16" t="s">
        <v>312</v>
      </c>
      <c r="C223" s="16" t="s">
        <v>6</v>
      </c>
      <c r="D223" s="17" t="s">
        <v>583</v>
      </c>
      <c r="E223" s="18" t="s">
        <v>310</v>
      </c>
      <c r="F223" s="18" t="s">
        <v>317</v>
      </c>
      <c r="G223" t="e">
        <f t="shared" si="6"/>
        <v>#N/A</v>
      </c>
      <c r="H223" s="123" t="e">
        <f t="shared" si="7"/>
        <v>#N/A</v>
      </c>
      <c r="K223" s="16"/>
      <c r="L223" s="16"/>
      <c r="M223" s="16"/>
    </row>
    <row r="224" spans="1:13" x14ac:dyDescent="0.35">
      <c r="A224" s="15" t="s">
        <v>584</v>
      </c>
      <c r="B224" s="16" t="s">
        <v>309</v>
      </c>
      <c r="C224" s="16" t="s">
        <v>6</v>
      </c>
      <c r="D224" s="17">
        <v>100</v>
      </c>
      <c r="E224" s="18" t="s">
        <v>310</v>
      </c>
      <c r="F224" s="18" t="s">
        <v>445</v>
      </c>
      <c r="G224" t="e">
        <f t="shared" si="6"/>
        <v>#N/A</v>
      </c>
      <c r="H224" s="123" t="e">
        <f t="shared" si="7"/>
        <v>#N/A</v>
      </c>
      <c r="K224" s="16"/>
      <c r="L224" s="16"/>
      <c r="M224" s="16"/>
    </row>
    <row r="225" spans="1:13" x14ac:dyDescent="0.35">
      <c r="A225" s="15" t="s">
        <v>585</v>
      </c>
      <c r="B225" s="16" t="s">
        <v>309</v>
      </c>
      <c r="C225" s="16" t="s">
        <v>5</v>
      </c>
      <c r="D225" s="17">
        <v>102</v>
      </c>
      <c r="E225" s="18" t="s">
        <v>310</v>
      </c>
      <c r="F225" s="18" t="s">
        <v>336</v>
      </c>
      <c r="G225" t="e">
        <f t="shared" si="6"/>
        <v>#N/A</v>
      </c>
      <c r="H225" s="123" t="e">
        <f t="shared" si="7"/>
        <v>#N/A</v>
      </c>
      <c r="K225" s="16"/>
      <c r="L225" s="16"/>
      <c r="M225" s="16"/>
    </row>
    <row r="226" spans="1:13" x14ac:dyDescent="0.35">
      <c r="A226" s="15" t="s">
        <v>586</v>
      </c>
      <c r="B226" s="16" t="s">
        <v>309</v>
      </c>
      <c r="C226" s="16" t="s">
        <v>4</v>
      </c>
      <c r="D226" s="17">
        <v>25</v>
      </c>
      <c r="E226" s="18" t="s">
        <v>310</v>
      </c>
      <c r="F226" s="18" t="s">
        <v>321</v>
      </c>
      <c r="G226" t="e">
        <f t="shared" si="6"/>
        <v>#N/A</v>
      </c>
      <c r="H226" s="123" t="e">
        <f t="shared" si="7"/>
        <v>#N/A</v>
      </c>
      <c r="K226" s="16"/>
      <c r="L226" s="16"/>
      <c r="M226" s="16"/>
    </row>
    <row r="227" spans="1:13" x14ac:dyDescent="0.35">
      <c r="A227" s="15" t="s">
        <v>587</v>
      </c>
      <c r="B227" s="16" t="s">
        <v>309</v>
      </c>
      <c r="C227" s="16" t="s">
        <v>4</v>
      </c>
      <c r="D227" s="17">
        <v>55</v>
      </c>
      <c r="E227" s="18" t="s">
        <v>310</v>
      </c>
      <c r="F227" s="18" t="s">
        <v>321</v>
      </c>
      <c r="G227" t="e">
        <f t="shared" si="6"/>
        <v>#N/A</v>
      </c>
      <c r="H227" s="123" t="e">
        <f t="shared" si="7"/>
        <v>#N/A</v>
      </c>
      <c r="K227" s="16"/>
      <c r="L227" s="16"/>
      <c r="M227" s="16"/>
    </row>
    <row r="228" spans="1:13" x14ac:dyDescent="0.35">
      <c r="A228" s="15" t="s">
        <v>588</v>
      </c>
      <c r="B228" s="16" t="s">
        <v>316</v>
      </c>
      <c r="C228" s="16" t="s">
        <v>6</v>
      </c>
      <c r="D228" s="17">
        <v>63</v>
      </c>
      <c r="E228" s="18" t="s">
        <v>310</v>
      </c>
      <c r="F228" s="18" t="s">
        <v>333</v>
      </c>
      <c r="G228" t="e">
        <f t="shared" si="6"/>
        <v>#N/A</v>
      </c>
      <c r="H228" s="123" t="e">
        <f t="shared" si="7"/>
        <v>#N/A</v>
      </c>
      <c r="K228" s="16"/>
      <c r="L228" s="16"/>
      <c r="M228" s="16"/>
    </row>
    <row r="229" spans="1:13" x14ac:dyDescent="0.35">
      <c r="A229" s="15" t="s">
        <v>211</v>
      </c>
      <c r="B229" s="16" t="s">
        <v>312</v>
      </c>
      <c r="C229" s="16" t="s">
        <v>5</v>
      </c>
      <c r="D229" s="17" t="s">
        <v>589</v>
      </c>
      <c r="E229" s="18">
        <v>46357</v>
      </c>
      <c r="F229" s="18"/>
      <c r="G229" t="str">
        <f t="shared" ref="G229:G234" si="8">VLOOKUP(A229,$A$342:$A$427,1,FALSE)</f>
        <v>Orana BESS</v>
      </c>
      <c r="H229" s="123">
        <f t="shared" ref="H229:H234" si="9">VLOOKUP(A229,$A$342:$E$427,5,FALSE)</f>
        <v>46357</v>
      </c>
      <c r="I229" s="26" t="b">
        <v>1</v>
      </c>
      <c r="J229" s="26" t="b">
        <v>1</v>
      </c>
      <c r="K229" s="16"/>
      <c r="L229" s="16" t="s">
        <v>82</v>
      </c>
      <c r="M229" s="16"/>
    </row>
    <row r="230" spans="1:13" x14ac:dyDescent="0.35">
      <c r="A230" s="15" t="s">
        <v>590</v>
      </c>
      <c r="B230" s="16" t="s">
        <v>312</v>
      </c>
      <c r="C230" s="16" t="s">
        <v>5</v>
      </c>
      <c r="D230" s="17" t="s">
        <v>591</v>
      </c>
      <c r="E230" s="18">
        <v>46204</v>
      </c>
      <c r="F230" s="18" t="s">
        <v>336</v>
      </c>
      <c r="G230" t="str">
        <f t="shared" si="8"/>
        <v>Orange Community Renewable Energy Park - BESS</v>
      </c>
      <c r="H230" s="123">
        <f t="shared" si="9"/>
        <v>46204</v>
      </c>
      <c r="I230" s="26" t="b">
        <v>1</v>
      </c>
      <c r="J230" s="26" t="b">
        <v>1</v>
      </c>
      <c r="K230" s="16"/>
      <c r="L230" s="16" t="s">
        <v>82</v>
      </c>
      <c r="M230" s="16"/>
    </row>
    <row r="231" spans="1:13" x14ac:dyDescent="0.35">
      <c r="A231" s="15" t="s">
        <v>592</v>
      </c>
      <c r="B231" s="16" t="s">
        <v>309</v>
      </c>
      <c r="C231" s="16" t="s">
        <v>5</v>
      </c>
      <c r="D231" s="17">
        <v>5</v>
      </c>
      <c r="E231" s="18">
        <v>46204</v>
      </c>
      <c r="F231" s="18" t="s">
        <v>336</v>
      </c>
      <c r="G231" t="str">
        <f t="shared" si="8"/>
        <v>Orange Community Renewable Energy Park - Solar</v>
      </c>
      <c r="H231" s="123">
        <f t="shared" si="9"/>
        <v>46204</v>
      </c>
      <c r="I231" s="26" t="b">
        <v>1</v>
      </c>
      <c r="J231" s="26" t="b">
        <v>1</v>
      </c>
      <c r="K231" s="16"/>
      <c r="L231" s="16" t="s">
        <v>82</v>
      </c>
      <c r="M231" s="16"/>
    </row>
    <row r="232" spans="1:13" x14ac:dyDescent="0.35">
      <c r="A232" s="15" t="s">
        <v>593</v>
      </c>
      <c r="B232" s="16" t="s">
        <v>309</v>
      </c>
      <c r="C232" s="16" t="s">
        <v>5</v>
      </c>
      <c r="D232" s="17">
        <v>51</v>
      </c>
      <c r="E232" s="18">
        <v>46023</v>
      </c>
      <c r="F232" s="18" t="s">
        <v>336</v>
      </c>
      <c r="G232" t="str">
        <f t="shared" si="8"/>
        <v>Parkes Solar Farm</v>
      </c>
      <c r="H232" s="123">
        <f t="shared" si="9"/>
        <v>46023</v>
      </c>
      <c r="I232" s="26" t="b">
        <v>1</v>
      </c>
      <c r="J232" s="26" t="b">
        <v>1</v>
      </c>
      <c r="K232" s="16"/>
      <c r="L232" s="16" t="s">
        <v>82</v>
      </c>
      <c r="M232" s="16"/>
    </row>
    <row r="233" spans="1:13" x14ac:dyDescent="0.35">
      <c r="A233" s="15" t="s">
        <v>212</v>
      </c>
      <c r="B233" s="16" t="s">
        <v>507</v>
      </c>
      <c r="C233" s="16" t="s">
        <v>5</v>
      </c>
      <c r="D233" s="17" t="s">
        <v>594</v>
      </c>
      <c r="E233" s="18">
        <v>48396</v>
      </c>
      <c r="F233" s="18" t="s">
        <v>336</v>
      </c>
      <c r="G233" t="str">
        <f t="shared" si="8"/>
        <v>Phoenix PHES</v>
      </c>
      <c r="H233" s="123">
        <f t="shared" si="9"/>
        <v>48396</v>
      </c>
      <c r="I233" s="26" t="b">
        <v>1</v>
      </c>
      <c r="J233" s="26" t="b">
        <v>1</v>
      </c>
      <c r="K233" s="16"/>
      <c r="L233" s="16" t="s">
        <v>82</v>
      </c>
      <c r="M233" s="16"/>
    </row>
    <row r="234" spans="1:13" x14ac:dyDescent="0.35">
      <c r="A234" s="15" t="s">
        <v>595</v>
      </c>
      <c r="B234" s="16" t="s">
        <v>312</v>
      </c>
      <c r="C234" s="16" t="s">
        <v>6</v>
      </c>
      <c r="D234" s="17" t="s">
        <v>373</v>
      </c>
      <c r="E234" s="18">
        <v>46357</v>
      </c>
      <c r="F234" s="18"/>
      <c r="G234" t="e">
        <f t="shared" si="8"/>
        <v>#N/A</v>
      </c>
      <c r="H234" s="123" t="e">
        <f t="shared" si="9"/>
        <v>#N/A</v>
      </c>
      <c r="I234" s="26" t="b">
        <v>0</v>
      </c>
      <c r="J234" s="26" t="b">
        <v>0</v>
      </c>
      <c r="K234" s="16"/>
      <c r="L234" s="16"/>
      <c r="M234" s="16" t="s">
        <v>450</v>
      </c>
    </row>
    <row r="235" spans="1:13" x14ac:dyDescent="0.35">
      <c r="A235" s="15" t="s">
        <v>596</v>
      </c>
      <c r="B235" s="16" t="s">
        <v>309</v>
      </c>
      <c r="C235" s="16" t="s">
        <v>7</v>
      </c>
      <c r="D235" s="17">
        <v>79</v>
      </c>
      <c r="E235" s="18" t="s">
        <v>310</v>
      </c>
      <c r="F235" s="18" t="s">
        <v>370</v>
      </c>
      <c r="G235" t="e">
        <f t="shared" si="6"/>
        <v>#N/A</v>
      </c>
      <c r="H235" s="123" t="e">
        <f t="shared" si="7"/>
        <v>#N/A</v>
      </c>
      <c r="J235" s="26" t="b">
        <v>0</v>
      </c>
      <c r="K235" s="16"/>
      <c r="L235" s="16"/>
      <c r="M235" s="16"/>
    </row>
    <row r="236" spans="1:13" x14ac:dyDescent="0.35">
      <c r="A236" s="15" t="s">
        <v>597</v>
      </c>
      <c r="B236" s="16" t="s">
        <v>316</v>
      </c>
      <c r="C236" s="16" t="s">
        <v>7</v>
      </c>
      <c r="D236" s="17">
        <v>210</v>
      </c>
      <c r="E236" s="18" t="s">
        <v>310</v>
      </c>
      <c r="F236" s="18" t="s">
        <v>370</v>
      </c>
      <c r="G236" t="e">
        <f t="shared" si="6"/>
        <v>#N/A</v>
      </c>
      <c r="H236" s="123" t="e">
        <f t="shared" si="7"/>
        <v>#N/A</v>
      </c>
      <c r="K236" s="16"/>
      <c r="L236" s="16"/>
      <c r="M236" s="16"/>
    </row>
    <row r="237" spans="1:13" x14ac:dyDescent="0.35">
      <c r="A237" s="15" t="s">
        <v>598</v>
      </c>
      <c r="B237" s="16" t="s">
        <v>316</v>
      </c>
      <c r="C237" s="16" t="s">
        <v>460</v>
      </c>
      <c r="D237" s="17">
        <v>21</v>
      </c>
      <c r="E237" s="18">
        <v>46569</v>
      </c>
      <c r="F237" s="18" t="s">
        <v>461</v>
      </c>
      <c r="G237" t="e">
        <f>VLOOKUP(A237,$A$342:$A$427,1,FALSE)</f>
        <v>#N/A</v>
      </c>
      <c r="H237" s="123" t="e">
        <f>VLOOKUP(A237,$A$342:$E$427,5,FALSE)</f>
        <v>#N/A</v>
      </c>
      <c r="I237" s="26" t="b">
        <v>0</v>
      </c>
      <c r="J237" s="26" t="b">
        <v>0</v>
      </c>
      <c r="K237" s="16"/>
      <c r="L237" s="16"/>
      <c r="M237" s="16" t="s">
        <v>533</v>
      </c>
    </row>
    <row r="238" spans="1:13" x14ac:dyDescent="0.35">
      <c r="A238" s="15" t="s">
        <v>599</v>
      </c>
      <c r="B238" s="16" t="s">
        <v>316</v>
      </c>
      <c r="C238" s="16" t="s">
        <v>6</v>
      </c>
      <c r="D238" s="17">
        <v>148</v>
      </c>
      <c r="E238" s="18" t="s">
        <v>310</v>
      </c>
      <c r="F238" s="18" t="s">
        <v>333</v>
      </c>
      <c r="G238" t="e">
        <f t="shared" si="6"/>
        <v>#N/A</v>
      </c>
      <c r="H238" s="123" t="e">
        <f t="shared" si="7"/>
        <v>#N/A</v>
      </c>
      <c r="K238" s="16"/>
      <c r="L238" s="16"/>
      <c r="M238" s="16"/>
    </row>
    <row r="239" spans="1:13" x14ac:dyDescent="0.35">
      <c r="A239" s="15" t="s">
        <v>600</v>
      </c>
      <c r="B239" s="16" t="s">
        <v>312</v>
      </c>
      <c r="C239" s="16" t="s">
        <v>5</v>
      </c>
      <c r="D239" s="17" t="s">
        <v>601</v>
      </c>
      <c r="E239" s="18" t="s">
        <v>310</v>
      </c>
      <c r="F239" s="18" t="s">
        <v>339</v>
      </c>
      <c r="G239" t="e">
        <f t="shared" si="6"/>
        <v>#N/A</v>
      </c>
      <c r="H239" s="123" t="e">
        <f t="shared" si="7"/>
        <v>#N/A</v>
      </c>
      <c r="K239" s="16"/>
      <c r="L239" s="16"/>
      <c r="M239" s="16"/>
    </row>
    <row r="240" spans="1:13" x14ac:dyDescent="0.35">
      <c r="A240" s="15" t="s">
        <v>216</v>
      </c>
      <c r="B240" s="16" t="s">
        <v>312</v>
      </c>
      <c r="C240" s="16" t="s">
        <v>5</v>
      </c>
      <c r="D240" s="17" t="s">
        <v>602</v>
      </c>
      <c r="E240" s="18">
        <v>46569</v>
      </c>
      <c r="F240" s="18"/>
      <c r="G240" t="str">
        <f>VLOOKUP(A240,$A$342:$A$427,1,FALSE)</f>
        <v>Quorn Park BESS</v>
      </c>
      <c r="H240" s="123">
        <f>VLOOKUP(A240,$A$342:$E$427,5,FALSE)</f>
        <v>46569</v>
      </c>
      <c r="I240" s="26" t="b">
        <v>1</v>
      </c>
      <c r="J240" s="26" t="b">
        <v>1</v>
      </c>
      <c r="K240" s="16"/>
      <c r="L240" s="16" t="s">
        <v>82</v>
      </c>
      <c r="M240" s="16"/>
    </row>
    <row r="241" spans="1:13" x14ac:dyDescent="0.35">
      <c r="A241" s="15" t="s">
        <v>603</v>
      </c>
      <c r="B241" s="16" t="s">
        <v>309</v>
      </c>
      <c r="C241" s="16" t="s">
        <v>5</v>
      </c>
      <c r="D241" s="17">
        <v>85</v>
      </c>
      <c r="E241" s="18">
        <v>46357</v>
      </c>
      <c r="F241" s="18"/>
      <c r="G241" t="str">
        <f>VLOOKUP(A241,$A$342:$A$427,1,FALSE)</f>
        <v>Quorn Park Solar Farm</v>
      </c>
      <c r="H241" s="123">
        <f>VLOOKUP(A241,$A$342:$E$427,5,FALSE)</f>
        <v>46204</v>
      </c>
      <c r="I241" s="26" t="b">
        <v>1</v>
      </c>
      <c r="J241" s="26" t="b">
        <v>1</v>
      </c>
      <c r="K241" s="16"/>
      <c r="L241" s="16" t="s">
        <v>82</v>
      </c>
      <c r="M241" s="16" t="s">
        <v>368</v>
      </c>
    </row>
    <row r="242" spans="1:13" x14ac:dyDescent="0.35">
      <c r="A242" s="15" t="s">
        <v>604</v>
      </c>
      <c r="B242" s="16" t="s">
        <v>312</v>
      </c>
      <c r="C242" s="16" t="s">
        <v>6</v>
      </c>
      <c r="D242" s="17" t="s">
        <v>345</v>
      </c>
      <c r="E242" s="18" t="s">
        <v>310</v>
      </c>
      <c r="F242" s="18" t="s">
        <v>323</v>
      </c>
      <c r="G242" t="e">
        <f t="shared" si="6"/>
        <v>#N/A</v>
      </c>
      <c r="H242" s="123" t="e">
        <f t="shared" si="7"/>
        <v>#N/A</v>
      </c>
      <c r="K242" s="16"/>
      <c r="L242" s="16"/>
      <c r="M242" s="16"/>
    </row>
    <row r="243" spans="1:13" x14ac:dyDescent="0.35">
      <c r="A243" s="15" t="s">
        <v>605</v>
      </c>
      <c r="B243" s="16" t="s">
        <v>312</v>
      </c>
      <c r="C243" s="16" t="s">
        <v>7</v>
      </c>
      <c r="D243" s="17" t="s">
        <v>606</v>
      </c>
      <c r="E243" s="18">
        <v>46784</v>
      </c>
      <c r="F243" s="18"/>
      <c r="G243" t="str">
        <f>VLOOKUP(A243,$A$342:$A$427,1,FALSE)</f>
        <v>Reeves Plains Power Station  BESS</v>
      </c>
      <c r="H243" s="123">
        <f>VLOOKUP(A243,$A$342:$E$427,5,FALSE)</f>
        <v>46753</v>
      </c>
      <c r="I243" s="26" t="b">
        <v>1</v>
      </c>
      <c r="J243" s="26" t="b">
        <v>1</v>
      </c>
      <c r="K243" s="16"/>
      <c r="L243" s="16" t="s">
        <v>82</v>
      </c>
      <c r="M243" s="16" t="s">
        <v>368</v>
      </c>
    </row>
    <row r="244" spans="1:13" x14ac:dyDescent="0.35">
      <c r="A244" s="15" t="s">
        <v>217</v>
      </c>
      <c r="B244" s="16" t="s">
        <v>312</v>
      </c>
      <c r="C244" s="16" t="s">
        <v>5</v>
      </c>
      <c r="D244" s="17" t="s">
        <v>607</v>
      </c>
      <c r="E244" s="18">
        <v>46722</v>
      </c>
      <c r="F244" s="18"/>
      <c r="G244" t="str">
        <f>VLOOKUP(A244,$A$342:$A$427,1,FALSE)</f>
        <v>Richmond Valley BESS</v>
      </c>
      <c r="H244" s="123">
        <f>VLOOKUP(A244,$A$342:$E$427,5,FALSE)</f>
        <v>46569</v>
      </c>
      <c r="I244" s="26" t="b">
        <v>1</v>
      </c>
      <c r="J244" s="26" t="b">
        <v>1</v>
      </c>
      <c r="K244" s="16"/>
      <c r="L244" s="16" t="s">
        <v>82</v>
      </c>
      <c r="M244" s="16" t="s">
        <v>368</v>
      </c>
    </row>
    <row r="245" spans="1:13" x14ac:dyDescent="0.35">
      <c r="A245" s="15" t="s">
        <v>608</v>
      </c>
      <c r="B245" s="16" t="s">
        <v>312</v>
      </c>
      <c r="C245" s="16" t="s">
        <v>5</v>
      </c>
      <c r="D245" s="17" t="s">
        <v>609</v>
      </c>
      <c r="E245" s="18" t="s">
        <v>310</v>
      </c>
      <c r="F245" s="18" t="s">
        <v>319</v>
      </c>
      <c r="G245" t="e">
        <f t="shared" si="6"/>
        <v>#N/A</v>
      </c>
      <c r="H245" s="123" t="e">
        <f t="shared" si="7"/>
        <v>#N/A</v>
      </c>
      <c r="K245" s="16"/>
      <c r="L245" s="16"/>
      <c r="M245" s="16"/>
    </row>
    <row r="246" spans="1:13" x14ac:dyDescent="0.35">
      <c r="A246" s="15" t="s">
        <v>610</v>
      </c>
      <c r="B246" s="16" t="s">
        <v>312</v>
      </c>
      <c r="C246" s="16" t="s">
        <v>5</v>
      </c>
      <c r="D246" s="17" t="s">
        <v>611</v>
      </c>
      <c r="E246" s="18" t="s">
        <v>310</v>
      </c>
      <c r="F246" s="18" t="s">
        <v>319</v>
      </c>
      <c r="G246" t="e">
        <f t="shared" si="6"/>
        <v>#N/A</v>
      </c>
      <c r="H246" s="123" t="e">
        <f t="shared" si="7"/>
        <v>#N/A</v>
      </c>
      <c r="K246" s="16"/>
      <c r="L246" s="16"/>
      <c r="M246" s="16"/>
    </row>
    <row r="247" spans="1:13" x14ac:dyDescent="0.35">
      <c r="A247" s="15" t="s">
        <v>612</v>
      </c>
      <c r="B247" s="16" t="s">
        <v>309</v>
      </c>
      <c r="C247" s="16" t="s">
        <v>4</v>
      </c>
      <c r="D247" s="17">
        <v>116</v>
      </c>
      <c r="E247" s="18" t="s">
        <v>310</v>
      </c>
      <c r="F247" s="18" t="s">
        <v>390</v>
      </c>
      <c r="G247" t="e">
        <f t="shared" si="6"/>
        <v>#N/A</v>
      </c>
      <c r="H247" s="123" t="e">
        <f t="shared" si="7"/>
        <v>#N/A</v>
      </c>
      <c r="K247" s="16"/>
      <c r="L247" s="16"/>
      <c r="M247" s="16"/>
    </row>
    <row r="248" spans="1:13" x14ac:dyDescent="0.35">
      <c r="A248" s="15" t="s">
        <v>613</v>
      </c>
      <c r="B248" s="16" t="s">
        <v>309</v>
      </c>
      <c r="C248" s="16" t="s">
        <v>5</v>
      </c>
      <c r="D248" s="17">
        <v>20</v>
      </c>
      <c r="E248" s="18" t="s">
        <v>310</v>
      </c>
      <c r="F248" s="18" t="s">
        <v>339</v>
      </c>
      <c r="G248" t="e">
        <f t="shared" si="6"/>
        <v>#N/A</v>
      </c>
      <c r="H248" s="123" t="e">
        <f t="shared" si="7"/>
        <v>#N/A</v>
      </c>
      <c r="K248" s="16"/>
      <c r="L248" s="16"/>
      <c r="M248" s="16"/>
    </row>
    <row r="249" spans="1:13" x14ac:dyDescent="0.35">
      <c r="A249" s="15" t="s">
        <v>614</v>
      </c>
      <c r="B249" s="16" t="s">
        <v>309</v>
      </c>
      <c r="C249" s="16" t="s">
        <v>4</v>
      </c>
      <c r="D249" s="17">
        <v>65</v>
      </c>
      <c r="E249" s="18" t="s">
        <v>310</v>
      </c>
      <c r="F249" s="18" t="s">
        <v>357</v>
      </c>
      <c r="G249" t="e">
        <f t="shared" si="6"/>
        <v>#N/A</v>
      </c>
      <c r="H249" s="123" t="e">
        <f t="shared" si="7"/>
        <v>#N/A</v>
      </c>
      <c r="K249" s="16"/>
      <c r="L249" s="16"/>
      <c r="M249" s="16"/>
    </row>
    <row r="250" spans="1:13" x14ac:dyDescent="0.35">
      <c r="A250" s="15" t="s">
        <v>615</v>
      </c>
      <c r="B250" s="16" t="s">
        <v>316</v>
      </c>
      <c r="C250" s="16" t="s">
        <v>6</v>
      </c>
      <c r="D250" s="17">
        <v>218</v>
      </c>
      <c r="E250" s="18" t="s">
        <v>310</v>
      </c>
      <c r="F250" s="18" t="s">
        <v>333</v>
      </c>
      <c r="G250" t="e">
        <f t="shared" si="6"/>
        <v>#N/A</v>
      </c>
      <c r="H250" s="123" t="e">
        <f t="shared" si="7"/>
        <v>#N/A</v>
      </c>
      <c r="K250" s="16"/>
      <c r="L250" s="16"/>
      <c r="M250" s="16"/>
    </row>
    <row r="251" spans="1:13" x14ac:dyDescent="0.35">
      <c r="A251" s="15" t="s">
        <v>616</v>
      </c>
      <c r="B251" s="16" t="s">
        <v>316</v>
      </c>
      <c r="C251" s="16" t="s">
        <v>5</v>
      </c>
      <c r="D251" s="17">
        <v>396</v>
      </c>
      <c r="E251" s="18" t="s">
        <v>310</v>
      </c>
      <c r="F251" s="18" t="s">
        <v>327</v>
      </c>
      <c r="G251" t="e">
        <f t="shared" si="6"/>
        <v>#N/A</v>
      </c>
      <c r="H251" s="123" t="e">
        <f t="shared" si="7"/>
        <v>#N/A</v>
      </c>
      <c r="K251" s="16"/>
      <c r="L251" s="16"/>
      <c r="M251" s="16"/>
    </row>
    <row r="252" spans="1:13" x14ac:dyDescent="0.35">
      <c r="A252" s="15" t="s">
        <v>617</v>
      </c>
      <c r="B252" s="16" t="s">
        <v>316</v>
      </c>
      <c r="C252" s="16" t="s">
        <v>6</v>
      </c>
      <c r="D252" s="17">
        <v>54</v>
      </c>
      <c r="E252" s="18" t="s">
        <v>310</v>
      </c>
      <c r="F252" s="18" t="s">
        <v>333</v>
      </c>
      <c r="G252" t="e">
        <f t="shared" si="6"/>
        <v>#N/A</v>
      </c>
      <c r="H252" s="123" t="e">
        <f t="shared" si="7"/>
        <v>#N/A</v>
      </c>
      <c r="K252" s="16"/>
      <c r="L252" s="16"/>
      <c r="M252" s="16"/>
    </row>
    <row r="253" spans="1:13" x14ac:dyDescent="0.35">
      <c r="A253" s="15" t="s">
        <v>618</v>
      </c>
      <c r="B253" s="16" t="s">
        <v>316</v>
      </c>
      <c r="C253" s="16" t="s">
        <v>5</v>
      </c>
      <c r="D253" s="17">
        <v>270</v>
      </c>
      <c r="E253" s="18" t="s">
        <v>310</v>
      </c>
      <c r="F253" s="18" t="s">
        <v>469</v>
      </c>
      <c r="G253" t="e">
        <f t="shared" si="6"/>
        <v>#N/A</v>
      </c>
      <c r="H253" s="123" t="e">
        <f t="shared" si="7"/>
        <v>#N/A</v>
      </c>
      <c r="K253" s="16"/>
      <c r="L253" s="16"/>
      <c r="M253" s="16"/>
    </row>
    <row r="254" spans="1:13" x14ac:dyDescent="0.35">
      <c r="A254" s="15" t="s">
        <v>619</v>
      </c>
      <c r="B254" s="16" t="s">
        <v>309</v>
      </c>
      <c r="C254" s="16" t="s">
        <v>5</v>
      </c>
      <c r="D254" s="17">
        <v>90</v>
      </c>
      <c r="E254" s="18" t="s">
        <v>310</v>
      </c>
      <c r="F254" s="18" t="s">
        <v>339</v>
      </c>
      <c r="G254" t="e">
        <f t="shared" si="6"/>
        <v>#N/A</v>
      </c>
      <c r="H254" s="123" t="e">
        <f t="shared" si="7"/>
        <v>#N/A</v>
      </c>
      <c r="K254" s="16"/>
      <c r="L254" s="16"/>
      <c r="M254" s="16"/>
    </row>
    <row r="255" spans="1:13" x14ac:dyDescent="0.35">
      <c r="A255" s="15" t="s">
        <v>620</v>
      </c>
      <c r="B255" s="16" t="s">
        <v>507</v>
      </c>
      <c r="C255" s="16" t="s">
        <v>5</v>
      </c>
      <c r="D255" s="17">
        <v>240</v>
      </c>
      <c r="E255" s="18" t="s">
        <v>310</v>
      </c>
      <c r="F255" s="18" t="s">
        <v>327</v>
      </c>
      <c r="G255" t="e">
        <f t="shared" si="6"/>
        <v>#N/A</v>
      </c>
      <c r="H255" s="123" t="e">
        <f t="shared" si="7"/>
        <v>#N/A</v>
      </c>
      <c r="K255" s="16"/>
      <c r="L255" s="16"/>
      <c r="M255" s="16"/>
    </row>
    <row r="256" spans="1:13" x14ac:dyDescent="0.35">
      <c r="A256" s="15" t="s">
        <v>218</v>
      </c>
      <c r="B256" s="16" t="s">
        <v>621</v>
      </c>
      <c r="C256" s="16" t="s">
        <v>5</v>
      </c>
      <c r="D256" s="17" t="s">
        <v>622</v>
      </c>
      <c r="E256" s="18">
        <v>47088</v>
      </c>
      <c r="F256" s="18" t="s">
        <v>327</v>
      </c>
      <c r="G256" t="str">
        <f>VLOOKUP(A256,$A$342:$A$427,1,FALSE)</f>
        <v>Silver City Energy Storage</v>
      </c>
      <c r="H256" s="123">
        <f>VLOOKUP(A256,$A$342:$E$427,5,FALSE)</f>
        <v>47088</v>
      </c>
      <c r="I256" s="26" t="b">
        <v>1</v>
      </c>
      <c r="J256" s="26" t="b">
        <v>1</v>
      </c>
      <c r="K256" s="16"/>
      <c r="L256" s="16" t="s">
        <v>82</v>
      </c>
      <c r="M256" s="16"/>
    </row>
    <row r="257" spans="1:13" x14ac:dyDescent="0.35">
      <c r="A257" s="15" t="s">
        <v>623</v>
      </c>
      <c r="B257" s="16" t="s">
        <v>316</v>
      </c>
      <c r="C257" s="16" t="s">
        <v>5</v>
      </c>
      <c r="D257" s="17">
        <v>198</v>
      </c>
      <c r="E257" s="18" t="s">
        <v>310</v>
      </c>
      <c r="F257" s="18" t="s">
        <v>319</v>
      </c>
      <c r="G257" t="e">
        <f t="shared" si="6"/>
        <v>#N/A</v>
      </c>
      <c r="H257" s="123" t="e">
        <f t="shared" si="7"/>
        <v>#N/A</v>
      </c>
      <c r="K257" s="16"/>
      <c r="L257" s="16"/>
      <c r="M257" s="16"/>
    </row>
    <row r="258" spans="1:13" x14ac:dyDescent="0.35">
      <c r="A258" s="15" t="s">
        <v>219</v>
      </c>
      <c r="B258" s="16" t="s">
        <v>312</v>
      </c>
      <c r="C258" s="16" t="s">
        <v>5</v>
      </c>
      <c r="D258" s="17" t="s">
        <v>624</v>
      </c>
      <c r="E258" s="18">
        <v>45901</v>
      </c>
      <c r="F258" s="18"/>
      <c r="G258" t="str">
        <f>VLOOKUP(A258,$A$342:$A$427,1,FALSE)</f>
        <v>Smithfield BESS</v>
      </c>
      <c r="H258" s="123">
        <f>VLOOKUP(A258,$A$342:$E$427,5,FALSE)</f>
        <v>46388</v>
      </c>
      <c r="I258" s="26" t="b">
        <v>1</v>
      </c>
      <c r="J258" s="26" t="b">
        <v>1</v>
      </c>
      <c r="K258" s="16"/>
      <c r="L258" s="16" t="s">
        <v>82</v>
      </c>
      <c r="M258" s="16" t="s">
        <v>368</v>
      </c>
    </row>
    <row r="259" spans="1:13" x14ac:dyDescent="0.35">
      <c r="A259" s="15" t="s">
        <v>625</v>
      </c>
      <c r="B259" s="16" t="s">
        <v>316</v>
      </c>
      <c r="C259" s="16" t="s">
        <v>7</v>
      </c>
      <c r="D259" s="17">
        <v>99</v>
      </c>
      <c r="E259" s="18" t="s">
        <v>310</v>
      </c>
      <c r="F259" s="18" t="s">
        <v>311</v>
      </c>
      <c r="G259" t="e">
        <f t="shared" si="6"/>
        <v>#N/A</v>
      </c>
      <c r="H259" s="123" t="e">
        <f t="shared" si="7"/>
        <v>#N/A</v>
      </c>
      <c r="K259" s="16"/>
      <c r="L259" s="16"/>
      <c r="M259" s="16"/>
    </row>
    <row r="260" spans="1:13" x14ac:dyDescent="0.35">
      <c r="A260" s="15" t="s">
        <v>626</v>
      </c>
      <c r="B260" s="16" t="s">
        <v>316</v>
      </c>
      <c r="C260" s="16" t="s">
        <v>7</v>
      </c>
      <c r="D260" s="17">
        <v>270</v>
      </c>
      <c r="E260" s="18" t="s">
        <v>310</v>
      </c>
      <c r="F260" s="18" t="s">
        <v>311</v>
      </c>
      <c r="G260" t="e">
        <f t="shared" si="6"/>
        <v>#N/A</v>
      </c>
      <c r="H260" s="123" t="e">
        <f t="shared" si="7"/>
        <v>#N/A</v>
      </c>
      <c r="K260" s="16"/>
      <c r="L260" s="16"/>
      <c r="M260" s="16"/>
    </row>
    <row r="261" spans="1:13" x14ac:dyDescent="0.35">
      <c r="A261" s="15" t="s">
        <v>627</v>
      </c>
      <c r="B261" s="16" t="s">
        <v>507</v>
      </c>
      <c r="C261" s="16" t="s">
        <v>5</v>
      </c>
      <c r="D261" s="17">
        <v>1020</v>
      </c>
      <c r="E261" s="18">
        <v>47119</v>
      </c>
      <c r="F261" s="18" t="s">
        <v>628</v>
      </c>
      <c r="G261" t="str">
        <f>VLOOKUP(A261,$A$342:$A$427,1,FALSE)</f>
        <v>Snowy 2.0 - stage 1</v>
      </c>
      <c r="H261" s="123">
        <f>VLOOKUP(A261,$A$342:$E$427,5,FALSE)</f>
        <v>47119</v>
      </c>
      <c r="I261" s="26" t="b">
        <v>1</v>
      </c>
      <c r="J261" s="26" t="b">
        <v>1</v>
      </c>
      <c r="K261" s="16"/>
      <c r="L261" s="16" t="s">
        <v>82</v>
      </c>
      <c r="M261" s="16"/>
    </row>
    <row r="262" spans="1:13" x14ac:dyDescent="0.35">
      <c r="A262" s="15" t="s">
        <v>629</v>
      </c>
      <c r="B262" s="16" t="s">
        <v>507</v>
      </c>
      <c r="C262" s="16" t="s">
        <v>5</v>
      </c>
      <c r="D262" s="17">
        <v>2040</v>
      </c>
      <c r="E262" s="18">
        <v>47484</v>
      </c>
      <c r="F262" s="18" t="s">
        <v>628</v>
      </c>
      <c r="G262" t="str">
        <f>VLOOKUP(A262,$A$342:$A$427,1,FALSE)</f>
        <v>Snowy 2.0 - stage 2</v>
      </c>
      <c r="H262" s="123">
        <f>VLOOKUP(A262,$A$342:$E$427,5,FALSE)</f>
        <v>47484</v>
      </c>
      <c r="I262" s="26" t="b">
        <v>1</v>
      </c>
      <c r="J262" s="26" t="b">
        <v>1</v>
      </c>
      <c r="K262" s="16"/>
      <c r="L262" s="16" t="s">
        <v>82</v>
      </c>
      <c r="M262" s="16"/>
    </row>
    <row r="263" spans="1:13" x14ac:dyDescent="0.35">
      <c r="A263" s="15" t="s">
        <v>630</v>
      </c>
      <c r="B263" s="16" t="s">
        <v>309</v>
      </c>
      <c r="C263" s="16" t="s">
        <v>5</v>
      </c>
      <c r="D263" s="17">
        <v>15</v>
      </c>
      <c r="E263" s="18" t="s">
        <v>310</v>
      </c>
      <c r="F263" s="18" t="s">
        <v>336</v>
      </c>
      <c r="G263" t="e">
        <f t="shared" si="6"/>
        <v>#N/A</v>
      </c>
      <c r="H263" s="123" t="e">
        <f t="shared" si="7"/>
        <v>#N/A</v>
      </c>
      <c r="K263" s="16"/>
      <c r="L263" s="16"/>
      <c r="M263" s="16"/>
    </row>
    <row r="264" spans="1:13" x14ac:dyDescent="0.35">
      <c r="A264" s="15" t="s">
        <v>156</v>
      </c>
      <c r="B264" s="16" t="s">
        <v>312</v>
      </c>
      <c r="C264" s="16" t="s">
        <v>4</v>
      </c>
      <c r="D264" s="17" t="s">
        <v>631</v>
      </c>
      <c r="E264" s="18">
        <v>46447</v>
      </c>
      <c r="F264" s="18"/>
      <c r="G264" t="str">
        <f>VLOOKUP(A264,$A$342:$A$427,1,FALSE)</f>
        <v>Stanwell BESS</v>
      </c>
      <c r="H264" s="123">
        <f>VLOOKUP(A264,$A$342:$E$427,5,FALSE)</f>
        <v>46447</v>
      </c>
      <c r="I264" s="26" t="b">
        <v>1</v>
      </c>
      <c r="J264" s="26" t="b">
        <v>1</v>
      </c>
      <c r="K264" s="16"/>
      <c r="L264" s="16" t="s">
        <v>82</v>
      </c>
      <c r="M264" s="16"/>
    </row>
    <row r="265" spans="1:13" x14ac:dyDescent="0.35">
      <c r="A265" s="15" t="s">
        <v>632</v>
      </c>
      <c r="B265" s="16" t="s">
        <v>316</v>
      </c>
      <c r="C265" s="16" t="s">
        <v>7</v>
      </c>
      <c r="D265" s="17">
        <v>35</v>
      </c>
      <c r="E265" s="18" t="s">
        <v>310</v>
      </c>
      <c r="F265" s="18" t="s">
        <v>311</v>
      </c>
      <c r="G265" t="e">
        <f t="shared" ref="G265:G328" si="10">VLOOKUP(A265,$A$342:$A$427,1,FALSE)</f>
        <v>#N/A</v>
      </c>
      <c r="H265" s="123" t="e">
        <f t="shared" ref="H265:H328" si="11">VLOOKUP(A265,$A$342:$E$427,5,FALSE)</f>
        <v>#N/A</v>
      </c>
      <c r="K265" s="16"/>
      <c r="L265" s="16"/>
      <c r="M265" s="16"/>
    </row>
    <row r="266" spans="1:13" x14ac:dyDescent="0.35">
      <c r="A266" s="15" t="s">
        <v>633</v>
      </c>
      <c r="B266" s="16" t="s">
        <v>316</v>
      </c>
      <c r="C266" s="16" t="s">
        <v>6</v>
      </c>
      <c r="D266" s="17">
        <v>528</v>
      </c>
      <c r="E266" s="18" t="s">
        <v>310</v>
      </c>
      <c r="F266" s="18" t="s">
        <v>333</v>
      </c>
      <c r="G266" t="e">
        <f t="shared" si="10"/>
        <v>#N/A</v>
      </c>
      <c r="H266" s="123" t="e">
        <f t="shared" si="11"/>
        <v>#N/A</v>
      </c>
      <c r="K266" s="16"/>
      <c r="L266" s="16"/>
      <c r="M266" s="16"/>
    </row>
    <row r="267" spans="1:13" x14ac:dyDescent="0.35">
      <c r="A267" s="15" t="s">
        <v>220</v>
      </c>
      <c r="B267" s="16" t="s">
        <v>312</v>
      </c>
      <c r="C267" s="16" t="s">
        <v>5</v>
      </c>
      <c r="D267" s="17" t="s">
        <v>634</v>
      </c>
      <c r="E267" s="18">
        <v>46935</v>
      </c>
      <c r="F267" s="18" t="s">
        <v>374</v>
      </c>
      <c r="G267" t="str">
        <f>VLOOKUP(A267,$A$342:$A$427,1,FALSE)</f>
        <v>Stoney Creek BESS</v>
      </c>
      <c r="H267" s="123">
        <f>VLOOKUP(A267,$A$342:$E$427,5,FALSE)</f>
        <v>46935</v>
      </c>
      <c r="I267" s="26" t="b">
        <v>1</v>
      </c>
      <c r="J267" s="26" t="b">
        <v>1</v>
      </c>
      <c r="K267" s="16"/>
      <c r="L267" s="16" t="s">
        <v>82</v>
      </c>
      <c r="M267" s="16"/>
    </row>
    <row r="268" spans="1:13" x14ac:dyDescent="0.35">
      <c r="A268" s="15" t="s">
        <v>635</v>
      </c>
      <c r="B268" s="16" t="s">
        <v>309</v>
      </c>
      <c r="C268" s="16" t="s">
        <v>5</v>
      </c>
      <c r="D268" s="17">
        <v>400</v>
      </c>
      <c r="E268" s="18" t="s">
        <v>310</v>
      </c>
      <c r="F268" s="18" t="s">
        <v>336</v>
      </c>
      <c r="G268" t="e">
        <f t="shared" si="10"/>
        <v>#N/A</v>
      </c>
      <c r="H268" s="123" t="e">
        <f t="shared" si="11"/>
        <v>#N/A</v>
      </c>
      <c r="K268" s="16"/>
      <c r="L268" s="16"/>
      <c r="M268" s="16"/>
    </row>
    <row r="269" spans="1:13" x14ac:dyDescent="0.35">
      <c r="A269" s="15" t="s">
        <v>636</v>
      </c>
      <c r="B269" s="16" t="s">
        <v>312</v>
      </c>
      <c r="C269" s="16" t="s">
        <v>7</v>
      </c>
      <c r="D269" s="17" t="s">
        <v>637</v>
      </c>
      <c r="E269" s="18">
        <v>46388</v>
      </c>
      <c r="F269" s="18" t="s">
        <v>515</v>
      </c>
      <c r="G269" t="str">
        <f>VLOOKUP(A269,$A$342:$A$427,1,FALSE)</f>
        <v>Summerfield BESS</v>
      </c>
      <c r="H269" s="123">
        <f>VLOOKUP(A269,$A$342:$E$427,5,FALSE)</f>
        <v>46204</v>
      </c>
      <c r="I269" s="26" t="b">
        <v>1</v>
      </c>
      <c r="J269" s="26" t="b">
        <v>1</v>
      </c>
      <c r="K269" s="16"/>
      <c r="L269" s="16" t="s">
        <v>82</v>
      </c>
      <c r="M269" s="16" t="s">
        <v>368</v>
      </c>
    </row>
    <row r="270" spans="1:13" x14ac:dyDescent="0.35">
      <c r="A270" s="15" t="s">
        <v>638</v>
      </c>
      <c r="B270" s="16" t="s">
        <v>309</v>
      </c>
      <c r="C270" s="16" t="s">
        <v>4</v>
      </c>
      <c r="D270" s="17">
        <v>121</v>
      </c>
      <c r="E270" s="18" t="s">
        <v>310</v>
      </c>
      <c r="F270" s="18" t="s">
        <v>390</v>
      </c>
      <c r="G270" t="e">
        <f t="shared" si="10"/>
        <v>#N/A</v>
      </c>
      <c r="H270" s="123" t="e">
        <f t="shared" si="11"/>
        <v>#N/A</v>
      </c>
      <c r="K270" s="16"/>
      <c r="L270" s="16"/>
      <c r="M270" s="16"/>
    </row>
    <row r="271" spans="1:13" x14ac:dyDescent="0.35">
      <c r="A271" s="15" t="s">
        <v>639</v>
      </c>
      <c r="B271" s="16" t="s">
        <v>309</v>
      </c>
      <c r="C271" s="16" t="s">
        <v>5</v>
      </c>
      <c r="D271" s="17">
        <v>200</v>
      </c>
      <c r="E271" s="18" t="s">
        <v>310</v>
      </c>
      <c r="F271" s="18" t="s">
        <v>398</v>
      </c>
      <c r="G271" t="e">
        <f t="shared" si="10"/>
        <v>#N/A</v>
      </c>
      <c r="H271" s="123" t="e">
        <f t="shared" si="11"/>
        <v>#N/A</v>
      </c>
      <c r="K271" s="16"/>
      <c r="L271" s="16"/>
      <c r="M271" s="16"/>
    </row>
    <row r="272" spans="1:13" x14ac:dyDescent="0.35">
      <c r="A272" s="15" t="s">
        <v>640</v>
      </c>
      <c r="B272" s="16" t="s">
        <v>309</v>
      </c>
      <c r="C272" s="16" t="s">
        <v>4</v>
      </c>
      <c r="D272" s="17">
        <v>15</v>
      </c>
      <c r="E272" s="18" t="s">
        <v>310</v>
      </c>
      <c r="F272" s="18" t="s">
        <v>367</v>
      </c>
      <c r="G272" t="e">
        <f t="shared" si="10"/>
        <v>#N/A</v>
      </c>
      <c r="H272" s="123" t="e">
        <f t="shared" si="11"/>
        <v>#N/A</v>
      </c>
      <c r="K272" s="16"/>
      <c r="L272" s="16"/>
      <c r="M272" s="16"/>
    </row>
    <row r="273" spans="1:13" x14ac:dyDescent="0.35">
      <c r="A273" s="15" t="s">
        <v>641</v>
      </c>
      <c r="B273" s="16" t="s">
        <v>309</v>
      </c>
      <c r="C273" s="16" t="s">
        <v>5</v>
      </c>
      <c r="D273" s="17">
        <v>150</v>
      </c>
      <c r="E273" s="18" t="s">
        <v>310</v>
      </c>
      <c r="F273" s="18" t="s">
        <v>336</v>
      </c>
      <c r="G273" t="e">
        <f t="shared" si="10"/>
        <v>#N/A</v>
      </c>
      <c r="H273" s="123" t="e">
        <f t="shared" si="11"/>
        <v>#N/A</v>
      </c>
      <c r="K273" s="16"/>
      <c r="L273" s="16"/>
      <c r="M273" s="16"/>
    </row>
    <row r="274" spans="1:13" x14ac:dyDescent="0.35">
      <c r="A274" s="15" t="s">
        <v>142</v>
      </c>
      <c r="B274" s="16" t="s">
        <v>312</v>
      </c>
      <c r="C274" s="16" t="s">
        <v>4</v>
      </c>
      <c r="D274" s="17" t="s">
        <v>373</v>
      </c>
      <c r="E274" s="18">
        <v>45992</v>
      </c>
      <c r="F274" s="18"/>
      <c r="G274" t="str">
        <f>VLOOKUP(A274,$A$342:$A$427,1,FALSE)</f>
        <v>Supernode Project</v>
      </c>
      <c r="H274" s="123">
        <f>VLOOKUP(A274,$A$342:$E$427,5,FALSE)</f>
        <v>46023</v>
      </c>
      <c r="I274" s="26" t="b">
        <v>1</v>
      </c>
      <c r="J274" s="26" t="b">
        <v>1</v>
      </c>
      <c r="K274" s="16"/>
      <c r="L274" s="16" t="s">
        <v>82</v>
      </c>
      <c r="M274" s="16" t="s">
        <v>368</v>
      </c>
    </row>
    <row r="275" spans="1:13" x14ac:dyDescent="0.35">
      <c r="A275" s="15" t="s">
        <v>143</v>
      </c>
      <c r="B275" s="16" t="s">
        <v>312</v>
      </c>
      <c r="C275" s="16" t="s">
        <v>4</v>
      </c>
      <c r="D275" s="17" t="s">
        <v>606</v>
      </c>
      <c r="E275" s="18">
        <v>46204</v>
      </c>
      <c r="F275" s="18"/>
      <c r="G275" t="str">
        <f>VLOOKUP(A275,$A$342:$A$427,1,FALSE)</f>
        <v>Supernode Project - BESS Stage 2</v>
      </c>
      <c r="H275" s="123">
        <f>VLOOKUP(A275,$A$342:$E$427,5,FALSE)</f>
        <v>46204</v>
      </c>
      <c r="I275" s="26" t="b">
        <v>1</v>
      </c>
      <c r="J275" s="26" t="b">
        <v>1</v>
      </c>
      <c r="K275" s="16"/>
      <c r="L275" s="16" t="s">
        <v>82</v>
      </c>
      <c r="M275" s="16"/>
    </row>
    <row r="276" spans="1:13" x14ac:dyDescent="0.35">
      <c r="A276" s="15" t="s">
        <v>642</v>
      </c>
      <c r="B276" s="16" t="s">
        <v>309</v>
      </c>
      <c r="C276" s="16" t="s">
        <v>4</v>
      </c>
      <c r="D276" s="17">
        <v>75</v>
      </c>
      <c r="E276" s="18" t="s">
        <v>310</v>
      </c>
      <c r="F276" s="18" t="s">
        <v>367</v>
      </c>
      <c r="G276" t="e">
        <f t="shared" si="10"/>
        <v>#N/A</v>
      </c>
      <c r="H276" s="123" t="e">
        <f t="shared" si="11"/>
        <v>#N/A</v>
      </c>
      <c r="K276" s="16"/>
      <c r="L276" s="16"/>
      <c r="M276" s="16"/>
    </row>
    <row r="277" spans="1:13" x14ac:dyDescent="0.35">
      <c r="A277" s="15" t="s">
        <v>643</v>
      </c>
      <c r="B277" s="16" t="s">
        <v>309</v>
      </c>
      <c r="C277" s="16" t="s">
        <v>6</v>
      </c>
      <c r="D277" s="17">
        <v>14</v>
      </c>
      <c r="E277" s="18" t="s">
        <v>310</v>
      </c>
      <c r="F277" s="18" t="s">
        <v>329</v>
      </c>
      <c r="G277" t="e">
        <f t="shared" si="10"/>
        <v>#N/A</v>
      </c>
      <c r="H277" s="123" t="e">
        <f t="shared" si="11"/>
        <v>#N/A</v>
      </c>
      <c r="K277" s="16"/>
      <c r="L277" s="16"/>
      <c r="M277" s="16"/>
    </row>
    <row r="278" spans="1:13" x14ac:dyDescent="0.35">
      <c r="A278" s="15" t="s">
        <v>134</v>
      </c>
      <c r="B278" s="16" t="s">
        <v>312</v>
      </c>
      <c r="C278" s="16" t="s">
        <v>4</v>
      </c>
      <c r="D278" s="17" t="s">
        <v>373</v>
      </c>
      <c r="E278" s="18">
        <v>46082</v>
      </c>
      <c r="F278" s="18"/>
      <c r="G278" t="str">
        <f>VLOOKUP(A278,$A$342:$A$427,1,FALSE)</f>
        <v>Swanbank BESS</v>
      </c>
      <c r="H278" s="123">
        <f>VLOOKUP(A278,$A$342:$E$427,5,FALSE)</f>
        <v>45962</v>
      </c>
      <c r="I278" s="26" t="b">
        <v>1</v>
      </c>
      <c r="J278" s="26" t="b">
        <v>1</v>
      </c>
      <c r="K278" s="16"/>
      <c r="L278" s="16" t="s">
        <v>82</v>
      </c>
      <c r="M278" s="16" t="s">
        <v>368</v>
      </c>
    </row>
    <row r="279" spans="1:13" x14ac:dyDescent="0.35">
      <c r="A279" s="15" t="s">
        <v>644</v>
      </c>
      <c r="B279" s="16" t="s">
        <v>312</v>
      </c>
      <c r="C279" s="16" t="s">
        <v>7</v>
      </c>
      <c r="D279" s="17" t="s">
        <v>645</v>
      </c>
      <c r="E279" s="18" t="s">
        <v>310</v>
      </c>
      <c r="F279" s="18"/>
      <c r="G279" t="e">
        <f t="shared" si="10"/>
        <v>#N/A</v>
      </c>
      <c r="H279" s="123" t="e">
        <f t="shared" si="11"/>
        <v>#N/A</v>
      </c>
      <c r="K279" s="16"/>
      <c r="L279" s="16"/>
      <c r="M279" s="16"/>
    </row>
    <row r="280" spans="1:13" x14ac:dyDescent="0.35">
      <c r="A280" s="15" t="s">
        <v>646</v>
      </c>
      <c r="B280" s="16" t="s">
        <v>309</v>
      </c>
      <c r="C280" s="16" t="s">
        <v>7</v>
      </c>
      <c r="D280" s="17">
        <v>95</v>
      </c>
      <c r="E280" s="18" t="s">
        <v>310</v>
      </c>
      <c r="F280" s="18" t="s">
        <v>376</v>
      </c>
      <c r="G280" t="e">
        <f t="shared" si="10"/>
        <v>#N/A</v>
      </c>
      <c r="H280" s="123" t="e">
        <f t="shared" si="11"/>
        <v>#N/A</v>
      </c>
      <c r="K280" s="16"/>
      <c r="L280" s="16"/>
      <c r="M280" s="16"/>
    </row>
    <row r="281" spans="1:13" x14ac:dyDescent="0.35">
      <c r="A281" s="15" t="s">
        <v>647</v>
      </c>
      <c r="B281" s="16" t="s">
        <v>309</v>
      </c>
      <c r="C281" s="16" t="s">
        <v>7</v>
      </c>
      <c r="D281" s="17">
        <v>87</v>
      </c>
      <c r="E281" s="18" t="s">
        <v>310</v>
      </c>
      <c r="F281" s="18" t="s">
        <v>376</v>
      </c>
      <c r="G281" t="e">
        <f t="shared" si="10"/>
        <v>#N/A</v>
      </c>
      <c r="H281" s="123" t="e">
        <f t="shared" si="11"/>
        <v>#N/A</v>
      </c>
      <c r="K281" s="16"/>
      <c r="L281" s="16"/>
      <c r="M281" s="16"/>
    </row>
    <row r="282" spans="1:13" x14ac:dyDescent="0.35">
      <c r="A282" s="15" t="s">
        <v>648</v>
      </c>
      <c r="B282" s="16" t="s">
        <v>316</v>
      </c>
      <c r="C282" s="16" t="s">
        <v>5</v>
      </c>
      <c r="D282" s="17">
        <v>106</v>
      </c>
      <c r="E282" s="18" t="s">
        <v>310</v>
      </c>
      <c r="F282" s="18" t="s">
        <v>327</v>
      </c>
      <c r="G282" t="e">
        <f t="shared" si="10"/>
        <v>#N/A</v>
      </c>
      <c r="H282" s="123" t="e">
        <f t="shared" si="11"/>
        <v>#N/A</v>
      </c>
      <c r="K282" s="16"/>
      <c r="L282" s="16"/>
      <c r="M282" s="16"/>
    </row>
    <row r="283" spans="1:13" x14ac:dyDescent="0.35">
      <c r="A283" s="15" t="s">
        <v>144</v>
      </c>
      <c r="B283" s="16" t="s">
        <v>312</v>
      </c>
      <c r="C283" s="16" t="s">
        <v>4</v>
      </c>
      <c r="D283" s="17" t="s">
        <v>363</v>
      </c>
      <c r="E283" s="18">
        <v>45870</v>
      </c>
      <c r="F283" s="18"/>
      <c r="G283" t="str">
        <f>VLOOKUP(A283,$A$342:$A$427,1,FALSE)</f>
        <v>Tarong BESS</v>
      </c>
      <c r="H283" s="123">
        <f>VLOOKUP(A283,$A$342:$E$427,5,FALSE)</f>
        <v>45901</v>
      </c>
      <c r="I283" s="26" t="b">
        <v>1</v>
      </c>
      <c r="J283" s="26" t="b">
        <v>1</v>
      </c>
      <c r="K283" s="16"/>
      <c r="L283" s="16" t="s">
        <v>82</v>
      </c>
      <c r="M283" s="16" t="s">
        <v>351</v>
      </c>
    </row>
    <row r="284" spans="1:13" x14ac:dyDescent="0.35">
      <c r="A284" s="15" t="s">
        <v>284</v>
      </c>
      <c r="B284" s="16" t="s">
        <v>312</v>
      </c>
      <c r="C284" s="16" t="s">
        <v>7</v>
      </c>
      <c r="D284" s="17" t="s">
        <v>649</v>
      </c>
      <c r="E284" s="18">
        <v>45870</v>
      </c>
      <c r="F284" s="18" t="s">
        <v>311</v>
      </c>
      <c r="G284" t="str">
        <f>VLOOKUP(A284,$A$342:$A$427,1,FALSE)</f>
        <v>Templers BESS</v>
      </c>
      <c r="H284" s="123">
        <f>VLOOKUP(A284,$A$342:$E$427,5,FALSE)</f>
        <v>45870</v>
      </c>
      <c r="I284" s="26" t="b">
        <v>1</v>
      </c>
      <c r="J284" s="26" t="b">
        <v>1</v>
      </c>
      <c r="K284" s="16"/>
      <c r="L284" s="16" t="s">
        <v>82</v>
      </c>
      <c r="M284" s="16"/>
    </row>
    <row r="285" spans="1:13" x14ac:dyDescent="0.35">
      <c r="A285" s="15" t="s">
        <v>115</v>
      </c>
      <c r="B285" s="16" t="s">
        <v>312</v>
      </c>
      <c r="C285" s="16" t="s">
        <v>6</v>
      </c>
      <c r="D285" s="17" t="s">
        <v>650</v>
      </c>
      <c r="E285" s="18">
        <v>46388</v>
      </c>
      <c r="F285" s="18" t="s">
        <v>333</v>
      </c>
      <c r="G285" t="str">
        <f>VLOOKUP(A285,$A$342:$A$427,1,FALSE)</f>
        <v>Terang BESS</v>
      </c>
      <c r="H285" s="123">
        <f>VLOOKUP(A285,$A$342:$E$427,5,FALSE)</f>
        <v>46388</v>
      </c>
      <c r="I285" s="26" t="b">
        <v>1</v>
      </c>
      <c r="J285" s="26" t="b">
        <v>1</v>
      </c>
      <c r="K285" s="16"/>
      <c r="L285" s="16" t="s">
        <v>82</v>
      </c>
      <c r="M285" s="16"/>
    </row>
    <row r="286" spans="1:13" x14ac:dyDescent="0.35">
      <c r="A286" s="15" t="s">
        <v>651</v>
      </c>
      <c r="B286" s="16" t="s">
        <v>316</v>
      </c>
      <c r="C286" s="16" t="s">
        <v>6</v>
      </c>
      <c r="D286" s="17">
        <v>7</v>
      </c>
      <c r="E286" s="18" t="s">
        <v>310</v>
      </c>
      <c r="F286" s="18" t="s">
        <v>333</v>
      </c>
      <c r="G286" t="e">
        <f t="shared" si="10"/>
        <v>#N/A</v>
      </c>
      <c r="H286" s="123" t="e">
        <f t="shared" si="11"/>
        <v>#N/A</v>
      </c>
      <c r="K286" s="16"/>
      <c r="L286" s="16"/>
      <c r="M286" s="16"/>
    </row>
    <row r="287" spans="1:13" x14ac:dyDescent="0.35">
      <c r="A287" s="15" t="s">
        <v>652</v>
      </c>
      <c r="B287" s="16" t="s">
        <v>312</v>
      </c>
      <c r="C287" s="16" t="s">
        <v>5</v>
      </c>
      <c r="D287" s="17" t="s">
        <v>653</v>
      </c>
      <c r="E287" s="18">
        <v>46722</v>
      </c>
      <c r="F287" s="18"/>
      <c r="G287" t="e">
        <f>VLOOKUP(A287,$A$342:$A$427,1,FALSE)</f>
        <v>#N/A</v>
      </c>
      <c r="H287" s="123" t="e">
        <f>VLOOKUP(A287,$A$342:$E$427,5,FALSE)</f>
        <v>#N/A</v>
      </c>
      <c r="I287" s="26" t="b">
        <v>0</v>
      </c>
      <c r="J287" s="26" t="b">
        <v>0</v>
      </c>
      <c r="K287" s="16"/>
      <c r="L287" s="16"/>
      <c r="M287" s="16" t="s">
        <v>340</v>
      </c>
    </row>
    <row r="288" spans="1:13" x14ac:dyDescent="0.35">
      <c r="A288" s="15" t="s">
        <v>654</v>
      </c>
      <c r="B288" s="16" t="s">
        <v>316</v>
      </c>
      <c r="C288" s="16" t="s">
        <v>6</v>
      </c>
      <c r="D288" s="17">
        <v>21</v>
      </c>
      <c r="E288" s="18" t="s">
        <v>310</v>
      </c>
      <c r="F288" s="18" t="s">
        <v>323</v>
      </c>
      <c r="G288" t="e">
        <f t="shared" si="10"/>
        <v>#N/A</v>
      </c>
      <c r="H288" s="123" t="e">
        <f t="shared" si="11"/>
        <v>#N/A</v>
      </c>
      <c r="K288" s="16"/>
      <c r="L288" s="16"/>
      <c r="M288" s="16"/>
    </row>
    <row r="289" spans="1:13" x14ac:dyDescent="0.35">
      <c r="A289" s="15" t="s">
        <v>655</v>
      </c>
      <c r="B289" s="16" t="s">
        <v>312</v>
      </c>
      <c r="C289" s="16" t="s">
        <v>7</v>
      </c>
      <c r="D289" s="17" t="s">
        <v>656</v>
      </c>
      <c r="E289" s="18" t="s">
        <v>310</v>
      </c>
      <c r="F289" s="18"/>
      <c r="G289" t="e">
        <f t="shared" si="10"/>
        <v>#N/A</v>
      </c>
      <c r="H289" s="123" t="e">
        <f t="shared" si="11"/>
        <v>#N/A</v>
      </c>
      <c r="K289" s="16"/>
      <c r="L289" s="16"/>
      <c r="M289" s="16"/>
    </row>
    <row r="290" spans="1:13" x14ac:dyDescent="0.35">
      <c r="A290" s="15" t="s">
        <v>145</v>
      </c>
      <c r="B290" s="16" t="s">
        <v>312</v>
      </c>
      <c r="C290" s="16" t="s">
        <v>4</v>
      </c>
      <c r="D290" s="17" t="s">
        <v>657</v>
      </c>
      <c r="E290" s="18">
        <v>45992</v>
      </c>
      <c r="F290" s="18"/>
      <c r="G290" t="str">
        <f>VLOOKUP(A290,$A$342:$A$427,1,FALSE)</f>
        <v>Ulinda Park BESS</v>
      </c>
      <c r="H290" s="123">
        <f>VLOOKUP(A290,$A$342:$E$427,5,FALSE)</f>
        <v>45992</v>
      </c>
      <c r="I290" s="26" t="b">
        <v>1</v>
      </c>
      <c r="J290" s="26" t="b">
        <v>1</v>
      </c>
      <c r="K290" s="16"/>
      <c r="L290" s="16" t="s">
        <v>82</v>
      </c>
      <c r="M290" s="16"/>
    </row>
    <row r="291" spans="1:13" x14ac:dyDescent="0.35">
      <c r="A291" s="15" t="s">
        <v>658</v>
      </c>
      <c r="B291" s="16" t="s">
        <v>316</v>
      </c>
      <c r="C291" s="16" t="s">
        <v>5</v>
      </c>
      <c r="D291" s="17">
        <v>400</v>
      </c>
      <c r="E291" s="18">
        <v>46966</v>
      </c>
      <c r="F291" s="18" t="s">
        <v>336</v>
      </c>
      <c r="G291" t="str">
        <f>VLOOKUP(A291,$A$342:$A$427,1,FALSE)</f>
        <v>Uungula Wind Farm</v>
      </c>
      <c r="H291" s="123">
        <f>VLOOKUP(A291,$A$342:$E$427,5,FALSE)</f>
        <v>46966</v>
      </c>
      <c r="I291" s="26" t="b">
        <v>1</v>
      </c>
      <c r="J291" s="26" t="b">
        <v>1</v>
      </c>
      <c r="K291" s="16"/>
      <c r="L291" s="16" t="s">
        <v>82</v>
      </c>
      <c r="M291" s="16"/>
    </row>
    <row r="292" spans="1:13" x14ac:dyDescent="0.35">
      <c r="A292" s="15" t="s">
        <v>659</v>
      </c>
      <c r="B292" s="16" t="s">
        <v>312</v>
      </c>
      <c r="C292" s="16" t="s">
        <v>6</v>
      </c>
      <c r="D292" s="17" t="s">
        <v>660</v>
      </c>
      <c r="E292" s="18" t="s">
        <v>310</v>
      </c>
      <c r="F292" s="18" t="s">
        <v>317</v>
      </c>
      <c r="G292" t="e">
        <f t="shared" si="10"/>
        <v>#N/A</v>
      </c>
      <c r="H292" s="123" t="e">
        <f t="shared" si="11"/>
        <v>#N/A</v>
      </c>
      <c r="K292" s="16"/>
      <c r="L292" s="16"/>
      <c r="M292" s="16"/>
    </row>
    <row r="293" spans="1:13" x14ac:dyDescent="0.35">
      <c r="A293" s="15" t="s">
        <v>661</v>
      </c>
      <c r="B293" s="16" t="s">
        <v>309</v>
      </c>
      <c r="C293" s="16" t="s">
        <v>5</v>
      </c>
      <c r="D293" s="17">
        <v>48</v>
      </c>
      <c r="E293" s="18" t="s">
        <v>310</v>
      </c>
      <c r="F293" s="18" t="s">
        <v>339</v>
      </c>
      <c r="G293" t="e">
        <f t="shared" si="10"/>
        <v>#N/A</v>
      </c>
      <c r="H293" s="123" t="e">
        <f t="shared" si="11"/>
        <v>#N/A</v>
      </c>
      <c r="K293" s="16"/>
      <c r="L293" s="16"/>
      <c r="M293" s="16"/>
    </row>
    <row r="294" spans="1:13" x14ac:dyDescent="0.35">
      <c r="A294" s="15" t="s">
        <v>662</v>
      </c>
      <c r="B294" s="16" t="s">
        <v>309</v>
      </c>
      <c r="C294" s="16" t="s">
        <v>5</v>
      </c>
      <c r="D294" s="17">
        <v>300</v>
      </c>
      <c r="E294" s="18" t="s">
        <v>310</v>
      </c>
      <c r="F294" s="18" t="s">
        <v>398</v>
      </c>
      <c r="G294" t="e">
        <f t="shared" si="10"/>
        <v>#N/A</v>
      </c>
      <c r="H294" s="123" t="e">
        <f t="shared" si="11"/>
        <v>#N/A</v>
      </c>
      <c r="K294" s="16"/>
      <c r="L294" s="16"/>
      <c r="M294" s="16"/>
    </row>
    <row r="295" spans="1:13" x14ac:dyDescent="0.35">
      <c r="A295" s="15" t="s">
        <v>663</v>
      </c>
      <c r="B295" s="16" t="s">
        <v>312</v>
      </c>
      <c r="C295" s="16" t="s">
        <v>5</v>
      </c>
      <c r="D295" s="17" t="s">
        <v>664</v>
      </c>
      <c r="E295" s="18" t="s">
        <v>310</v>
      </c>
      <c r="F295" s="18" t="s">
        <v>327</v>
      </c>
      <c r="G295" t="e">
        <f t="shared" si="10"/>
        <v>#N/A</v>
      </c>
      <c r="H295" s="123" t="e">
        <f t="shared" si="11"/>
        <v>#N/A</v>
      </c>
      <c r="K295" s="16"/>
      <c r="L295" s="16"/>
      <c r="M295" s="16"/>
    </row>
    <row r="296" spans="1:13" x14ac:dyDescent="0.35">
      <c r="A296" s="15" t="s">
        <v>146</v>
      </c>
      <c r="B296" s="16" t="s">
        <v>316</v>
      </c>
      <c r="C296" s="16" t="s">
        <v>4</v>
      </c>
      <c r="D296" s="17">
        <v>252</v>
      </c>
      <c r="E296" s="18">
        <v>45931</v>
      </c>
      <c r="F296" s="18" t="s">
        <v>321</v>
      </c>
      <c r="G296" t="str">
        <f>VLOOKUP(A296,$A$342:$A$427,1,FALSE)</f>
        <v>Wambo Wind Farm</v>
      </c>
      <c r="H296" s="123">
        <f>VLOOKUP(A296,$A$342:$E$427,5,FALSE)</f>
        <v>46204</v>
      </c>
      <c r="I296" s="26" t="b">
        <v>1</v>
      </c>
      <c r="J296" s="26" t="b">
        <v>1</v>
      </c>
      <c r="K296" s="16"/>
      <c r="L296" s="16" t="s">
        <v>82</v>
      </c>
      <c r="M296" s="16" t="s">
        <v>351</v>
      </c>
    </row>
    <row r="297" spans="1:13" x14ac:dyDescent="0.35">
      <c r="A297" s="15" t="s">
        <v>147</v>
      </c>
      <c r="B297" s="16" t="s">
        <v>316</v>
      </c>
      <c r="C297" s="16" t="s">
        <v>4</v>
      </c>
      <c r="D297" s="17">
        <v>254</v>
      </c>
      <c r="E297" s="18">
        <v>46569</v>
      </c>
      <c r="F297" s="18" t="s">
        <v>321</v>
      </c>
      <c r="G297" t="str">
        <f>VLOOKUP(A297,$A$342:$A$427,1,FALSE)</f>
        <v>Wambo Wind Farm - Stage 2</v>
      </c>
      <c r="H297" s="123">
        <f>VLOOKUP(A297,$A$342:$E$427,5,FALSE)</f>
        <v>46569</v>
      </c>
      <c r="I297" s="26" t="b">
        <v>1</v>
      </c>
      <c r="J297" s="26" t="b">
        <v>1</v>
      </c>
      <c r="K297" s="16"/>
      <c r="L297" s="16" t="s">
        <v>82</v>
      </c>
      <c r="M297" s="16"/>
    </row>
    <row r="298" spans="1:13" x14ac:dyDescent="0.35">
      <c r="A298" s="15" t="s">
        <v>665</v>
      </c>
      <c r="B298" s="16" t="s">
        <v>312</v>
      </c>
      <c r="C298" s="16" t="s">
        <v>4</v>
      </c>
      <c r="D298" s="17" t="s">
        <v>666</v>
      </c>
      <c r="E298" s="18" t="s">
        <v>310</v>
      </c>
      <c r="F298" s="18" t="s">
        <v>321</v>
      </c>
      <c r="G298" t="e">
        <f t="shared" si="10"/>
        <v>#N/A</v>
      </c>
      <c r="H298" s="123" t="e">
        <f t="shared" si="11"/>
        <v>#N/A</v>
      </c>
      <c r="K298" s="16"/>
      <c r="L298" s="16"/>
      <c r="M298" s="16"/>
    </row>
    <row r="299" spans="1:13" x14ac:dyDescent="0.35">
      <c r="A299" s="15" t="s">
        <v>667</v>
      </c>
      <c r="B299" s="16" t="s">
        <v>309</v>
      </c>
      <c r="C299" s="16" t="s">
        <v>4</v>
      </c>
      <c r="D299" s="17">
        <v>125</v>
      </c>
      <c r="E299" s="18" t="s">
        <v>310</v>
      </c>
      <c r="F299" s="18" t="s">
        <v>321</v>
      </c>
      <c r="G299" t="e">
        <f t="shared" si="10"/>
        <v>#N/A</v>
      </c>
      <c r="H299" s="123" t="e">
        <f t="shared" si="11"/>
        <v>#N/A</v>
      </c>
      <c r="K299" s="16"/>
      <c r="L299" s="16"/>
      <c r="M299" s="16"/>
    </row>
    <row r="300" spans="1:13" x14ac:dyDescent="0.35">
      <c r="A300" s="15" t="s">
        <v>157</v>
      </c>
      <c r="B300" s="16" t="s">
        <v>309</v>
      </c>
      <c r="C300" s="16" t="s">
        <v>4</v>
      </c>
      <c r="D300" s="17">
        <v>320</v>
      </c>
      <c r="E300" s="18">
        <v>46569</v>
      </c>
      <c r="F300" s="18" t="s">
        <v>321</v>
      </c>
      <c r="G300" t="str">
        <f>VLOOKUP(A300,$A$342:$A$427,1,FALSE)</f>
        <v>Wandoan South Solar Farm - Stage 2</v>
      </c>
      <c r="H300" s="123">
        <f>VLOOKUP(A300,$A$342:$E$427,5,FALSE)</f>
        <v>46569</v>
      </c>
      <c r="I300" s="26" t="b">
        <v>1</v>
      </c>
      <c r="J300" s="26" t="b">
        <v>1</v>
      </c>
      <c r="K300" s="16"/>
      <c r="L300" s="16" t="s">
        <v>82</v>
      </c>
      <c r="M300" s="16"/>
    </row>
    <row r="301" spans="1:13" x14ac:dyDescent="0.35">
      <c r="A301" s="15" t="s">
        <v>668</v>
      </c>
      <c r="B301" s="16" t="s">
        <v>312</v>
      </c>
      <c r="C301" s="16" t="s">
        <v>6</v>
      </c>
      <c r="D301" s="17" t="s">
        <v>669</v>
      </c>
      <c r="E301" s="18" t="s">
        <v>310</v>
      </c>
      <c r="F301" s="18" t="s">
        <v>445</v>
      </c>
      <c r="G301" t="e">
        <f t="shared" si="10"/>
        <v>#N/A</v>
      </c>
      <c r="H301" s="123" t="e">
        <f t="shared" si="11"/>
        <v>#N/A</v>
      </c>
      <c r="K301" s="16"/>
      <c r="L301" s="16"/>
      <c r="M301" s="16"/>
    </row>
    <row r="302" spans="1:13" x14ac:dyDescent="0.35">
      <c r="A302" s="15" t="s">
        <v>670</v>
      </c>
      <c r="B302" s="16" t="s">
        <v>309</v>
      </c>
      <c r="C302" s="16" t="s">
        <v>6</v>
      </c>
      <c r="D302" s="17">
        <v>26</v>
      </c>
      <c r="E302" s="18">
        <v>45992</v>
      </c>
      <c r="F302" s="18" t="s">
        <v>445</v>
      </c>
      <c r="G302" t="str">
        <f>VLOOKUP(A302,$A$342:$A$427,1,FALSE)</f>
        <v>Wangaratta Solar Farm - Stage 1</v>
      </c>
      <c r="H302" s="123">
        <f>VLOOKUP(A302,$A$342:$E$427,5,FALSE)</f>
        <v>45992</v>
      </c>
      <c r="I302" s="26" t="b">
        <v>1</v>
      </c>
      <c r="J302" s="26" t="b">
        <v>1</v>
      </c>
      <c r="K302" s="16"/>
      <c r="L302" s="16" t="s">
        <v>82</v>
      </c>
      <c r="M302" s="16"/>
    </row>
    <row r="303" spans="1:13" x14ac:dyDescent="0.35">
      <c r="A303" s="15" t="s">
        <v>671</v>
      </c>
      <c r="B303" s="16" t="s">
        <v>312</v>
      </c>
      <c r="C303" s="16" t="s">
        <v>5</v>
      </c>
      <c r="D303" s="17" t="s">
        <v>672</v>
      </c>
      <c r="E303" s="18">
        <v>46204</v>
      </c>
      <c r="F303" s="18"/>
      <c r="G303" t="str">
        <f>VLOOKUP(A303,$A$342:$A$427,1,FALSE)</f>
        <v>Waratah Super Battery</v>
      </c>
      <c r="H303" s="123">
        <f>VLOOKUP(A303,$A$342:$E$427,5,FALSE)</f>
        <v>46023</v>
      </c>
      <c r="I303" s="26" t="b">
        <v>1</v>
      </c>
      <c r="J303" s="26" t="b">
        <v>1</v>
      </c>
      <c r="K303" s="16"/>
      <c r="L303" s="16" t="s">
        <v>82</v>
      </c>
      <c r="M303" s="16" t="s">
        <v>351</v>
      </c>
    </row>
    <row r="304" spans="1:13" x14ac:dyDescent="0.35">
      <c r="A304" s="15" t="s">
        <v>673</v>
      </c>
      <c r="B304" s="16" t="s">
        <v>309</v>
      </c>
      <c r="C304" s="16" t="s">
        <v>4</v>
      </c>
      <c r="D304" s="17">
        <v>64</v>
      </c>
      <c r="E304" s="18" t="s">
        <v>310</v>
      </c>
      <c r="F304" s="18" t="s">
        <v>321</v>
      </c>
      <c r="G304" t="e">
        <f t="shared" si="10"/>
        <v>#N/A</v>
      </c>
      <c r="H304" s="123" t="e">
        <f t="shared" si="11"/>
        <v>#N/A</v>
      </c>
      <c r="K304" s="16"/>
      <c r="L304" s="16"/>
      <c r="M304" s="16"/>
    </row>
    <row r="305" spans="1:13" x14ac:dyDescent="0.35">
      <c r="A305" s="15" t="s">
        <v>674</v>
      </c>
      <c r="B305" s="16" t="s">
        <v>316</v>
      </c>
      <c r="C305" s="16" t="s">
        <v>7</v>
      </c>
      <c r="D305" s="17">
        <v>130</v>
      </c>
      <c r="E305" s="18" t="s">
        <v>310</v>
      </c>
      <c r="F305" s="18" t="s">
        <v>311</v>
      </c>
      <c r="G305" t="e">
        <f t="shared" si="10"/>
        <v>#N/A</v>
      </c>
      <c r="H305" s="123" t="e">
        <f t="shared" si="11"/>
        <v>#N/A</v>
      </c>
      <c r="K305" s="16"/>
      <c r="L305" s="16"/>
      <c r="M305" s="16"/>
    </row>
    <row r="306" spans="1:13" x14ac:dyDescent="0.35">
      <c r="A306" s="15" t="s">
        <v>675</v>
      </c>
      <c r="B306" s="16" t="s">
        <v>316</v>
      </c>
      <c r="C306" s="16" t="s">
        <v>7</v>
      </c>
      <c r="D306" s="17">
        <v>91</v>
      </c>
      <c r="E306" s="18" t="s">
        <v>310</v>
      </c>
      <c r="F306" s="18" t="s">
        <v>415</v>
      </c>
      <c r="G306" t="e">
        <f t="shared" si="10"/>
        <v>#N/A</v>
      </c>
      <c r="H306" s="123" t="e">
        <f t="shared" si="11"/>
        <v>#N/A</v>
      </c>
      <c r="K306" s="16"/>
      <c r="L306" s="16"/>
      <c r="M306" s="16"/>
    </row>
    <row r="307" spans="1:13" x14ac:dyDescent="0.35">
      <c r="A307" s="15" t="s">
        <v>676</v>
      </c>
      <c r="B307" s="16" t="s">
        <v>316</v>
      </c>
      <c r="C307" s="16" t="s">
        <v>6</v>
      </c>
      <c r="D307" s="17">
        <v>192</v>
      </c>
      <c r="E307" s="18" t="s">
        <v>310</v>
      </c>
      <c r="F307" s="18" t="s">
        <v>317</v>
      </c>
      <c r="G307" t="e">
        <f t="shared" si="10"/>
        <v>#N/A</v>
      </c>
      <c r="H307" s="123" t="e">
        <f t="shared" si="11"/>
        <v>#N/A</v>
      </c>
      <c r="K307" s="16"/>
      <c r="L307" s="16"/>
      <c r="M307" s="16"/>
    </row>
    <row r="308" spans="1:13" x14ac:dyDescent="0.35">
      <c r="A308" s="15" t="s">
        <v>677</v>
      </c>
      <c r="B308" s="16" t="s">
        <v>309</v>
      </c>
      <c r="C308" s="16" t="s">
        <v>5</v>
      </c>
      <c r="D308" s="17">
        <v>330</v>
      </c>
      <c r="E308" s="18" t="s">
        <v>310</v>
      </c>
      <c r="F308" s="18" t="s">
        <v>336</v>
      </c>
      <c r="G308" t="e">
        <f t="shared" si="10"/>
        <v>#N/A</v>
      </c>
      <c r="H308" s="123" t="e">
        <f t="shared" si="11"/>
        <v>#N/A</v>
      </c>
      <c r="K308" s="16"/>
      <c r="L308" s="16"/>
      <c r="M308" s="16"/>
    </row>
    <row r="309" spans="1:13" x14ac:dyDescent="0.35">
      <c r="A309" s="15" t="s">
        <v>678</v>
      </c>
      <c r="B309" s="16" t="s">
        <v>309</v>
      </c>
      <c r="C309" s="16" t="s">
        <v>5</v>
      </c>
      <c r="D309" s="17">
        <v>170</v>
      </c>
      <c r="E309" s="18" t="s">
        <v>310</v>
      </c>
      <c r="F309" s="18" t="s">
        <v>336</v>
      </c>
      <c r="G309" t="e">
        <f t="shared" si="10"/>
        <v>#N/A</v>
      </c>
      <c r="H309" s="123" t="e">
        <f t="shared" si="11"/>
        <v>#N/A</v>
      </c>
      <c r="K309" s="16"/>
      <c r="L309" s="16"/>
      <c r="M309" s="16"/>
    </row>
    <row r="310" spans="1:13" x14ac:dyDescent="0.35">
      <c r="A310" s="15" t="s">
        <v>679</v>
      </c>
      <c r="B310" s="16" t="s">
        <v>309</v>
      </c>
      <c r="C310" s="16" t="s">
        <v>6</v>
      </c>
      <c r="D310" s="17">
        <v>88</v>
      </c>
      <c r="E310" s="18" t="s">
        <v>310</v>
      </c>
      <c r="F310" s="18" t="s">
        <v>329</v>
      </c>
      <c r="G310" t="e">
        <f t="shared" si="10"/>
        <v>#N/A</v>
      </c>
      <c r="H310" s="123" t="e">
        <f t="shared" si="11"/>
        <v>#N/A</v>
      </c>
      <c r="K310" s="16"/>
      <c r="L310" s="16"/>
      <c r="M310" s="16"/>
    </row>
    <row r="311" spans="1:13" x14ac:dyDescent="0.35">
      <c r="A311" s="15" t="s">
        <v>680</v>
      </c>
      <c r="B311" s="16" t="s">
        <v>309</v>
      </c>
      <c r="C311" s="16" t="s">
        <v>5</v>
      </c>
      <c r="D311" s="17">
        <v>90</v>
      </c>
      <c r="E311" s="18" t="s">
        <v>310</v>
      </c>
      <c r="F311" s="18" t="s">
        <v>339</v>
      </c>
      <c r="G311" t="e">
        <f t="shared" si="10"/>
        <v>#N/A</v>
      </c>
      <c r="H311" s="123" t="e">
        <f t="shared" si="11"/>
        <v>#N/A</v>
      </c>
      <c r="K311" s="16"/>
      <c r="L311" s="16"/>
      <c r="M311" s="16"/>
    </row>
    <row r="312" spans="1:13" x14ac:dyDescent="0.35">
      <c r="A312" s="15" t="s">
        <v>681</v>
      </c>
      <c r="B312" s="16" t="s">
        <v>312</v>
      </c>
      <c r="C312" s="16" t="s">
        <v>4</v>
      </c>
      <c r="D312" s="17" t="s">
        <v>682</v>
      </c>
      <c r="E312" s="18" t="s">
        <v>310</v>
      </c>
      <c r="F312" s="18" t="s">
        <v>321</v>
      </c>
      <c r="G312" t="e">
        <f t="shared" si="10"/>
        <v>#N/A</v>
      </c>
      <c r="H312" s="123" t="e">
        <f t="shared" si="11"/>
        <v>#N/A</v>
      </c>
      <c r="K312" s="16"/>
      <c r="L312" s="16"/>
      <c r="M312" s="16"/>
    </row>
    <row r="313" spans="1:13" x14ac:dyDescent="0.35">
      <c r="A313" s="15" t="s">
        <v>158</v>
      </c>
      <c r="B313" s="16" t="s">
        <v>312</v>
      </c>
      <c r="C313" s="16" t="s">
        <v>4</v>
      </c>
      <c r="D313" s="17" t="s">
        <v>683</v>
      </c>
      <c r="E313" s="18">
        <v>46204</v>
      </c>
      <c r="F313" s="18" t="s">
        <v>321</v>
      </c>
      <c r="G313" t="str">
        <f>VLOOKUP(A313,$A$342:$A$427,1,FALSE)</f>
        <v>Western Downs BESS - Stage 2</v>
      </c>
      <c r="H313" s="123">
        <f>VLOOKUP(A313,$A$342:$E$427,5,FALSE)</f>
        <v>46204</v>
      </c>
      <c r="I313" s="26" t="b">
        <v>1</v>
      </c>
      <c r="J313" s="26" t="b">
        <v>1</v>
      </c>
      <c r="K313" s="16"/>
      <c r="L313" s="16" t="s">
        <v>82</v>
      </c>
      <c r="M313" s="16"/>
    </row>
    <row r="314" spans="1:13" x14ac:dyDescent="0.35">
      <c r="A314" s="15" t="s">
        <v>684</v>
      </c>
      <c r="B314" s="16" t="s">
        <v>309</v>
      </c>
      <c r="C314" s="16" t="s">
        <v>4</v>
      </c>
      <c r="D314" s="17">
        <v>400</v>
      </c>
      <c r="E314" s="18" t="s">
        <v>310</v>
      </c>
      <c r="F314" s="18" t="s">
        <v>321</v>
      </c>
      <c r="G314" t="e">
        <f t="shared" si="10"/>
        <v>#N/A</v>
      </c>
      <c r="H314" s="123" t="e">
        <f t="shared" si="11"/>
        <v>#N/A</v>
      </c>
      <c r="K314" s="16"/>
      <c r="L314" s="16"/>
      <c r="M314" s="16"/>
    </row>
    <row r="315" spans="1:13" x14ac:dyDescent="0.35">
      <c r="A315" s="15" t="s">
        <v>685</v>
      </c>
      <c r="B315" s="16" t="s">
        <v>309</v>
      </c>
      <c r="C315" s="16" t="s">
        <v>5</v>
      </c>
      <c r="D315" s="17">
        <v>20</v>
      </c>
      <c r="E315" s="18" t="s">
        <v>310</v>
      </c>
      <c r="F315" s="18" t="s">
        <v>469</v>
      </c>
      <c r="G315" t="e">
        <f t="shared" si="10"/>
        <v>#N/A</v>
      </c>
      <c r="H315" s="123" t="e">
        <f t="shared" si="11"/>
        <v>#N/A</v>
      </c>
      <c r="K315" s="16"/>
      <c r="L315" s="16"/>
      <c r="M315" s="16"/>
    </row>
    <row r="316" spans="1:13" x14ac:dyDescent="0.35">
      <c r="A316" s="15" t="s">
        <v>686</v>
      </c>
      <c r="B316" s="16" t="s">
        <v>316</v>
      </c>
      <c r="C316" s="16" t="s">
        <v>5</v>
      </c>
      <c r="D316" s="17">
        <v>172</v>
      </c>
      <c r="E316" s="18" t="s">
        <v>310</v>
      </c>
      <c r="F316" s="18" t="s">
        <v>469</v>
      </c>
      <c r="G316" t="e">
        <f t="shared" si="10"/>
        <v>#N/A</v>
      </c>
      <c r="H316" s="123" t="e">
        <f t="shared" si="11"/>
        <v>#N/A</v>
      </c>
      <c r="K316" s="16"/>
      <c r="L316" s="16"/>
      <c r="M316" s="16"/>
    </row>
    <row r="317" spans="1:13" x14ac:dyDescent="0.35">
      <c r="A317" s="15" t="s">
        <v>687</v>
      </c>
      <c r="B317" s="16" t="s">
        <v>309</v>
      </c>
      <c r="C317" s="16" t="s">
        <v>4</v>
      </c>
      <c r="D317" s="17">
        <v>56</v>
      </c>
      <c r="E317" s="18" t="s">
        <v>310</v>
      </c>
      <c r="F317" s="18" t="s">
        <v>357</v>
      </c>
      <c r="G317" t="e">
        <f t="shared" si="10"/>
        <v>#N/A</v>
      </c>
      <c r="H317" s="123" t="e">
        <f t="shared" si="11"/>
        <v>#N/A</v>
      </c>
      <c r="K317" s="16"/>
      <c r="L317" s="16"/>
      <c r="M317" s="16"/>
    </row>
    <row r="318" spans="1:13" x14ac:dyDescent="0.35">
      <c r="A318" s="15" t="s">
        <v>688</v>
      </c>
      <c r="B318" s="16" t="s">
        <v>316</v>
      </c>
      <c r="C318" s="16" t="s">
        <v>460</v>
      </c>
      <c r="D318" s="17">
        <v>144</v>
      </c>
      <c r="E318" s="18" t="s">
        <v>310</v>
      </c>
      <c r="F318" s="18" t="s">
        <v>689</v>
      </c>
      <c r="G318" t="e">
        <f t="shared" si="10"/>
        <v>#N/A</v>
      </c>
      <c r="H318" s="123" t="e">
        <f t="shared" si="11"/>
        <v>#N/A</v>
      </c>
      <c r="K318" s="16"/>
      <c r="L318" s="16"/>
      <c r="M318" s="16"/>
    </row>
    <row r="319" spans="1:13" x14ac:dyDescent="0.35">
      <c r="A319" s="15" t="s">
        <v>224</v>
      </c>
      <c r="B319" s="16" t="s">
        <v>312</v>
      </c>
      <c r="C319" s="16" t="s">
        <v>5</v>
      </c>
      <c r="D319" s="17" t="s">
        <v>373</v>
      </c>
      <c r="E319" s="18">
        <v>46235</v>
      </c>
      <c r="F319" s="18" t="s">
        <v>339</v>
      </c>
      <c r="G319" t="str">
        <f>VLOOKUP(A319,$A$342:$A$427,1,FALSE)</f>
        <v>Williamsdale BESS</v>
      </c>
      <c r="H319" s="123">
        <f>VLOOKUP(A319,$A$342:$E$427,5,FALSE)</f>
        <v>46204</v>
      </c>
      <c r="I319" s="26" t="b">
        <v>1</v>
      </c>
      <c r="J319" s="26" t="b">
        <v>1</v>
      </c>
      <c r="K319" s="16"/>
      <c r="L319" s="16" t="s">
        <v>82</v>
      </c>
      <c r="M319" s="16" t="s">
        <v>351</v>
      </c>
    </row>
    <row r="320" spans="1:13" x14ac:dyDescent="0.35">
      <c r="A320" s="15" t="s">
        <v>690</v>
      </c>
      <c r="B320" s="16" t="s">
        <v>309</v>
      </c>
      <c r="C320" s="16" t="s">
        <v>5</v>
      </c>
      <c r="D320" s="17">
        <v>8</v>
      </c>
      <c r="E320" s="18" t="s">
        <v>310</v>
      </c>
      <c r="F320" s="18" t="s">
        <v>339</v>
      </c>
      <c r="G320" t="e">
        <f t="shared" si="10"/>
        <v>#N/A</v>
      </c>
      <c r="H320" s="123" t="e">
        <f t="shared" si="11"/>
        <v>#N/A</v>
      </c>
      <c r="K320" s="16"/>
      <c r="L320" s="16"/>
      <c r="M320" s="16"/>
    </row>
    <row r="321" spans="1:13" x14ac:dyDescent="0.35">
      <c r="A321" s="15" t="s">
        <v>691</v>
      </c>
      <c r="B321" s="16" t="s">
        <v>316</v>
      </c>
      <c r="C321" s="16" t="s">
        <v>7</v>
      </c>
      <c r="D321" s="17">
        <v>119</v>
      </c>
      <c r="E321" s="18" t="s">
        <v>310</v>
      </c>
      <c r="F321" s="18" t="s">
        <v>311</v>
      </c>
      <c r="G321" t="e">
        <f t="shared" si="10"/>
        <v>#N/A</v>
      </c>
      <c r="H321" s="123" t="e">
        <f t="shared" si="11"/>
        <v>#N/A</v>
      </c>
      <c r="K321" s="16"/>
      <c r="L321" s="16"/>
      <c r="M321" s="16"/>
    </row>
    <row r="322" spans="1:13" x14ac:dyDescent="0.35">
      <c r="A322" s="15" t="s">
        <v>692</v>
      </c>
      <c r="B322" s="16" t="s">
        <v>316</v>
      </c>
      <c r="C322" s="16" t="s">
        <v>4</v>
      </c>
      <c r="D322" s="17">
        <v>12</v>
      </c>
      <c r="E322" s="18" t="s">
        <v>310</v>
      </c>
      <c r="F322" s="18" t="s">
        <v>497</v>
      </c>
      <c r="G322" t="e">
        <f t="shared" si="10"/>
        <v>#N/A</v>
      </c>
      <c r="H322" s="123" t="e">
        <f t="shared" si="11"/>
        <v>#N/A</v>
      </c>
      <c r="K322" s="16"/>
      <c r="L322" s="16"/>
      <c r="M322" s="16"/>
    </row>
    <row r="323" spans="1:13" x14ac:dyDescent="0.35">
      <c r="A323" s="15" t="s">
        <v>693</v>
      </c>
      <c r="B323" s="16" t="s">
        <v>309</v>
      </c>
      <c r="C323" s="16" t="s">
        <v>6</v>
      </c>
      <c r="D323" s="17">
        <v>85</v>
      </c>
      <c r="E323" s="18" t="s">
        <v>310</v>
      </c>
      <c r="F323" s="18" t="s">
        <v>445</v>
      </c>
      <c r="G323" t="e">
        <f t="shared" si="10"/>
        <v>#N/A</v>
      </c>
      <c r="H323" s="123" t="e">
        <f t="shared" si="11"/>
        <v>#N/A</v>
      </c>
      <c r="K323" s="16"/>
      <c r="L323" s="16"/>
      <c r="M323" s="16"/>
    </row>
    <row r="324" spans="1:13" x14ac:dyDescent="0.35">
      <c r="A324" s="15" t="s">
        <v>694</v>
      </c>
      <c r="B324" s="16" t="s">
        <v>507</v>
      </c>
      <c r="C324" s="16" t="s">
        <v>4</v>
      </c>
      <c r="D324" s="17">
        <v>570</v>
      </c>
      <c r="E324" s="18" t="s">
        <v>310</v>
      </c>
      <c r="F324" s="18" t="s">
        <v>321</v>
      </c>
      <c r="G324" t="e">
        <f t="shared" si="10"/>
        <v>#N/A</v>
      </c>
      <c r="H324" s="123" t="e">
        <f t="shared" si="11"/>
        <v>#N/A</v>
      </c>
      <c r="K324" s="16"/>
      <c r="L324" s="16"/>
      <c r="M324" s="16"/>
    </row>
    <row r="325" spans="1:13" x14ac:dyDescent="0.35">
      <c r="A325" s="15" t="s">
        <v>695</v>
      </c>
      <c r="B325" s="16" t="s">
        <v>309</v>
      </c>
      <c r="C325" s="16" t="s">
        <v>5</v>
      </c>
      <c r="D325" s="17">
        <v>280</v>
      </c>
      <c r="E325" s="18">
        <v>45870</v>
      </c>
      <c r="F325" s="18" t="s">
        <v>336</v>
      </c>
      <c r="G325" t="e">
        <f>VLOOKUP(A325,$A$342:$A$427,1,FALSE)</f>
        <v>#N/A</v>
      </c>
      <c r="H325" s="123" t="e">
        <f>VLOOKUP(A325,$A$342:$E$427,5,FALSE)</f>
        <v>#N/A</v>
      </c>
      <c r="I325" s="26" t="b">
        <v>0</v>
      </c>
      <c r="J325" s="26" t="b">
        <v>0</v>
      </c>
      <c r="K325" s="16"/>
      <c r="L325" s="16"/>
      <c r="M325" s="16" t="s">
        <v>450</v>
      </c>
    </row>
    <row r="326" spans="1:13" x14ac:dyDescent="0.35">
      <c r="A326" s="15" t="s">
        <v>696</v>
      </c>
      <c r="B326" s="16" t="s">
        <v>316</v>
      </c>
      <c r="C326" s="16" t="s">
        <v>6</v>
      </c>
      <c r="D326" s="17">
        <v>12</v>
      </c>
      <c r="E326" s="18" t="s">
        <v>310</v>
      </c>
      <c r="F326" s="18" t="s">
        <v>323</v>
      </c>
      <c r="G326" t="e">
        <f t="shared" si="10"/>
        <v>#N/A</v>
      </c>
      <c r="H326" s="123" t="e">
        <f t="shared" si="11"/>
        <v>#N/A</v>
      </c>
      <c r="K326" s="16"/>
      <c r="L326" s="16"/>
      <c r="M326" s="16"/>
    </row>
    <row r="327" spans="1:13" x14ac:dyDescent="0.35">
      <c r="A327" s="15" t="s">
        <v>697</v>
      </c>
      <c r="B327" s="16" t="s">
        <v>316</v>
      </c>
      <c r="C327" s="16" t="s">
        <v>5</v>
      </c>
      <c r="D327" s="17">
        <v>48</v>
      </c>
      <c r="E327" s="18" t="s">
        <v>310</v>
      </c>
      <c r="F327" s="18" t="s">
        <v>327</v>
      </c>
      <c r="G327" t="e">
        <f t="shared" si="10"/>
        <v>#N/A</v>
      </c>
      <c r="H327" s="123" t="e">
        <f t="shared" si="11"/>
        <v>#N/A</v>
      </c>
      <c r="K327" s="16"/>
      <c r="L327" s="16"/>
      <c r="M327" s="16"/>
    </row>
    <row r="328" spans="1:13" x14ac:dyDescent="0.35">
      <c r="A328" s="15" t="s">
        <v>698</v>
      </c>
      <c r="B328" s="16" t="s">
        <v>316</v>
      </c>
      <c r="C328" s="16" t="s">
        <v>460</v>
      </c>
      <c r="D328" s="17">
        <v>140</v>
      </c>
      <c r="E328" s="18" t="s">
        <v>310</v>
      </c>
      <c r="F328" s="18" t="s">
        <v>461</v>
      </c>
      <c r="G328" t="e">
        <f t="shared" si="10"/>
        <v>#N/A</v>
      </c>
      <c r="H328" s="123" t="e">
        <f t="shared" si="11"/>
        <v>#N/A</v>
      </c>
      <c r="K328" s="16"/>
      <c r="L328" s="16"/>
      <c r="M328" s="16"/>
    </row>
    <row r="329" spans="1:13" x14ac:dyDescent="0.35">
      <c r="A329" s="15" t="s">
        <v>148</v>
      </c>
      <c r="B329" s="16" t="s">
        <v>312</v>
      </c>
      <c r="C329" s="16" t="s">
        <v>4</v>
      </c>
      <c r="D329" s="17" t="s">
        <v>345</v>
      </c>
      <c r="E329" s="18">
        <v>46266</v>
      </c>
      <c r="F329" s="18" t="s">
        <v>367</v>
      </c>
      <c r="G329" t="str">
        <f>VLOOKUP(A329,$A$342:$A$427,1,FALSE)</f>
        <v>Woolooga BESS</v>
      </c>
      <c r="H329" s="123">
        <f>VLOOKUP(A329,$A$342:$E$427,5,FALSE)</f>
        <v>46204</v>
      </c>
      <c r="I329" s="26" t="b">
        <v>1</v>
      </c>
      <c r="J329" s="26" t="b">
        <v>1</v>
      </c>
      <c r="K329" s="16"/>
      <c r="L329" s="16" t="s">
        <v>82</v>
      </c>
      <c r="M329" s="16" t="s">
        <v>368</v>
      </c>
    </row>
    <row r="330" spans="1:13" x14ac:dyDescent="0.35">
      <c r="A330" s="15" t="s">
        <v>699</v>
      </c>
      <c r="B330" s="16" t="s">
        <v>309</v>
      </c>
      <c r="C330" s="16" t="s">
        <v>4</v>
      </c>
      <c r="D330" s="17">
        <v>176</v>
      </c>
      <c r="E330" s="18" t="s">
        <v>310</v>
      </c>
      <c r="F330" s="18" t="s">
        <v>367</v>
      </c>
      <c r="G330" t="e">
        <f t="shared" ref="G330:G338" si="12">VLOOKUP(A330,$A$342:$A$427,1,FALSE)</f>
        <v>#N/A</v>
      </c>
      <c r="H330" s="123" t="e">
        <f t="shared" ref="H330:H338" si="13">VLOOKUP(A330,$A$342:$E$427,5,FALSE)</f>
        <v>#N/A</v>
      </c>
      <c r="K330" s="16"/>
      <c r="L330" s="16"/>
      <c r="M330" s="16"/>
    </row>
    <row r="331" spans="1:13" x14ac:dyDescent="0.35">
      <c r="A331" s="15" t="s">
        <v>700</v>
      </c>
      <c r="B331" s="16" t="s">
        <v>312</v>
      </c>
      <c r="C331" s="16" t="s">
        <v>6</v>
      </c>
      <c r="D331" s="17" t="s">
        <v>701</v>
      </c>
      <c r="E331" s="18">
        <v>46722</v>
      </c>
      <c r="F331" s="18"/>
      <c r="G331" t="str">
        <f>VLOOKUP(A331,$A$342:$A$427,1,FALSE)</f>
        <v>Wooreen Energy Storage System (Jeeralang Battery)</v>
      </c>
      <c r="H331" s="123">
        <f>VLOOKUP(A331,$A$342:$E$427,5,FALSE)</f>
        <v>46722</v>
      </c>
      <c r="I331" s="26" t="b">
        <v>1</v>
      </c>
      <c r="J331" s="26" t="b">
        <v>1</v>
      </c>
      <c r="K331" s="16"/>
      <c r="L331" s="16" t="s">
        <v>82</v>
      </c>
      <c r="M331" s="16"/>
    </row>
    <row r="332" spans="1:13" x14ac:dyDescent="0.35">
      <c r="A332" s="15" t="s">
        <v>702</v>
      </c>
      <c r="B332" s="16" t="s">
        <v>309</v>
      </c>
      <c r="C332" s="16" t="s">
        <v>6</v>
      </c>
      <c r="D332" s="17">
        <v>75</v>
      </c>
      <c r="E332" s="18" t="s">
        <v>310</v>
      </c>
      <c r="F332" s="18" t="s">
        <v>445</v>
      </c>
      <c r="G332" t="e">
        <f t="shared" si="12"/>
        <v>#N/A</v>
      </c>
      <c r="H332" s="123" t="e">
        <f t="shared" si="13"/>
        <v>#N/A</v>
      </c>
    </row>
    <row r="333" spans="1:13" x14ac:dyDescent="0.35">
      <c r="A333" s="15" t="s">
        <v>703</v>
      </c>
      <c r="B333" s="16" t="s">
        <v>309</v>
      </c>
      <c r="C333" s="16" t="s">
        <v>5</v>
      </c>
      <c r="D333" s="17">
        <v>53</v>
      </c>
      <c r="E333" s="18" t="s">
        <v>310</v>
      </c>
      <c r="F333" s="18" t="s">
        <v>319</v>
      </c>
      <c r="G333" t="e">
        <f t="shared" si="12"/>
        <v>#N/A</v>
      </c>
      <c r="H333" s="123" t="e">
        <f t="shared" si="13"/>
        <v>#N/A</v>
      </c>
    </row>
    <row r="334" spans="1:13" x14ac:dyDescent="0.35">
      <c r="A334" s="15" t="s">
        <v>704</v>
      </c>
      <c r="B334" s="16" t="s">
        <v>316</v>
      </c>
      <c r="C334" s="16" t="s">
        <v>6</v>
      </c>
      <c r="D334" s="17">
        <v>28</v>
      </c>
      <c r="E334" s="18" t="s">
        <v>310</v>
      </c>
      <c r="F334" s="18" t="s">
        <v>317</v>
      </c>
      <c r="G334" t="e">
        <f t="shared" si="12"/>
        <v>#N/A</v>
      </c>
      <c r="H334" s="123" t="e">
        <f t="shared" si="13"/>
        <v>#N/A</v>
      </c>
    </row>
    <row r="335" spans="1:13" x14ac:dyDescent="0.35">
      <c r="A335" s="15" t="s">
        <v>705</v>
      </c>
      <c r="B335" s="16" t="s">
        <v>316</v>
      </c>
      <c r="C335" s="16" t="s">
        <v>6</v>
      </c>
      <c r="D335" s="17">
        <v>30</v>
      </c>
      <c r="E335" s="18" t="s">
        <v>310</v>
      </c>
      <c r="F335" s="18" t="s">
        <v>333</v>
      </c>
      <c r="G335" t="e">
        <f t="shared" si="12"/>
        <v>#N/A</v>
      </c>
      <c r="H335" s="123" t="e">
        <f t="shared" si="13"/>
        <v>#N/A</v>
      </c>
    </row>
    <row r="336" spans="1:13" x14ac:dyDescent="0.35">
      <c r="A336" s="15" t="s">
        <v>706</v>
      </c>
      <c r="B336" s="16" t="s">
        <v>309</v>
      </c>
      <c r="C336" s="16" t="s">
        <v>4</v>
      </c>
      <c r="D336" s="17">
        <v>103</v>
      </c>
      <c r="E336" s="18" t="s">
        <v>310</v>
      </c>
      <c r="F336" s="18" t="s">
        <v>321</v>
      </c>
      <c r="G336" t="e">
        <f t="shared" si="12"/>
        <v>#N/A</v>
      </c>
      <c r="H336" s="123" t="e">
        <f t="shared" si="13"/>
        <v>#N/A</v>
      </c>
    </row>
    <row r="337" spans="1:13" x14ac:dyDescent="0.35">
      <c r="A337" s="15" t="s">
        <v>707</v>
      </c>
      <c r="B337" s="16" t="s">
        <v>309</v>
      </c>
      <c r="C337" s="16" t="s">
        <v>6</v>
      </c>
      <c r="D337" s="17">
        <v>81</v>
      </c>
      <c r="E337" s="18" t="s">
        <v>310</v>
      </c>
      <c r="F337" s="18" t="s">
        <v>329</v>
      </c>
      <c r="G337" t="e">
        <f t="shared" si="12"/>
        <v>#N/A</v>
      </c>
      <c r="H337" s="123" t="e">
        <f t="shared" si="13"/>
        <v>#N/A</v>
      </c>
    </row>
    <row r="338" spans="1:13" x14ac:dyDescent="0.35">
      <c r="A338" s="15" t="s">
        <v>708</v>
      </c>
      <c r="B338" s="16" t="s">
        <v>316</v>
      </c>
      <c r="C338" s="16" t="s">
        <v>6</v>
      </c>
      <c r="D338" s="17">
        <v>7</v>
      </c>
      <c r="E338" s="18" t="s">
        <v>310</v>
      </c>
      <c r="F338" s="18" t="s">
        <v>329</v>
      </c>
      <c r="G338" t="e">
        <f t="shared" si="12"/>
        <v>#N/A</v>
      </c>
      <c r="H338" s="123" t="e">
        <f t="shared" si="13"/>
        <v>#N/A</v>
      </c>
    </row>
    <row r="340" spans="1:13" ht="15.5" x14ac:dyDescent="0.35">
      <c r="A340" s="98" t="s">
        <v>709</v>
      </c>
      <c r="B340" s="98"/>
      <c r="C340" s="98"/>
      <c r="D340" s="98"/>
      <c r="E340" s="98"/>
      <c r="F340" s="98"/>
      <c r="G340" s="98"/>
      <c r="H340" s="98"/>
      <c r="I340" s="98"/>
      <c r="J340" s="98"/>
      <c r="K340" s="98"/>
      <c r="L340" s="98"/>
      <c r="M340" s="98"/>
    </row>
    <row r="341" spans="1:13" ht="25" x14ac:dyDescent="0.35">
      <c r="A341" s="96" t="s">
        <v>305</v>
      </c>
      <c r="B341" s="96" t="s">
        <v>295</v>
      </c>
      <c r="C341" s="96" t="s">
        <v>47</v>
      </c>
      <c r="D341" s="96" t="s">
        <v>306</v>
      </c>
      <c r="E341" s="96" t="s">
        <v>307</v>
      </c>
      <c r="F341" s="50" t="s">
        <v>710</v>
      </c>
    </row>
    <row r="342" spans="1:13" x14ac:dyDescent="0.35">
      <c r="A342" s="15" t="s">
        <v>237</v>
      </c>
      <c r="B342" s="16" t="s">
        <v>312</v>
      </c>
      <c r="C342" s="16" t="s">
        <v>5</v>
      </c>
      <c r="D342" s="17" t="s">
        <v>373</v>
      </c>
      <c r="E342" s="18">
        <v>46296</v>
      </c>
      <c r="F342" s="18"/>
    </row>
    <row r="343" spans="1:13" x14ac:dyDescent="0.35">
      <c r="A343" s="15" t="s">
        <v>404</v>
      </c>
      <c r="B343" s="16" t="s">
        <v>316</v>
      </c>
      <c r="C343" s="16" t="s">
        <v>5</v>
      </c>
      <c r="D343" s="17">
        <v>275</v>
      </c>
      <c r="E343" s="18">
        <v>46935</v>
      </c>
      <c r="F343" s="18"/>
    </row>
    <row r="344" spans="1:13" x14ac:dyDescent="0.35">
      <c r="A344" s="15" t="s">
        <v>411</v>
      </c>
      <c r="B344" s="16" t="s">
        <v>309</v>
      </c>
      <c r="C344" s="16" t="s">
        <v>5</v>
      </c>
      <c r="D344" s="17">
        <v>350</v>
      </c>
      <c r="E344" s="18">
        <v>46023</v>
      </c>
      <c r="F344" s="18"/>
    </row>
    <row r="345" spans="1:13" x14ac:dyDescent="0.35">
      <c r="A345" s="15" t="s">
        <v>430</v>
      </c>
      <c r="B345" s="16" t="s">
        <v>312</v>
      </c>
      <c r="C345" s="16" t="s">
        <v>5</v>
      </c>
      <c r="D345" s="17" t="s">
        <v>431</v>
      </c>
      <c r="E345" s="18">
        <v>46204</v>
      </c>
      <c r="F345" s="18"/>
    </row>
    <row r="346" spans="1:13" x14ac:dyDescent="0.35">
      <c r="A346" s="15" t="s">
        <v>432</v>
      </c>
      <c r="B346" s="16" t="s">
        <v>312</v>
      </c>
      <c r="C346" s="16" t="s">
        <v>5</v>
      </c>
      <c r="D346" s="17" t="s">
        <v>433</v>
      </c>
      <c r="E346" s="18">
        <v>46569</v>
      </c>
      <c r="F346" s="18"/>
    </row>
    <row r="347" spans="1:13" x14ac:dyDescent="0.35">
      <c r="A347" s="15" t="s">
        <v>446</v>
      </c>
      <c r="B347" s="16" t="s">
        <v>309</v>
      </c>
      <c r="C347" s="16" t="s">
        <v>5</v>
      </c>
      <c r="D347" s="17">
        <v>260</v>
      </c>
      <c r="E347" s="18">
        <v>46023</v>
      </c>
      <c r="F347" s="18"/>
    </row>
    <row r="348" spans="1:13" x14ac:dyDescent="0.35">
      <c r="A348" s="15" t="s">
        <v>195</v>
      </c>
      <c r="B348" s="16" t="s">
        <v>312</v>
      </c>
      <c r="C348" s="16" t="s">
        <v>5</v>
      </c>
      <c r="D348" s="17" t="s">
        <v>455</v>
      </c>
      <c r="E348" s="18">
        <v>46569</v>
      </c>
      <c r="F348" s="18"/>
    </row>
    <row r="349" spans="1:13" x14ac:dyDescent="0.35">
      <c r="A349" s="15" t="s">
        <v>456</v>
      </c>
      <c r="B349" s="16" t="s">
        <v>309</v>
      </c>
      <c r="C349" s="16" t="s">
        <v>5</v>
      </c>
      <c r="D349" s="17">
        <v>450</v>
      </c>
      <c r="E349" s="18">
        <v>46204</v>
      </c>
      <c r="F349" s="18"/>
    </row>
    <row r="350" spans="1:13" x14ac:dyDescent="0.35">
      <c r="A350" s="15" t="s">
        <v>197</v>
      </c>
      <c r="B350" s="16" t="s">
        <v>312</v>
      </c>
      <c r="C350" s="16" t="s">
        <v>5</v>
      </c>
      <c r="D350" s="17" t="s">
        <v>463</v>
      </c>
      <c r="E350" s="18">
        <v>46935</v>
      </c>
      <c r="F350" s="18"/>
    </row>
    <row r="351" spans="1:13" x14ac:dyDescent="0.35">
      <c r="A351" s="15" t="s">
        <v>481</v>
      </c>
      <c r="B351" s="16" t="s">
        <v>309</v>
      </c>
      <c r="C351" s="16" t="s">
        <v>5</v>
      </c>
      <c r="D351" s="17">
        <v>8</v>
      </c>
      <c r="E351" s="18">
        <v>46204</v>
      </c>
      <c r="F351" s="18"/>
    </row>
    <row r="352" spans="1:13" x14ac:dyDescent="0.35">
      <c r="A352" s="15" t="s">
        <v>286</v>
      </c>
      <c r="B352" s="16" t="s">
        <v>312</v>
      </c>
      <c r="C352" s="16" t="s">
        <v>5</v>
      </c>
      <c r="D352" s="17" t="s">
        <v>525</v>
      </c>
      <c r="E352" s="18">
        <v>46023</v>
      </c>
      <c r="F352" s="18"/>
    </row>
    <row r="353" spans="1:6" x14ac:dyDescent="0.35">
      <c r="A353" s="15" t="s">
        <v>200</v>
      </c>
      <c r="B353" s="16" t="s">
        <v>312</v>
      </c>
      <c r="C353" s="16" t="s">
        <v>5</v>
      </c>
      <c r="D353" s="17" t="s">
        <v>528</v>
      </c>
      <c r="E353" s="18">
        <v>46204</v>
      </c>
      <c r="F353" s="18"/>
    </row>
    <row r="354" spans="1:6" x14ac:dyDescent="0.35">
      <c r="A354" s="15" t="s">
        <v>201</v>
      </c>
      <c r="B354" s="16" t="s">
        <v>312</v>
      </c>
      <c r="C354" s="16" t="s">
        <v>5</v>
      </c>
      <c r="D354" s="17" t="s">
        <v>545</v>
      </c>
      <c r="E354" s="18">
        <v>46388</v>
      </c>
      <c r="F354" s="18"/>
    </row>
    <row r="355" spans="1:6" x14ac:dyDescent="0.35">
      <c r="A355" s="15" t="s">
        <v>546</v>
      </c>
      <c r="B355" s="16" t="s">
        <v>309</v>
      </c>
      <c r="C355" s="16" t="s">
        <v>5</v>
      </c>
      <c r="D355" s="17">
        <v>152</v>
      </c>
      <c r="E355" s="18">
        <v>46569</v>
      </c>
      <c r="F355" s="18"/>
    </row>
    <row r="356" spans="1:6" x14ac:dyDescent="0.35">
      <c r="A356" s="15" t="s">
        <v>548</v>
      </c>
      <c r="B356" s="16" t="s">
        <v>309</v>
      </c>
      <c r="C356" s="16" t="s">
        <v>5</v>
      </c>
      <c r="D356" s="17">
        <v>172</v>
      </c>
      <c r="E356" s="18">
        <v>46419</v>
      </c>
      <c r="F356" s="18"/>
    </row>
    <row r="357" spans="1:6" x14ac:dyDescent="0.35">
      <c r="A357" s="88" t="s">
        <v>549</v>
      </c>
      <c r="B357" s="89" t="s">
        <v>312</v>
      </c>
      <c r="C357" s="89" t="s">
        <v>5</v>
      </c>
      <c r="D357" s="89" t="s">
        <v>550</v>
      </c>
      <c r="E357" s="91">
        <v>46784</v>
      </c>
      <c r="F357" s="91"/>
    </row>
    <row r="358" spans="1:6" x14ac:dyDescent="0.35">
      <c r="A358" s="15" t="s">
        <v>570</v>
      </c>
      <c r="B358" s="16" t="s">
        <v>309</v>
      </c>
      <c r="C358" s="16" t="s">
        <v>5</v>
      </c>
      <c r="D358" s="17">
        <v>25</v>
      </c>
      <c r="E358" s="18">
        <v>46447</v>
      </c>
      <c r="F358" s="18"/>
    </row>
    <row r="359" spans="1:6" x14ac:dyDescent="0.35">
      <c r="A359" s="15" t="s">
        <v>579</v>
      </c>
      <c r="B359" s="16" t="s">
        <v>309</v>
      </c>
      <c r="C359" s="16" t="s">
        <v>5</v>
      </c>
      <c r="D359" s="17">
        <v>320</v>
      </c>
      <c r="E359" s="18">
        <v>46204</v>
      </c>
      <c r="F359" s="18"/>
    </row>
    <row r="360" spans="1:6" x14ac:dyDescent="0.35">
      <c r="A360" s="15" t="s">
        <v>580</v>
      </c>
      <c r="B360" s="16" t="s">
        <v>312</v>
      </c>
      <c r="C360" s="16" t="s">
        <v>5</v>
      </c>
      <c r="D360" s="17" t="s">
        <v>345</v>
      </c>
      <c r="E360" s="18">
        <v>46569</v>
      </c>
      <c r="F360" s="18"/>
    </row>
    <row r="361" spans="1:6" x14ac:dyDescent="0.35">
      <c r="A361" s="15" t="s">
        <v>211</v>
      </c>
      <c r="B361" s="16" t="s">
        <v>312</v>
      </c>
      <c r="C361" s="16" t="s">
        <v>5</v>
      </c>
      <c r="D361" s="17" t="s">
        <v>589</v>
      </c>
      <c r="E361" s="18">
        <v>46357</v>
      </c>
      <c r="F361" s="18"/>
    </row>
    <row r="362" spans="1:6" x14ac:dyDescent="0.35">
      <c r="A362" s="15" t="s">
        <v>590</v>
      </c>
      <c r="B362" s="16" t="s">
        <v>312</v>
      </c>
      <c r="C362" s="16" t="s">
        <v>5</v>
      </c>
      <c r="D362" s="17" t="s">
        <v>591</v>
      </c>
      <c r="E362" s="18">
        <v>46204</v>
      </c>
      <c r="F362" s="18"/>
    </row>
    <row r="363" spans="1:6" x14ac:dyDescent="0.35">
      <c r="A363" s="15" t="s">
        <v>592</v>
      </c>
      <c r="B363" s="16" t="s">
        <v>309</v>
      </c>
      <c r="C363" s="16" t="s">
        <v>5</v>
      </c>
      <c r="D363" s="17">
        <v>5</v>
      </c>
      <c r="E363" s="18">
        <v>46204</v>
      </c>
      <c r="F363" s="18"/>
    </row>
    <row r="364" spans="1:6" x14ac:dyDescent="0.35">
      <c r="A364" s="15" t="s">
        <v>593</v>
      </c>
      <c r="B364" s="16" t="s">
        <v>309</v>
      </c>
      <c r="C364" s="16" t="s">
        <v>5</v>
      </c>
      <c r="D364" s="17">
        <v>51</v>
      </c>
      <c r="E364" s="18">
        <v>46023</v>
      </c>
      <c r="F364" s="18"/>
    </row>
    <row r="365" spans="1:6" x14ac:dyDescent="0.35">
      <c r="A365" s="15" t="s">
        <v>212</v>
      </c>
      <c r="B365" s="16" t="s">
        <v>507</v>
      </c>
      <c r="C365" s="16" t="s">
        <v>5</v>
      </c>
      <c r="D365" s="17" t="s">
        <v>594</v>
      </c>
      <c r="E365" s="18">
        <v>48396</v>
      </c>
      <c r="F365" s="18"/>
    </row>
    <row r="366" spans="1:6" x14ac:dyDescent="0.35">
      <c r="A366" s="15" t="s">
        <v>216</v>
      </c>
      <c r="B366" s="16" t="s">
        <v>312</v>
      </c>
      <c r="C366" s="16" t="s">
        <v>5</v>
      </c>
      <c r="D366" s="17" t="s">
        <v>602</v>
      </c>
      <c r="E366" s="18">
        <v>46569</v>
      </c>
      <c r="F366" s="18"/>
    </row>
    <row r="367" spans="1:6" x14ac:dyDescent="0.35">
      <c r="A367" s="15" t="s">
        <v>603</v>
      </c>
      <c r="B367" s="16" t="s">
        <v>309</v>
      </c>
      <c r="C367" s="16" t="s">
        <v>5</v>
      </c>
      <c r="D367" s="17">
        <v>85</v>
      </c>
      <c r="E367" s="18">
        <v>46204</v>
      </c>
      <c r="F367" s="18"/>
    </row>
    <row r="368" spans="1:6" x14ac:dyDescent="0.35">
      <c r="A368" s="88" t="s">
        <v>217</v>
      </c>
      <c r="B368" s="89" t="s">
        <v>312</v>
      </c>
      <c r="C368" s="89" t="s">
        <v>5</v>
      </c>
      <c r="D368" s="89" t="s">
        <v>607</v>
      </c>
      <c r="E368" s="91">
        <v>46569</v>
      </c>
      <c r="F368" s="91"/>
    </row>
    <row r="369" spans="1:6" x14ac:dyDescent="0.35">
      <c r="A369" s="15" t="s">
        <v>218</v>
      </c>
      <c r="B369" s="16" t="s">
        <v>621</v>
      </c>
      <c r="C369" s="16" t="s">
        <v>5</v>
      </c>
      <c r="D369" s="17" t="s">
        <v>622</v>
      </c>
      <c r="E369" s="18">
        <v>47088</v>
      </c>
      <c r="F369" s="18"/>
    </row>
    <row r="370" spans="1:6" x14ac:dyDescent="0.35">
      <c r="A370" s="88" t="s">
        <v>219</v>
      </c>
      <c r="B370" s="89" t="s">
        <v>312</v>
      </c>
      <c r="C370" s="89" t="s">
        <v>5</v>
      </c>
      <c r="D370" s="89" t="s">
        <v>624</v>
      </c>
      <c r="E370" s="91">
        <v>46388</v>
      </c>
      <c r="F370" s="91"/>
    </row>
    <row r="371" spans="1:6" x14ac:dyDescent="0.35">
      <c r="A371" s="15" t="s">
        <v>627</v>
      </c>
      <c r="B371" s="16" t="s">
        <v>507</v>
      </c>
      <c r="C371" s="16" t="s">
        <v>5</v>
      </c>
      <c r="D371" s="17">
        <v>1020</v>
      </c>
      <c r="E371" s="18">
        <v>47119</v>
      </c>
      <c r="F371" s="18"/>
    </row>
    <row r="372" spans="1:6" x14ac:dyDescent="0.35">
      <c r="A372" s="15" t="s">
        <v>629</v>
      </c>
      <c r="B372" s="16" t="s">
        <v>507</v>
      </c>
      <c r="C372" s="16" t="s">
        <v>5</v>
      </c>
      <c r="D372" s="17">
        <v>2040</v>
      </c>
      <c r="E372" s="18">
        <v>47484</v>
      </c>
      <c r="F372" s="18"/>
    </row>
    <row r="373" spans="1:6" x14ac:dyDescent="0.35">
      <c r="A373" s="15" t="s">
        <v>220</v>
      </c>
      <c r="B373" s="16" t="s">
        <v>312</v>
      </c>
      <c r="C373" s="16" t="s">
        <v>5</v>
      </c>
      <c r="D373" s="17" t="s">
        <v>634</v>
      </c>
      <c r="E373" s="18">
        <v>46935</v>
      </c>
      <c r="F373" s="18"/>
    </row>
    <row r="374" spans="1:6" x14ac:dyDescent="0.35">
      <c r="A374" s="15" t="s">
        <v>658</v>
      </c>
      <c r="B374" s="16" t="s">
        <v>316</v>
      </c>
      <c r="C374" s="16" t="s">
        <v>5</v>
      </c>
      <c r="D374" s="17">
        <v>400</v>
      </c>
      <c r="E374" s="18">
        <v>46966</v>
      </c>
      <c r="F374" s="18"/>
    </row>
    <row r="375" spans="1:6" x14ac:dyDescent="0.35">
      <c r="A375" s="88" t="s">
        <v>671</v>
      </c>
      <c r="B375" s="89" t="s">
        <v>312</v>
      </c>
      <c r="C375" s="89" t="s">
        <v>5</v>
      </c>
      <c r="D375" s="89" t="s">
        <v>672</v>
      </c>
      <c r="E375" s="91">
        <v>46023</v>
      </c>
      <c r="F375" s="91"/>
    </row>
    <row r="376" spans="1:6" x14ac:dyDescent="0.35">
      <c r="A376" s="15" t="s">
        <v>224</v>
      </c>
      <c r="B376" s="16" t="s">
        <v>312</v>
      </c>
      <c r="C376" s="16" t="s">
        <v>5</v>
      </c>
      <c r="D376" s="17" t="s">
        <v>373</v>
      </c>
      <c r="E376" s="18">
        <v>46204</v>
      </c>
      <c r="F376" s="18"/>
    </row>
    <row r="377" spans="1:6" x14ac:dyDescent="0.35">
      <c r="A377" s="15" t="s">
        <v>136</v>
      </c>
      <c r="B377" s="16" t="s">
        <v>309</v>
      </c>
      <c r="C377" s="16" t="s">
        <v>4</v>
      </c>
      <c r="D377" s="17">
        <v>380</v>
      </c>
      <c r="E377" s="18">
        <v>45870</v>
      </c>
      <c r="F377" s="18"/>
    </row>
    <row r="378" spans="1:6" x14ac:dyDescent="0.35">
      <c r="A378" s="15" t="s">
        <v>149</v>
      </c>
      <c r="B378" s="16" t="s">
        <v>507</v>
      </c>
      <c r="C378" s="16" t="s">
        <v>4</v>
      </c>
      <c r="D378" s="17">
        <v>1000</v>
      </c>
      <c r="E378" s="18">
        <v>49126</v>
      </c>
      <c r="F378" s="18"/>
    </row>
    <row r="379" spans="1:6" x14ac:dyDescent="0.35">
      <c r="A379" s="15" t="s">
        <v>149</v>
      </c>
      <c r="B379" s="16" t="s">
        <v>507</v>
      </c>
      <c r="C379" s="16" t="s">
        <v>4</v>
      </c>
      <c r="D379" s="17">
        <v>2000</v>
      </c>
      <c r="E379" s="18">
        <v>49491</v>
      </c>
      <c r="F379" s="18"/>
    </row>
    <row r="380" spans="1:6" x14ac:dyDescent="0.35">
      <c r="A380" s="15" t="s">
        <v>138</v>
      </c>
      <c r="B380" s="16" t="s">
        <v>316</v>
      </c>
      <c r="C380" s="16" t="s">
        <v>4</v>
      </c>
      <c r="D380" s="17">
        <v>228</v>
      </c>
      <c r="E380" s="18">
        <v>46753</v>
      </c>
      <c r="F380" s="18"/>
    </row>
    <row r="381" spans="1:6" x14ac:dyDescent="0.35">
      <c r="A381" s="15" t="s">
        <v>354</v>
      </c>
      <c r="B381" s="16" t="s">
        <v>312</v>
      </c>
      <c r="C381" s="16" t="s">
        <v>4</v>
      </c>
      <c r="D381" s="17" t="s">
        <v>355</v>
      </c>
      <c r="E381" s="18">
        <v>46174</v>
      </c>
      <c r="F381" s="18"/>
    </row>
    <row r="382" spans="1:6" x14ac:dyDescent="0.35">
      <c r="A382" s="15" t="s">
        <v>151</v>
      </c>
      <c r="B382" s="16" t="s">
        <v>312</v>
      </c>
      <c r="C382" s="16" t="s">
        <v>4</v>
      </c>
      <c r="D382" s="17" t="s">
        <v>356</v>
      </c>
      <c r="E382" s="18">
        <v>46388</v>
      </c>
      <c r="F382" s="18"/>
    </row>
    <row r="383" spans="1:6" x14ac:dyDescent="0.35">
      <c r="A383" s="15" t="s">
        <v>358</v>
      </c>
      <c r="B383" s="16" t="s">
        <v>309</v>
      </c>
      <c r="C383" s="16" t="s">
        <v>4</v>
      </c>
      <c r="D383" s="17">
        <v>296</v>
      </c>
      <c r="E383" s="18">
        <v>46388</v>
      </c>
      <c r="F383" s="18"/>
    </row>
    <row r="384" spans="1:6" x14ac:dyDescent="0.35">
      <c r="A384" s="15" t="s">
        <v>152</v>
      </c>
      <c r="B384" s="16" t="s">
        <v>309</v>
      </c>
      <c r="C384" s="16" t="s">
        <v>4</v>
      </c>
      <c r="D384" s="17">
        <v>78</v>
      </c>
      <c r="E384" s="18">
        <v>45992</v>
      </c>
      <c r="F384" s="18"/>
    </row>
    <row r="385" spans="1:6" x14ac:dyDescent="0.35">
      <c r="A385" s="15" t="s">
        <v>139</v>
      </c>
      <c r="B385" s="16" t="s">
        <v>316</v>
      </c>
      <c r="C385" s="16" t="s">
        <v>4</v>
      </c>
      <c r="D385" s="17">
        <v>450</v>
      </c>
      <c r="E385" s="18">
        <v>45901</v>
      </c>
      <c r="F385" s="18"/>
    </row>
    <row r="386" spans="1:6" x14ac:dyDescent="0.35">
      <c r="A386" s="88" t="s">
        <v>420</v>
      </c>
      <c r="B386" s="89" t="s">
        <v>309</v>
      </c>
      <c r="C386" s="89" t="s">
        <v>4</v>
      </c>
      <c r="D386" s="89">
        <v>88</v>
      </c>
      <c r="E386" s="91">
        <v>48030</v>
      </c>
      <c r="F386" s="91"/>
    </row>
    <row r="387" spans="1:6" x14ac:dyDescent="0.35">
      <c r="A387" s="15" t="s">
        <v>153</v>
      </c>
      <c r="B387" s="16" t="s">
        <v>309</v>
      </c>
      <c r="C387" s="16" t="s">
        <v>4</v>
      </c>
      <c r="D387" s="17">
        <v>94</v>
      </c>
      <c r="E387" s="18">
        <v>46204</v>
      </c>
      <c r="F387" s="18"/>
    </row>
    <row r="388" spans="1:6" x14ac:dyDescent="0.35">
      <c r="A388" s="88" t="s">
        <v>140</v>
      </c>
      <c r="B388" s="89" t="s">
        <v>316</v>
      </c>
      <c r="C388" s="89" t="s">
        <v>4</v>
      </c>
      <c r="D388" s="89">
        <v>285</v>
      </c>
      <c r="E388" s="91">
        <v>46753</v>
      </c>
      <c r="F388" s="91"/>
    </row>
    <row r="389" spans="1:6" x14ac:dyDescent="0.35">
      <c r="A389" s="15" t="s">
        <v>141</v>
      </c>
      <c r="B389" s="16" t="s">
        <v>316</v>
      </c>
      <c r="C389" s="16" t="s">
        <v>4</v>
      </c>
      <c r="D389" s="17">
        <v>923</v>
      </c>
      <c r="E389" s="18">
        <v>45962</v>
      </c>
      <c r="F389" s="18"/>
    </row>
    <row r="390" spans="1:6" x14ac:dyDescent="0.35">
      <c r="A390" s="15" t="s">
        <v>154</v>
      </c>
      <c r="B390" s="16" t="s">
        <v>316</v>
      </c>
      <c r="C390" s="16" t="s">
        <v>4</v>
      </c>
      <c r="D390" s="17">
        <v>400</v>
      </c>
      <c r="E390" s="18">
        <v>46905</v>
      </c>
      <c r="F390" s="18"/>
    </row>
    <row r="391" spans="1:6" ht="14.25" customHeight="1" x14ac:dyDescent="0.35">
      <c r="A391" s="15" t="s">
        <v>155</v>
      </c>
      <c r="B391" s="16" t="s">
        <v>309</v>
      </c>
      <c r="C391" s="16" t="s">
        <v>4</v>
      </c>
      <c r="D391" s="17">
        <v>120</v>
      </c>
      <c r="E391" s="18">
        <v>46023</v>
      </c>
      <c r="F391" s="18"/>
    </row>
    <row r="392" spans="1:6" x14ac:dyDescent="0.35">
      <c r="A392" s="15" t="s">
        <v>156</v>
      </c>
      <c r="B392" s="16" t="s">
        <v>312</v>
      </c>
      <c r="C392" s="16" t="s">
        <v>4</v>
      </c>
      <c r="D392" s="17" t="s">
        <v>631</v>
      </c>
      <c r="E392" s="18">
        <v>46447</v>
      </c>
      <c r="F392" s="18"/>
    </row>
    <row r="393" spans="1:6" x14ac:dyDescent="0.35">
      <c r="A393" s="15" t="s">
        <v>142</v>
      </c>
      <c r="B393" s="16" t="s">
        <v>312</v>
      </c>
      <c r="C393" s="16" t="s">
        <v>4</v>
      </c>
      <c r="D393" s="17" t="s">
        <v>373</v>
      </c>
      <c r="E393" s="18">
        <v>46023</v>
      </c>
      <c r="F393" s="18"/>
    </row>
    <row r="394" spans="1:6" x14ac:dyDescent="0.35">
      <c r="A394" s="15" t="s">
        <v>143</v>
      </c>
      <c r="B394" s="16" t="s">
        <v>312</v>
      </c>
      <c r="C394" s="16" t="s">
        <v>4</v>
      </c>
      <c r="D394" s="17" t="s">
        <v>606</v>
      </c>
      <c r="E394" s="18">
        <v>46204</v>
      </c>
      <c r="F394" s="18"/>
    </row>
    <row r="395" spans="1:6" x14ac:dyDescent="0.35">
      <c r="A395" s="15" t="s">
        <v>134</v>
      </c>
      <c r="B395" s="16" t="s">
        <v>312</v>
      </c>
      <c r="C395" s="16" t="s">
        <v>4</v>
      </c>
      <c r="D395" s="17" t="s">
        <v>373</v>
      </c>
      <c r="E395" s="18">
        <v>45962</v>
      </c>
      <c r="F395" s="18"/>
    </row>
    <row r="396" spans="1:6" x14ac:dyDescent="0.35">
      <c r="A396" s="88" t="s">
        <v>144</v>
      </c>
      <c r="B396" s="89" t="s">
        <v>312</v>
      </c>
      <c r="C396" s="89" t="s">
        <v>4</v>
      </c>
      <c r="D396" s="89" t="s">
        <v>363</v>
      </c>
      <c r="E396" s="91">
        <v>45901</v>
      </c>
      <c r="F396" s="91"/>
    </row>
    <row r="397" spans="1:6" x14ac:dyDescent="0.35">
      <c r="A397" s="15" t="s">
        <v>145</v>
      </c>
      <c r="B397" s="16" t="s">
        <v>312</v>
      </c>
      <c r="C397" s="16" t="s">
        <v>4</v>
      </c>
      <c r="D397" s="17" t="s">
        <v>657</v>
      </c>
      <c r="E397" s="18">
        <v>45992</v>
      </c>
      <c r="F397" s="18"/>
    </row>
    <row r="398" spans="1:6" x14ac:dyDescent="0.35">
      <c r="A398" s="88" t="s">
        <v>146</v>
      </c>
      <c r="B398" s="89" t="s">
        <v>316</v>
      </c>
      <c r="C398" s="89" t="s">
        <v>4</v>
      </c>
      <c r="D398" s="89">
        <v>252</v>
      </c>
      <c r="E398" s="91">
        <v>46204</v>
      </c>
      <c r="F398" s="91"/>
    </row>
    <row r="399" spans="1:6" x14ac:dyDescent="0.35">
      <c r="A399" s="15" t="s">
        <v>147</v>
      </c>
      <c r="B399" s="16" t="s">
        <v>316</v>
      </c>
      <c r="C399" s="16" t="s">
        <v>4</v>
      </c>
      <c r="D399" s="17">
        <v>254</v>
      </c>
      <c r="E399" s="18">
        <v>46569</v>
      </c>
      <c r="F399" s="18"/>
    </row>
    <row r="400" spans="1:6" x14ac:dyDescent="0.35">
      <c r="A400" s="15" t="s">
        <v>157</v>
      </c>
      <c r="B400" s="16" t="s">
        <v>309</v>
      </c>
      <c r="C400" s="16" t="s">
        <v>4</v>
      </c>
      <c r="D400" s="17">
        <v>320</v>
      </c>
      <c r="E400" s="18">
        <v>46569</v>
      </c>
      <c r="F400" s="18"/>
    </row>
    <row r="401" spans="1:6" x14ac:dyDescent="0.35">
      <c r="A401" s="15" t="s">
        <v>158</v>
      </c>
      <c r="B401" s="16" t="s">
        <v>312</v>
      </c>
      <c r="C401" s="16" t="s">
        <v>4</v>
      </c>
      <c r="D401" s="17" t="s">
        <v>683</v>
      </c>
      <c r="E401" s="18">
        <v>46204</v>
      </c>
      <c r="F401" s="18"/>
    </row>
    <row r="402" spans="1:6" x14ac:dyDescent="0.35">
      <c r="A402" s="15" t="s">
        <v>148</v>
      </c>
      <c r="B402" s="16" t="s">
        <v>312</v>
      </c>
      <c r="C402" s="16" t="s">
        <v>4</v>
      </c>
      <c r="D402" s="17" t="s">
        <v>345</v>
      </c>
      <c r="E402" s="18">
        <v>46204</v>
      </c>
      <c r="F402" s="18"/>
    </row>
    <row r="403" spans="1:6" x14ac:dyDescent="0.35">
      <c r="A403" s="15" t="s">
        <v>104</v>
      </c>
      <c r="B403" s="16" t="s">
        <v>312</v>
      </c>
      <c r="C403" s="16" t="s">
        <v>7</v>
      </c>
      <c r="D403" s="17" t="s">
        <v>372</v>
      </c>
      <c r="E403" s="18">
        <v>46082</v>
      </c>
      <c r="F403" s="18"/>
    </row>
    <row r="404" spans="1:6" x14ac:dyDescent="0.35">
      <c r="A404" s="15" t="s">
        <v>391</v>
      </c>
      <c r="B404" s="16" t="s">
        <v>312</v>
      </c>
      <c r="C404" s="16" t="s">
        <v>7</v>
      </c>
      <c r="D404" s="17" t="s">
        <v>392</v>
      </c>
      <c r="E404" s="18">
        <v>46204</v>
      </c>
      <c r="F404" s="18"/>
    </row>
    <row r="405" spans="1:6" x14ac:dyDescent="0.35">
      <c r="A405" s="15" t="s">
        <v>527</v>
      </c>
      <c r="B405" s="16" t="s">
        <v>312</v>
      </c>
      <c r="C405" s="16" t="s">
        <v>7</v>
      </c>
      <c r="D405" s="17" t="s">
        <v>373</v>
      </c>
      <c r="E405" s="18">
        <v>46419</v>
      </c>
      <c r="F405" s="18"/>
    </row>
    <row r="406" spans="1:6" x14ac:dyDescent="0.35">
      <c r="A406" s="15" t="s">
        <v>542</v>
      </c>
      <c r="B406" s="16" t="s">
        <v>312</v>
      </c>
      <c r="C406" s="16" t="s">
        <v>7</v>
      </c>
      <c r="D406" s="17" t="s">
        <v>378</v>
      </c>
      <c r="E406" s="18">
        <v>45901</v>
      </c>
      <c r="F406" s="18"/>
    </row>
    <row r="407" spans="1:6" x14ac:dyDescent="0.35">
      <c r="A407" s="15" t="s">
        <v>636</v>
      </c>
      <c r="B407" s="16" t="s">
        <v>312</v>
      </c>
      <c r="C407" s="16" t="s">
        <v>7</v>
      </c>
      <c r="D407" s="17" t="s">
        <v>637</v>
      </c>
      <c r="E407" s="18">
        <v>46204</v>
      </c>
      <c r="F407" s="18"/>
    </row>
    <row r="408" spans="1:6" x14ac:dyDescent="0.35">
      <c r="A408" s="15" t="s">
        <v>284</v>
      </c>
      <c r="B408" s="16" t="s">
        <v>312</v>
      </c>
      <c r="C408" s="16" t="s">
        <v>7</v>
      </c>
      <c r="D408" s="17" t="s">
        <v>649</v>
      </c>
      <c r="E408" s="18">
        <v>45870</v>
      </c>
      <c r="F408" s="18"/>
    </row>
    <row r="409" spans="1:6" x14ac:dyDescent="0.35">
      <c r="A409" s="15" t="s">
        <v>380</v>
      </c>
      <c r="B409" s="16" t="s">
        <v>309</v>
      </c>
      <c r="C409" s="16" t="s">
        <v>6</v>
      </c>
      <c r="D409" s="17">
        <v>171</v>
      </c>
      <c r="E409" s="18">
        <v>46569</v>
      </c>
      <c r="F409" s="18"/>
    </row>
    <row r="410" spans="1:6" x14ac:dyDescent="0.35">
      <c r="A410" s="15" t="s">
        <v>437</v>
      </c>
      <c r="B410" s="16" t="s">
        <v>309</v>
      </c>
      <c r="C410" s="16" t="s">
        <v>6</v>
      </c>
      <c r="D410" s="17">
        <v>80</v>
      </c>
      <c r="E410" s="18">
        <v>46722</v>
      </c>
      <c r="F410" s="18"/>
    </row>
    <row r="411" spans="1:6" x14ac:dyDescent="0.35">
      <c r="A411" s="88" t="s">
        <v>438</v>
      </c>
      <c r="B411" s="89" t="s">
        <v>312</v>
      </c>
      <c r="C411" s="89" t="s">
        <v>6</v>
      </c>
      <c r="D411" s="89" t="s">
        <v>439</v>
      </c>
      <c r="E411" s="91">
        <v>46722</v>
      </c>
      <c r="F411" s="91"/>
    </row>
    <row r="412" spans="1:6" x14ac:dyDescent="0.35">
      <c r="A412" s="15" t="s">
        <v>451</v>
      </c>
      <c r="B412" s="16" t="s">
        <v>316</v>
      </c>
      <c r="C412" s="16" t="s">
        <v>6</v>
      </c>
      <c r="D412" s="17">
        <v>756</v>
      </c>
      <c r="E412" s="18">
        <v>45870</v>
      </c>
      <c r="F412" s="18"/>
    </row>
    <row r="413" spans="1:6" x14ac:dyDescent="0.35">
      <c r="A413" s="15" t="s">
        <v>452</v>
      </c>
      <c r="B413" s="16" t="s">
        <v>316</v>
      </c>
      <c r="C413" s="16" t="s">
        <v>6</v>
      </c>
      <c r="D413" s="17">
        <v>577</v>
      </c>
      <c r="E413" s="18">
        <v>46569</v>
      </c>
      <c r="F413" s="18"/>
    </row>
    <row r="414" spans="1:6" x14ac:dyDescent="0.35">
      <c r="A414" s="88" t="s">
        <v>454</v>
      </c>
      <c r="B414" s="89" t="s">
        <v>309</v>
      </c>
      <c r="C414" s="89" t="s">
        <v>6</v>
      </c>
      <c r="D414" s="89">
        <v>250</v>
      </c>
      <c r="E414" s="91">
        <v>46388</v>
      </c>
      <c r="F414" s="91"/>
    </row>
    <row r="415" spans="1:6" x14ac:dyDescent="0.35">
      <c r="A415" s="15" t="s">
        <v>491</v>
      </c>
      <c r="B415" s="16" t="s">
        <v>309</v>
      </c>
      <c r="C415" s="16" t="s">
        <v>6</v>
      </c>
      <c r="D415" s="17">
        <v>199</v>
      </c>
      <c r="E415" s="18">
        <v>46388</v>
      </c>
      <c r="F415" s="18"/>
    </row>
    <row r="416" spans="1:6" x14ac:dyDescent="0.35">
      <c r="A416" s="15" t="s">
        <v>492</v>
      </c>
      <c r="B416" s="16" t="s">
        <v>312</v>
      </c>
      <c r="C416" s="16" t="s">
        <v>6</v>
      </c>
      <c r="D416" s="17" t="s">
        <v>378</v>
      </c>
      <c r="E416" s="18">
        <v>46753</v>
      </c>
      <c r="F416" s="18"/>
    </row>
    <row r="417" spans="1:6" x14ac:dyDescent="0.35">
      <c r="A417" s="88" t="s">
        <v>522</v>
      </c>
      <c r="B417" s="89" t="s">
        <v>309</v>
      </c>
      <c r="C417" s="89" t="s">
        <v>6</v>
      </c>
      <c r="D417" s="89">
        <v>80</v>
      </c>
      <c r="E417" s="91">
        <v>46327</v>
      </c>
      <c r="F417" s="91"/>
    </row>
    <row r="418" spans="1:6" x14ac:dyDescent="0.35">
      <c r="A418" s="15" t="s">
        <v>551</v>
      </c>
      <c r="B418" s="16" t="s">
        <v>312</v>
      </c>
      <c r="C418" s="16" t="s">
        <v>6</v>
      </c>
      <c r="D418" s="17" t="s">
        <v>552</v>
      </c>
      <c r="E418" s="18">
        <v>46023</v>
      </c>
      <c r="F418" s="18"/>
    </row>
    <row r="419" spans="1:6" x14ac:dyDescent="0.35">
      <c r="A419" s="15" t="s">
        <v>113</v>
      </c>
      <c r="B419" s="16" t="s">
        <v>312</v>
      </c>
      <c r="C419" s="16" t="s">
        <v>6</v>
      </c>
      <c r="D419" s="17" t="s">
        <v>560</v>
      </c>
      <c r="E419" s="18">
        <v>46204</v>
      </c>
      <c r="F419" s="18"/>
    </row>
    <row r="420" spans="1:6" x14ac:dyDescent="0.35">
      <c r="A420" s="15" t="s">
        <v>124</v>
      </c>
      <c r="B420" s="16" t="s">
        <v>312</v>
      </c>
      <c r="C420" s="16" t="s">
        <v>6</v>
      </c>
      <c r="D420" s="17" t="s">
        <v>561</v>
      </c>
      <c r="E420" s="18">
        <v>46447</v>
      </c>
      <c r="F420" s="18"/>
    </row>
    <row r="421" spans="1:6" x14ac:dyDescent="0.35">
      <c r="A421" s="15" t="s">
        <v>115</v>
      </c>
      <c r="B421" s="16" t="s">
        <v>312</v>
      </c>
      <c r="C421" s="16" t="s">
        <v>6</v>
      </c>
      <c r="D421" s="17" t="s">
        <v>650</v>
      </c>
      <c r="E421" s="18">
        <v>46388</v>
      </c>
      <c r="F421" s="18"/>
    </row>
    <row r="422" spans="1:6" x14ac:dyDescent="0.35">
      <c r="A422" s="15" t="s">
        <v>670</v>
      </c>
      <c r="B422" s="16" t="s">
        <v>309</v>
      </c>
      <c r="C422" s="16" t="s">
        <v>6</v>
      </c>
      <c r="D422" s="17">
        <v>26</v>
      </c>
      <c r="E422" s="18">
        <v>45992</v>
      </c>
      <c r="F422" s="18"/>
    </row>
    <row r="423" spans="1:6" ht="12.75" customHeight="1" x14ac:dyDescent="0.35">
      <c r="A423" s="15" t="s">
        <v>700</v>
      </c>
      <c r="B423" s="16" t="s">
        <v>312</v>
      </c>
      <c r="C423" s="16" t="s">
        <v>6</v>
      </c>
      <c r="D423" s="17" t="s">
        <v>701</v>
      </c>
      <c r="E423" s="18">
        <v>46722</v>
      </c>
      <c r="F423" s="18"/>
    </row>
    <row r="424" spans="1:6" ht="12.75" customHeight="1" x14ac:dyDescent="0.35">
      <c r="A424" s="15" t="s">
        <v>711</v>
      </c>
      <c r="B424" s="16" t="s">
        <v>312</v>
      </c>
      <c r="C424" s="16" t="s">
        <v>5</v>
      </c>
      <c r="D424" s="17" t="s">
        <v>525</v>
      </c>
      <c r="E424" s="18">
        <v>46388</v>
      </c>
      <c r="F424" s="18"/>
    </row>
    <row r="425" spans="1:6" ht="12.75" customHeight="1" x14ac:dyDescent="0.35">
      <c r="A425" s="15" t="s">
        <v>436</v>
      </c>
      <c r="B425" s="16" t="s">
        <v>309</v>
      </c>
      <c r="C425" s="16" t="s">
        <v>5</v>
      </c>
      <c r="D425" s="17">
        <v>90</v>
      </c>
      <c r="E425" s="18">
        <v>46388</v>
      </c>
      <c r="F425" s="18"/>
    </row>
    <row r="426" spans="1:6" ht="12.75" customHeight="1" x14ac:dyDescent="0.35">
      <c r="A426" s="15" t="s">
        <v>531</v>
      </c>
      <c r="B426" s="16" t="s">
        <v>312</v>
      </c>
      <c r="C426" s="16" t="s">
        <v>7</v>
      </c>
      <c r="D426" s="17">
        <v>10</v>
      </c>
      <c r="E426" s="18">
        <v>45931</v>
      </c>
      <c r="F426" s="18"/>
    </row>
    <row r="427" spans="1:6" ht="12.75" customHeight="1" x14ac:dyDescent="0.35">
      <c r="A427" s="15" t="s">
        <v>605</v>
      </c>
      <c r="B427" s="16" t="s">
        <v>312</v>
      </c>
      <c r="C427" s="16" t="s">
        <v>7</v>
      </c>
      <c r="D427" s="17" t="s">
        <v>653</v>
      </c>
      <c r="E427" s="18">
        <v>46753</v>
      </c>
      <c r="F427" s="18"/>
    </row>
  </sheetData>
  <autoFilter ref="A7:H338" xr:uid="{70FD623D-759D-44EE-B3B6-056CF88C8FC2}"/>
  <conditionalFormatting sqref="H8:H338">
    <cfRule type="cellIs" dxfId="25" priority="1" operator="notEqual">
      <formula>$E8</formula>
    </cfRule>
  </conditionalFormatting>
  <pageMargins left="0.7" right="0.7" top="0.75" bottom="0.75" header="0.3" footer="0.3"/>
  <headerFooter>
    <oddFooter>&amp;C_x000D_&amp;1#&amp;"Aptos"&amp;10&amp;K000000 General - Internal</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E44F4-C96E-4A29-9640-884D7E716534}">
  <sheetPr>
    <tabColor theme="3" tint="0.499984740745262"/>
  </sheetPr>
  <dimension ref="A1:L97"/>
  <sheetViews>
    <sheetView topLeftCell="C14" zoomScale="85" zoomScaleNormal="85" workbookViewId="0">
      <selection activeCell="L31" sqref="L31"/>
    </sheetView>
  </sheetViews>
  <sheetFormatPr defaultRowHeight="14.5" x14ac:dyDescent="0.35"/>
  <cols>
    <col min="1" max="1" width="53.1796875" bestFit="1" customWidth="1"/>
    <col min="2" max="2" width="32.1796875" customWidth="1"/>
    <col min="3" max="3" width="7.81640625" bestFit="1" customWidth="1"/>
    <col min="4" max="4" width="34.453125" bestFit="1" customWidth="1"/>
    <col min="5" max="5" width="18" bestFit="1" customWidth="1"/>
    <col min="6" max="6" width="18" customWidth="1"/>
    <col min="7" max="7" width="3.54296875" customWidth="1"/>
    <col min="8" max="9" width="10.7265625" customWidth="1"/>
    <col min="10" max="10" width="11.1796875" bestFit="1" customWidth="1"/>
    <col min="11" max="11" width="11.26953125" bestFit="1" customWidth="1"/>
    <col min="12" max="12" width="69.81640625" bestFit="1" customWidth="1"/>
  </cols>
  <sheetData>
    <row r="1" spans="1:12" ht="16" thickBot="1" x14ac:dyDescent="0.4">
      <c r="A1" s="10" t="s">
        <v>712</v>
      </c>
      <c r="B1" s="10"/>
      <c r="C1" s="10"/>
      <c r="D1" s="10"/>
      <c r="E1" s="10"/>
      <c r="F1" s="49"/>
      <c r="H1" s="10"/>
      <c r="I1" s="10"/>
      <c r="J1" s="10"/>
      <c r="K1" s="10"/>
      <c r="L1" s="10"/>
    </row>
    <row r="2" spans="1:12" ht="15" thickTop="1" x14ac:dyDescent="0.35">
      <c r="A2" s="11"/>
      <c r="B2" s="11"/>
      <c r="C2" s="11"/>
      <c r="D2" s="11"/>
      <c r="E2" s="11"/>
      <c r="F2" s="11"/>
      <c r="H2" s="11"/>
      <c r="I2" s="11"/>
      <c r="J2" s="11"/>
      <c r="K2" s="11"/>
    </row>
    <row r="3" spans="1:12" ht="25.15" customHeight="1" x14ac:dyDescent="0.35">
      <c r="A3" s="25" t="s">
        <v>294</v>
      </c>
      <c r="B3" s="25" t="s">
        <v>295</v>
      </c>
      <c r="C3" s="25" t="s">
        <v>47</v>
      </c>
      <c r="D3" s="25" t="s">
        <v>296</v>
      </c>
      <c r="E3" s="25" t="s">
        <v>297</v>
      </c>
      <c r="F3" s="50" t="s">
        <v>298</v>
      </c>
      <c r="H3" s="25" t="s">
        <v>299</v>
      </c>
      <c r="I3" s="25" t="s">
        <v>300</v>
      </c>
      <c r="J3" s="12" t="s">
        <v>301</v>
      </c>
      <c r="K3" s="25" t="s">
        <v>302</v>
      </c>
      <c r="L3" s="25" t="s">
        <v>50</v>
      </c>
    </row>
    <row r="4" spans="1:12" x14ac:dyDescent="0.35">
      <c r="A4" s="15" t="s">
        <v>104</v>
      </c>
      <c r="B4" s="16" t="s">
        <v>312</v>
      </c>
      <c r="C4" s="16" t="s">
        <v>7</v>
      </c>
      <c r="D4" s="17" t="s">
        <v>372</v>
      </c>
      <c r="E4" s="18"/>
      <c r="F4" s="18" t="s">
        <v>370</v>
      </c>
      <c r="H4" s="26" t="b">
        <v>1</v>
      </c>
      <c r="I4" s="26" t="b">
        <v>0</v>
      </c>
      <c r="J4" s="16"/>
      <c r="K4" s="16"/>
      <c r="L4" s="16"/>
    </row>
    <row r="5" spans="1:12" x14ac:dyDescent="0.35">
      <c r="A5" s="15" t="s">
        <v>132</v>
      </c>
      <c r="B5" s="16" t="s">
        <v>713</v>
      </c>
      <c r="C5" s="16" t="s">
        <v>4</v>
      </c>
      <c r="D5" s="17" t="s">
        <v>714</v>
      </c>
      <c r="E5" s="18">
        <v>46357</v>
      </c>
      <c r="F5" s="18" t="s">
        <v>321</v>
      </c>
      <c r="H5" s="26" t="b">
        <v>1</v>
      </c>
      <c r="I5" s="26" t="b">
        <v>1</v>
      </c>
      <c r="J5" s="16" t="s">
        <v>715</v>
      </c>
      <c r="K5" s="16" t="s">
        <v>716</v>
      </c>
      <c r="L5" s="16" t="s">
        <v>717</v>
      </c>
    </row>
    <row r="6" spans="1:12" x14ac:dyDescent="0.35">
      <c r="A6" s="15" t="s">
        <v>134</v>
      </c>
      <c r="B6" s="16" t="s">
        <v>312</v>
      </c>
      <c r="C6" s="16" t="s">
        <v>4</v>
      </c>
      <c r="D6" s="17" t="s">
        <v>373</v>
      </c>
      <c r="E6" s="18">
        <v>46082</v>
      </c>
      <c r="F6" s="18" t="s">
        <v>321</v>
      </c>
      <c r="H6" s="26" t="b">
        <v>1</v>
      </c>
      <c r="I6" s="26" t="b">
        <v>1</v>
      </c>
      <c r="J6" s="16" t="s">
        <v>715</v>
      </c>
      <c r="K6" s="16" t="s">
        <v>716</v>
      </c>
      <c r="L6" s="16"/>
    </row>
    <row r="7" spans="1:12" x14ac:dyDescent="0.35">
      <c r="A7" s="15" t="s">
        <v>718</v>
      </c>
      <c r="B7" s="16" t="s">
        <v>719</v>
      </c>
      <c r="C7" s="16" t="s">
        <v>5</v>
      </c>
      <c r="D7" s="17" t="s">
        <v>720</v>
      </c>
      <c r="E7" s="18"/>
      <c r="F7" s="18" t="s">
        <v>319</v>
      </c>
      <c r="H7" s="26" t="b">
        <v>1</v>
      </c>
      <c r="I7" s="26" t="b">
        <v>1</v>
      </c>
      <c r="J7" s="16" t="s">
        <v>721</v>
      </c>
      <c r="K7" s="16" t="s">
        <v>716</v>
      </c>
      <c r="L7" s="16"/>
    </row>
    <row r="8" spans="1:12" x14ac:dyDescent="0.35">
      <c r="A8" s="15" t="s">
        <v>722</v>
      </c>
      <c r="B8" s="16" t="s">
        <v>723</v>
      </c>
      <c r="C8" s="16" t="s">
        <v>5</v>
      </c>
      <c r="D8" s="17" t="s">
        <v>724</v>
      </c>
      <c r="E8" s="18"/>
      <c r="F8" s="18" t="s">
        <v>339</v>
      </c>
      <c r="H8" s="26" t="b">
        <v>1</v>
      </c>
      <c r="I8" s="26" t="b">
        <v>1</v>
      </c>
      <c r="J8" s="16" t="s">
        <v>721</v>
      </c>
      <c r="K8" s="16" t="s">
        <v>716</v>
      </c>
      <c r="L8" s="16" t="s">
        <v>725</v>
      </c>
    </row>
    <row r="9" spans="1:12" x14ac:dyDescent="0.35">
      <c r="A9" s="67" t="s">
        <v>726</v>
      </c>
      <c r="B9" s="68" t="s">
        <v>713</v>
      </c>
      <c r="C9" s="68" t="s">
        <v>6</v>
      </c>
      <c r="D9" s="69" t="s">
        <v>727</v>
      </c>
      <c r="E9" s="70"/>
      <c r="F9" s="70" t="s">
        <v>323</v>
      </c>
      <c r="H9" s="75" t="b">
        <v>1</v>
      </c>
      <c r="I9" s="26" t="b">
        <v>1</v>
      </c>
      <c r="J9" s="68" t="s">
        <v>716</v>
      </c>
      <c r="K9" s="68" t="s">
        <v>715</v>
      </c>
      <c r="L9" s="68"/>
    </row>
    <row r="10" spans="1:12" x14ac:dyDescent="0.35">
      <c r="A10" s="71" t="s">
        <v>177</v>
      </c>
      <c r="B10" s="72" t="s">
        <v>728</v>
      </c>
      <c r="C10" s="72" t="s">
        <v>7</v>
      </c>
      <c r="D10" s="73" t="s">
        <v>729</v>
      </c>
      <c r="E10" s="74"/>
      <c r="F10" s="74" t="s">
        <v>376</v>
      </c>
      <c r="H10" s="76" t="b">
        <v>1</v>
      </c>
      <c r="I10" s="26" t="b">
        <v>1</v>
      </c>
      <c r="J10" s="68" t="s">
        <v>716</v>
      </c>
      <c r="K10" s="72" t="s">
        <v>721</v>
      </c>
      <c r="L10" s="72"/>
    </row>
    <row r="11" spans="1:12" x14ac:dyDescent="0.35">
      <c r="A11" s="71" t="s">
        <v>730</v>
      </c>
      <c r="B11" s="72" t="s">
        <v>731</v>
      </c>
      <c r="C11" s="72" t="s">
        <v>6</v>
      </c>
      <c r="D11" s="73" t="s">
        <v>732</v>
      </c>
      <c r="E11" s="74"/>
      <c r="F11" s="74" t="s">
        <v>445</v>
      </c>
      <c r="H11" s="76" t="b">
        <v>1</v>
      </c>
      <c r="I11" s="26" t="b">
        <v>1</v>
      </c>
      <c r="J11" s="68" t="s">
        <v>716</v>
      </c>
      <c r="K11" s="68" t="s">
        <v>715</v>
      </c>
      <c r="L11" s="72"/>
    </row>
    <row r="12" spans="1:12" x14ac:dyDescent="0.35">
      <c r="A12" s="71"/>
      <c r="B12" s="72"/>
      <c r="C12" s="72"/>
      <c r="D12" s="73"/>
      <c r="E12" s="74"/>
      <c r="F12" s="74"/>
      <c r="H12" s="76" t="b">
        <v>0</v>
      </c>
      <c r="I12" s="76" t="b">
        <v>0</v>
      </c>
      <c r="J12" s="72"/>
      <c r="K12" s="72"/>
      <c r="L12" s="72"/>
    </row>
    <row r="14" spans="1:12" ht="16" thickBot="1" x14ac:dyDescent="0.4">
      <c r="A14" s="10" t="s">
        <v>733</v>
      </c>
      <c r="B14" s="10"/>
      <c r="C14" s="10"/>
      <c r="D14" s="10"/>
      <c r="E14" s="10"/>
      <c r="F14" s="49"/>
      <c r="G14" s="49"/>
      <c r="H14" s="10"/>
      <c r="I14" s="10"/>
      <c r="J14" s="10"/>
      <c r="K14" s="10"/>
      <c r="L14" s="10"/>
    </row>
    <row r="15" spans="1:12" ht="25.5" thickTop="1" x14ac:dyDescent="0.35">
      <c r="A15" s="25" t="s">
        <v>305</v>
      </c>
      <c r="B15" s="25" t="s">
        <v>295</v>
      </c>
      <c r="C15" s="25" t="s">
        <v>47</v>
      </c>
      <c r="D15" s="25" t="s">
        <v>306</v>
      </c>
      <c r="E15" s="25" t="s">
        <v>307</v>
      </c>
      <c r="F15" s="50" t="s">
        <v>298</v>
      </c>
      <c r="H15" s="25" t="s">
        <v>299</v>
      </c>
      <c r="I15" s="25" t="s">
        <v>300</v>
      </c>
      <c r="J15" s="12" t="s">
        <v>301</v>
      </c>
      <c r="K15" s="25" t="s">
        <v>302</v>
      </c>
      <c r="L15" s="25" t="s">
        <v>50</v>
      </c>
    </row>
    <row r="16" spans="1:12" x14ac:dyDescent="0.35">
      <c r="A16" s="15" t="s">
        <v>136</v>
      </c>
      <c r="B16" s="16" t="s">
        <v>309</v>
      </c>
      <c r="C16" s="16" t="s">
        <v>4</v>
      </c>
      <c r="D16" s="17">
        <v>380</v>
      </c>
      <c r="E16" s="18">
        <v>45870</v>
      </c>
      <c r="F16" s="18" t="s">
        <v>314</v>
      </c>
      <c r="H16" s="26" t="b">
        <v>1</v>
      </c>
      <c r="I16" s="26" t="b">
        <v>1</v>
      </c>
      <c r="J16" s="16" t="s">
        <v>715</v>
      </c>
      <c r="K16" s="16" t="s">
        <v>716</v>
      </c>
      <c r="L16" s="16" t="s">
        <v>734</v>
      </c>
    </row>
    <row r="17" spans="1:12" x14ac:dyDescent="0.35">
      <c r="A17" s="15" t="s">
        <v>149</v>
      </c>
      <c r="B17" s="16" t="s">
        <v>507</v>
      </c>
      <c r="C17" s="16" t="s">
        <v>4</v>
      </c>
      <c r="D17" s="17">
        <v>1000</v>
      </c>
      <c r="E17" s="18">
        <v>49126</v>
      </c>
      <c r="F17" s="18"/>
      <c r="H17" s="26" t="b">
        <v>1</v>
      </c>
      <c r="I17" s="26" t="b">
        <v>1</v>
      </c>
      <c r="J17" s="16" t="s">
        <v>715</v>
      </c>
      <c r="K17" s="16" t="s">
        <v>716</v>
      </c>
      <c r="L17" s="16" t="s">
        <v>735</v>
      </c>
    </row>
    <row r="18" spans="1:12" x14ac:dyDescent="0.35">
      <c r="A18" s="15" t="s">
        <v>149</v>
      </c>
      <c r="B18" s="16" t="s">
        <v>507</v>
      </c>
      <c r="C18" s="16" t="s">
        <v>4</v>
      </c>
      <c r="D18" s="17">
        <v>2000</v>
      </c>
      <c r="E18" s="18">
        <v>49491</v>
      </c>
      <c r="F18" s="18"/>
      <c r="H18" s="26" t="b">
        <v>1</v>
      </c>
      <c r="I18" s="26" t="b">
        <v>1</v>
      </c>
      <c r="J18" s="16" t="s">
        <v>715</v>
      </c>
      <c r="K18" s="16" t="s">
        <v>716</v>
      </c>
      <c r="L18" s="16" t="s">
        <v>735</v>
      </c>
    </row>
    <row r="19" spans="1:12" x14ac:dyDescent="0.35">
      <c r="A19" s="15" t="s">
        <v>138</v>
      </c>
      <c r="B19" s="16" t="s">
        <v>316</v>
      </c>
      <c r="C19" s="16" t="s">
        <v>4</v>
      </c>
      <c r="D19" s="17">
        <v>228</v>
      </c>
      <c r="E19" s="18">
        <v>46753</v>
      </c>
      <c r="F19" s="18" t="s">
        <v>314</v>
      </c>
      <c r="H19" s="26" t="b">
        <v>1</v>
      </c>
      <c r="I19" s="26" t="b">
        <v>1</v>
      </c>
      <c r="J19" s="16" t="s">
        <v>715</v>
      </c>
      <c r="K19" s="16" t="s">
        <v>716</v>
      </c>
      <c r="L19" s="16" t="s">
        <v>734</v>
      </c>
    </row>
    <row r="20" spans="1:12" x14ac:dyDescent="0.35">
      <c r="A20" s="15" t="s">
        <v>354</v>
      </c>
      <c r="B20" s="16" t="s">
        <v>312</v>
      </c>
      <c r="C20" s="16" t="s">
        <v>4</v>
      </c>
      <c r="D20" s="17" t="s">
        <v>355</v>
      </c>
      <c r="E20" s="18">
        <v>46174</v>
      </c>
      <c r="F20" s="18"/>
      <c r="H20" s="26" t="b">
        <v>1</v>
      </c>
      <c r="I20" s="26" t="b">
        <v>1</v>
      </c>
      <c r="J20" s="16" t="s">
        <v>715</v>
      </c>
      <c r="K20" s="16" t="s">
        <v>716</v>
      </c>
      <c r="L20" s="16" t="s">
        <v>736</v>
      </c>
    </row>
    <row r="21" spans="1:12" x14ac:dyDescent="0.35">
      <c r="A21" s="15" t="s">
        <v>151</v>
      </c>
      <c r="B21" s="16" t="s">
        <v>312</v>
      </c>
      <c r="C21" s="16" t="s">
        <v>4</v>
      </c>
      <c r="D21" s="17" t="s">
        <v>356</v>
      </c>
      <c r="E21" s="18">
        <v>46388</v>
      </c>
      <c r="F21" s="18" t="s">
        <v>357</v>
      </c>
      <c r="H21" s="26" t="b">
        <v>1</v>
      </c>
      <c r="I21" s="26" t="b">
        <v>1</v>
      </c>
      <c r="J21" s="16" t="s">
        <v>715</v>
      </c>
      <c r="K21" s="16" t="s">
        <v>716</v>
      </c>
      <c r="L21" s="16" t="s">
        <v>735</v>
      </c>
    </row>
    <row r="22" spans="1:12" x14ac:dyDescent="0.35">
      <c r="A22" s="15" t="s">
        <v>358</v>
      </c>
      <c r="B22" s="16" t="s">
        <v>309</v>
      </c>
      <c r="C22" s="16" t="s">
        <v>4</v>
      </c>
      <c r="D22" s="17">
        <v>296</v>
      </c>
      <c r="E22" s="18">
        <v>46388</v>
      </c>
      <c r="F22" s="18" t="s">
        <v>357</v>
      </c>
      <c r="H22" s="26" t="b">
        <v>1</v>
      </c>
      <c r="I22" s="26" t="b">
        <v>1</v>
      </c>
      <c r="J22" s="16" t="s">
        <v>715</v>
      </c>
      <c r="K22" s="16" t="s">
        <v>716</v>
      </c>
      <c r="L22" s="16" t="s">
        <v>736</v>
      </c>
    </row>
    <row r="23" spans="1:12" x14ac:dyDescent="0.35">
      <c r="A23" s="15" t="s">
        <v>152</v>
      </c>
      <c r="B23" s="16" t="s">
        <v>309</v>
      </c>
      <c r="C23" s="16" t="s">
        <v>4</v>
      </c>
      <c r="D23" s="17">
        <v>78</v>
      </c>
      <c r="E23" s="18">
        <v>45992</v>
      </c>
      <c r="F23" s="18" t="s">
        <v>314</v>
      </c>
      <c r="H23" s="26" t="b">
        <v>1</v>
      </c>
      <c r="I23" s="26" t="b">
        <v>1</v>
      </c>
      <c r="J23" s="16" t="s">
        <v>715</v>
      </c>
      <c r="K23" s="16" t="s">
        <v>716</v>
      </c>
      <c r="L23" s="16" t="s">
        <v>735</v>
      </c>
    </row>
    <row r="24" spans="1:12" x14ac:dyDescent="0.35">
      <c r="A24" s="15" t="s">
        <v>104</v>
      </c>
      <c r="B24" s="16" t="s">
        <v>312</v>
      </c>
      <c r="C24" s="16" t="s">
        <v>7</v>
      </c>
      <c r="D24" s="17" t="s">
        <v>372</v>
      </c>
      <c r="E24" s="18">
        <v>46082</v>
      </c>
      <c r="F24" s="18" t="s">
        <v>370</v>
      </c>
      <c r="H24" s="26" t="b">
        <v>1</v>
      </c>
      <c r="I24" s="26" t="b">
        <v>1</v>
      </c>
      <c r="J24" s="16" t="s">
        <v>716</v>
      </c>
      <c r="K24" s="16" t="s">
        <v>715</v>
      </c>
      <c r="L24" s="16"/>
    </row>
    <row r="25" spans="1:12" x14ac:dyDescent="0.35">
      <c r="A25" s="15" t="s">
        <v>237</v>
      </c>
      <c r="B25" s="16" t="s">
        <v>312</v>
      </c>
      <c r="C25" s="16" t="s">
        <v>5</v>
      </c>
      <c r="D25" s="17" t="s">
        <v>373</v>
      </c>
      <c r="E25" s="18">
        <v>46296</v>
      </c>
      <c r="F25" s="18" t="s">
        <v>374</v>
      </c>
      <c r="H25" s="26" t="b">
        <v>1</v>
      </c>
      <c r="I25" s="26" t="b">
        <v>1</v>
      </c>
      <c r="J25" s="16" t="s">
        <v>721</v>
      </c>
      <c r="K25" s="16" t="s">
        <v>716</v>
      </c>
      <c r="L25" s="16" t="s">
        <v>737</v>
      </c>
    </row>
    <row r="26" spans="1:12" x14ac:dyDescent="0.35">
      <c r="A26" s="15" t="s">
        <v>380</v>
      </c>
      <c r="B26" s="16" t="s">
        <v>309</v>
      </c>
      <c r="C26" s="16" t="s">
        <v>6</v>
      </c>
      <c r="D26" s="17">
        <v>171</v>
      </c>
      <c r="E26" s="18">
        <v>46569</v>
      </c>
      <c r="F26" s="18" t="s">
        <v>329</v>
      </c>
      <c r="H26" s="26" t="b">
        <v>1</v>
      </c>
      <c r="I26" s="26" t="b">
        <v>1</v>
      </c>
      <c r="J26" s="16" t="s">
        <v>716</v>
      </c>
      <c r="K26" s="16" t="s">
        <v>721</v>
      </c>
      <c r="L26" s="16" t="s">
        <v>734</v>
      </c>
    </row>
    <row r="27" spans="1:12" x14ac:dyDescent="0.35">
      <c r="A27" s="15" t="s">
        <v>139</v>
      </c>
      <c r="B27" s="16" t="s">
        <v>316</v>
      </c>
      <c r="C27" s="16" t="s">
        <v>4</v>
      </c>
      <c r="D27" s="17">
        <v>450</v>
      </c>
      <c r="E27" s="18">
        <v>45901</v>
      </c>
      <c r="F27" s="18" t="s">
        <v>357</v>
      </c>
      <c r="H27" s="26" t="b">
        <v>1</v>
      </c>
      <c r="I27" s="26" t="b">
        <v>1</v>
      </c>
      <c r="J27" s="16" t="s">
        <v>715</v>
      </c>
      <c r="K27" s="16" t="s">
        <v>716</v>
      </c>
      <c r="L27" s="16" t="s">
        <v>734</v>
      </c>
    </row>
    <row r="28" spans="1:12" x14ac:dyDescent="0.35">
      <c r="A28" s="15" t="s">
        <v>391</v>
      </c>
      <c r="B28" s="16" t="s">
        <v>312</v>
      </c>
      <c r="C28" s="16" t="s">
        <v>7</v>
      </c>
      <c r="D28" s="17" t="s">
        <v>392</v>
      </c>
      <c r="E28" s="18">
        <v>46204</v>
      </c>
      <c r="F28" s="18"/>
      <c r="H28" s="26" t="b">
        <v>1</v>
      </c>
      <c r="I28" s="26" t="b">
        <v>1</v>
      </c>
      <c r="J28" s="16" t="s">
        <v>716</v>
      </c>
      <c r="K28" s="16" t="s">
        <v>715</v>
      </c>
      <c r="L28" s="16" t="s">
        <v>736</v>
      </c>
    </row>
    <row r="29" spans="1:12" x14ac:dyDescent="0.35">
      <c r="A29" s="15" t="s">
        <v>404</v>
      </c>
      <c r="B29" s="16" t="s">
        <v>316</v>
      </c>
      <c r="C29" s="16" t="s">
        <v>5</v>
      </c>
      <c r="D29" s="17">
        <v>275</v>
      </c>
      <c r="E29" s="18">
        <v>46935</v>
      </c>
      <c r="F29" s="18" t="s">
        <v>339</v>
      </c>
      <c r="H29" s="26" t="b">
        <v>1</v>
      </c>
      <c r="I29" s="26" t="b">
        <v>1</v>
      </c>
      <c r="J29" s="16" t="s">
        <v>721</v>
      </c>
      <c r="K29" s="16" t="s">
        <v>716</v>
      </c>
      <c r="L29" s="16"/>
    </row>
    <row r="30" spans="1:12" x14ac:dyDescent="0.35">
      <c r="A30" s="15" t="s">
        <v>411</v>
      </c>
      <c r="B30" s="16" t="s">
        <v>309</v>
      </c>
      <c r="C30" s="16" t="s">
        <v>5</v>
      </c>
      <c r="D30" s="17">
        <v>350</v>
      </c>
      <c r="E30" s="18">
        <v>46023</v>
      </c>
      <c r="F30" s="18" t="s">
        <v>398</v>
      </c>
      <c r="H30" s="26" t="b">
        <v>1</v>
      </c>
      <c r="I30" s="26" t="b">
        <v>1</v>
      </c>
      <c r="J30" s="16" t="s">
        <v>721</v>
      </c>
      <c r="K30" s="16" t="s">
        <v>716</v>
      </c>
      <c r="L30" s="16" t="s">
        <v>738</v>
      </c>
    </row>
    <row r="31" spans="1:12" x14ac:dyDescent="0.35">
      <c r="A31" s="15" t="s">
        <v>420</v>
      </c>
      <c r="B31" s="16" t="s">
        <v>309</v>
      </c>
      <c r="C31" s="16" t="s">
        <v>4</v>
      </c>
      <c r="D31" s="17">
        <v>88</v>
      </c>
      <c r="E31" s="18">
        <v>48030</v>
      </c>
      <c r="F31" s="18" t="s">
        <v>421</v>
      </c>
      <c r="H31" s="26" t="b">
        <v>1</v>
      </c>
      <c r="I31" s="26" t="b">
        <v>1</v>
      </c>
      <c r="J31" s="16" t="s">
        <v>715</v>
      </c>
      <c r="K31" s="16" t="s">
        <v>716</v>
      </c>
      <c r="L31" s="16" t="s">
        <v>739</v>
      </c>
    </row>
    <row r="32" spans="1:12" x14ac:dyDescent="0.35">
      <c r="A32" s="15" t="s">
        <v>430</v>
      </c>
      <c r="B32" s="16" t="s">
        <v>312</v>
      </c>
      <c r="C32" s="16" t="s">
        <v>5</v>
      </c>
      <c r="D32" s="17" t="s">
        <v>431</v>
      </c>
      <c r="E32" s="18">
        <v>46204</v>
      </c>
      <c r="F32" s="18" t="s">
        <v>336</v>
      </c>
      <c r="H32" s="26" t="b">
        <v>1</v>
      </c>
      <c r="I32" s="26" t="b">
        <v>1</v>
      </c>
      <c r="J32" s="16" t="s">
        <v>721</v>
      </c>
      <c r="K32" s="16" t="s">
        <v>716</v>
      </c>
      <c r="L32" s="16" t="s">
        <v>740</v>
      </c>
    </row>
    <row r="33" spans="1:12" x14ac:dyDescent="0.35">
      <c r="A33" s="82" t="s">
        <v>432</v>
      </c>
      <c r="B33" s="83" t="s">
        <v>312</v>
      </c>
      <c r="C33" s="83" t="s">
        <v>5</v>
      </c>
      <c r="D33" s="83" t="s">
        <v>433</v>
      </c>
      <c r="E33" s="84">
        <v>46569</v>
      </c>
      <c r="F33" s="84" t="s">
        <v>336</v>
      </c>
      <c r="G33" s="85"/>
      <c r="H33" s="86" t="b">
        <v>1</v>
      </c>
      <c r="I33" s="86" t="b">
        <v>1</v>
      </c>
      <c r="J33" s="83" t="s">
        <v>721</v>
      </c>
      <c r="K33" s="83" t="s">
        <v>716</v>
      </c>
      <c r="L33" s="83" t="s">
        <v>741</v>
      </c>
    </row>
    <row r="34" spans="1:12" x14ac:dyDescent="0.35">
      <c r="A34" s="15" t="s">
        <v>437</v>
      </c>
      <c r="B34" s="16" t="s">
        <v>309</v>
      </c>
      <c r="C34" s="16" t="s">
        <v>6</v>
      </c>
      <c r="D34" s="17">
        <v>80</v>
      </c>
      <c r="E34" s="18">
        <v>46722</v>
      </c>
      <c r="F34" s="18" t="s">
        <v>323</v>
      </c>
      <c r="H34" s="26" t="b">
        <v>1</v>
      </c>
      <c r="I34" s="26" t="b">
        <v>1</v>
      </c>
      <c r="J34" s="16" t="s">
        <v>716</v>
      </c>
      <c r="K34" s="16" t="s">
        <v>715</v>
      </c>
      <c r="L34" s="16" t="s">
        <v>734</v>
      </c>
    </row>
    <row r="35" spans="1:12" x14ac:dyDescent="0.35">
      <c r="A35" s="15" t="s">
        <v>438</v>
      </c>
      <c r="B35" s="16" t="s">
        <v>312</v>
      </c>
      <c r="C35" s="16" t="s">
        <v>6</v>
      </c>
      <c r="D35" s="17" t="s">
        <v>439</v>
      </c>
      <c r="E35" s="18">
        <v>46722</v>
      </c>
      <c r="F35" s="18" t="s">
        <v>323</v>
      </c>
      <c r="H35" s="26" t="b">
        <v>1</v>
      </c>
      <c r="I35" s="26" t="b">
        <v>1</v>
      </c>
      <c r="J35" s="16" t="s">
        <v>716</v>
      </c>
      <c r="K35" s="16" t="s">
        <v>721</v>
      </c>
      <c r="L35" s="16" t="s">
        <v>734</v>
      </c>
    </row>
    <row r="36" spans="1:12" x14ac:dyDescent="0.35">
      <c r="A36" s="15" t="s">
        <v>446</v>
      </c>
      <c r="B36" s="16" t="s">
        <v>309</v>
      </c>
      <c r="C36" s="16" t="s">
        <v>5</v>
      </c>
      <c r="D36" s="17">
        <v>260</v>
      </c>
      <c r="E36" s="18">
        <v>46023</v>
      </c>
      <c r="F36" s="18" t="s">
        <v>398</v>
      </c>
      <c r="H36" s="26" t="b">
        <v>1</v>
      </c>
      <c r="I36" s="26" t="b">
        <v>1</v>
      </c>
      <c r="J36" s="16" t="s">
        <v>721</v>
      </c>
      <c r="K36" s="16" t="s">
        <v>716</v>
      </c>
      <c r="L36" s="16" t="s">
        <v>742</v>
      </c>
    </row>
    <row r="37" spans="1:12" x14ac:dyDescent="0.35">
      <c r="A37" s="15" t="s">
        <v>451</v>
      </c>
      <c r="B37" s="16" t="s">
        <v>316</v>
      </c>
      <c r="C37" s="16" t="s">
        <v>6</v>
      </c>
      <c r="D37" s="17">
        <v>756</v>
      </c>
      <c r="E37" s="18">
        <v>45870</v>
      </c>
      <c r="F37" s="18" t="s">
        <v>333</v>
      </c>
      <c r="H37" s="26" t="b">
        <v>1</v>
      </c>
      <c r="I37" s="26" t="b">
        <v>1</v>
      </c>
      <c r="J37" s="16" t="s">
        <v>716</v>
      </c>
      <c r="K37" s="16" t="s">
        <v>715</v>
      </c>
      <c r="L37" s="16" t="s">
        <v>734</v>
      </c>
    </row>
    <row r="38" spans="1:12" x14ac:dyDescent="0.35">
      <c r="A38" s="15" t="s">
        <v>452</v>
      </c>
      <c r="B38" s="16" t="s">
        <v>316</v>
      </c>
      <c r="C38" s="16" t="s">
        <v>6</v>
      </c>
      <c r="D38" s="17">
        <v>577</v>
      </c>
      <c r="E38" s="18">
        <v>46569</v>
      </c>
      <c r="F38" s="18" t="s">
        <v>333</v>
      </c>
      <c r="H38" s="26" t="b">
        <v>1</v>
      </c>
      <c r="I38" s="26" t="b">
        <v>1</v>
      </c>
      <c r="J38" s="16" t="s">
        <v>716</v>
      </c>
      <c r="K38" s="16" t="s">
        <v>721</v>
      </c>
      <c r="L38" s="16" t="s">
        <v>734</v>
      </c>
    </row>
    <row r="39" spans="1:12" x14ac:dyDescent="0.35">
      <c r="A39" s="15" t="s">
        <v>454</v>
      </c>
      <c r="B39" s="16" t="s">
        <v>309</v>
      </c>
      <c r="C39" s="16" t="s">
        <v>6</v>
      </c>
      <c r="D39" s="17">
        <v>250</v>
      </c>
      <c r="E39" s="18">
        <v>46388</v>
      </c>
      <c r="F39" s="18" t="s">
        <v>445</v>
      </c>
      <c r="H39" s="26" t="b">
        <v>1</v>
      </c>
      <c r="I39" s="26" t="b">
        <v>1</v>
      </c>
      <c r="J39" s="16" t="s">
        <v>716</v>
      </c>
      <c r="K39" s="16" t="s">
        <v>715</v>
      </c>
      <c r="L39" s="16" t="s">
        <v>734</v>
      </c>
    </row>
    <row r="40" spans="1:12" x14ac:dyDescent="0.35">
      <c r="A40" s="15" t="s">
        <v>195</v>
      </c>
      <c r="B40" s="16" t="s">
        <v>312</v>
      </c>
      <c r="C40" s="16" t="s">
        <v>5</v>
      </c>
      <c r="D40" s="17" t="s">
        <v>455</v>
      </c>
      <c r="E40" s="18">
        <v>46569</v>
      </c>
      <c r="F40" s="18"/>
      <c r="H40" s="26" t="b">
        <v>1</v>
      </c>
      <c r="I40" s="26" t="b">
        <v>1</v>
      </c>
      <c r="J40" s="16" t="s">
        <v>721</v>
      </c>
      <c r="K40" s="16" t="s">
        <v>716</v>
      </c>
      <c r="L40" s="16" t="s">
        <v>743</v>
      </c>
    </row>
    <row r="41" spans="1:12" x14ac:dyDescent="0.35">
      <c r="A41" s="15" t="s">
        <v>456</v>
      </c>
      <c r="B41" s="16" t="s">
        <v>309</v>
      </c>
      <c r="C41" s="16" t="s">
        <v>5</v>
      </c>
      <c r="D41" s="17">
        <v>450</v>
      </c>
      <c r="E41" s="18">
        <v>46204</v>
      </c>
      <c r="F41" s="18" t="s">
        <v>336</v>
      </c>
      <c r="H41" s="26" t="b">
        <v>1</v>
      </c>
      <c r="I41" s="26" t="b">
        <v>1</v>
      </c>
      <c r="J41" s="16" t="s">
        <v>721</v>
      </c>
      <c r="K41" s="16" t="s">
        <v>716</v>
      </c>
      <c r="L41" s="16" t="s">
        <v>744</v>
      </c>
    </row>
    <row r="42" spans="1:12" x14ac:dyDescent="0.35">
      <c r="A42" s="15" t="s">
        <v>197</v>
      </c>
      <c r="B42" s="16" t="s">
        <v>312</v>
      </c>
      <c r="C42" s="16" t="s">
        <v>5</v>
      </c>
      <c r="D42" s="17" t="s">
        <v>463</v>
      </c>
      <c r="E42" s="18">
        <v>46935</v>
      </c>
      <c r="F42" s="18" t="s">
        <v>319</v>
      </c>
      <c r="H42" s="26" t="b">
        <v>1</v>
      </c>
      <c r="I42" s="26" t="b">
        <v>1</v>
      </c>
      <c r="J42" s="16" t="s">
        <v>721</v>
      </c>
      <c r="K42" s="16" t="s">
        <v>716</v>
      </c>
      <c r="L42" s="16" t="s">
        <v>743</v>
      </c>
    </row>
    <row r="43" spans="1:12" x14ac:dyDescent="0.35">
      <c r="A43" s="15" t="s">
        <v>153</v>
      </c>
      <c r="B43" s="16" t="s">
        <v>309</v>
      </c>
      <c r="C43" s="16" t="s">
        <v>4</v>
      </c>
      <c r="D43" s="17">
        <v>94</v>
      </c>
      <c r="E43" s="18">
        <v>46204</v>
      </c>
      <c r="F43" s="18" t="s">
        <v>321</v>
      </c>
      <c r="H43" s="26" t="b">
        <v>1</v>
      </c>
      <c r="I43" s="26" t="b">
        <v>1</v>
      </c>
      <c r="J43" s="16" t="s">
        <v>715</v>
      </c>
      <c r="K43" s="16" t="s">
        <v>716</v>
      </c>
      <c r="L43" s="16" t="s">
        <v>735</v>
      </c>
    </row>
    <row r="44" spans="1:12" x14ac:dyDescent="0.35">
      <c r="A44" s="15" t="s">
        <v>481</v>
      </c>
      <c r="B44" s="16" t="s">
        <v>309</v>
      </c>
      <c r="C44" s="16" t="s">
        <v>5</v>
      </c>
      <c r="D44" s="17">
        <v>8</v>
      </c>
      <c r="E44" s="18">
        <v>46204</v>
      </c>
      <c r="F44" s="18" t="s">
        <v>319</v>
      </c>
      <c r="H44" s="26" t="b">
        <v>1</v>
      </c>
      <c r="I44" s="26" t="b">
        <v>1</v>
      </c>
      <c r="J44" s="16" t="s">
        <v>721</v>
      </c>
      <c r="K44" s="16" t="s">
        <v>716</v>
      </c>
      <c r="L44" s="16" t="s">
        <v>745</v>
      </c>
    </row>
    <row r="45" spans="1:12" x14ac:dyDescent="0.35">
      <c r="A45" s="15" t="s">
        <v>491</v>
      </c>
      <c r="B45" s="16" t="s">
        <v>309</v>
      </c>
      <c r="C45" s="16" t="s">
        <v>6</v>
      </c>
      <c r="D45" s="17">
        <v>199</v>
      </c>
      <c r="E45" s="18">
        <v>46388</v>
      </c>
      <c r="F45" s="18" t="s">
        <v>317</v>
      </c>
      <c r="H45" s="26" t="b">
        <v>1</v>
      </c>
      <c r="I45" s="26" t="b">
        <v>1</v>
      </c>
      <c r="J45" s="16" t="s">
        <v>716</v>
      </c>
      <c r="K45" s="16" t="s">
        <v>721</v>
      </c>
      <c r="L45" s="16" t="s">
        <v>734</v>
      </c>
    </row>
    <row r="46" spans="1:12" x14ac:dyDescent="0.35">
      <c r="A46" s="15" t="s">
        <v>492</v>
      </c>
      <c r="B46" s="16" t="s">
        <v>312</v>
      </c>
      <c r="C46" s="16" t="s">
        <v>6</v>
      </c>
      <c r="D46" s="17" t="s">
        <v>378</v>
      </c>
      <c r="E46" s="18">
        <v>46753</v>
      </c>
      <c r="F46" s="18" t="s">
        <v>317</v>
      </c>
      <c r="H46" s="26" t="b">
        <v>1</v>
      </c>
      <c r="I46" s="26" t="b">
        <v>1</v>
      </c>
      <c r="J46" s="16" t="s">
        <v>716</v>
      </c>
      <c r="K46" s="16" t="s">
        <v>715</v>
      </c>
      <c r="L46" s="16" t="s">
        <v>746</v>
      </c>
    </row>
    <row r="47" spans="1:12" x14ac:dyDescent="0.35">
      <c r="A47" s="15" t="s">
        <v>522</v>
      </c>
      <c r="B47" s="16" t="s">
        <v>309</v>
      </c>
      <c r="C47" s="16" t="s">
        <v>6</v>
      </c>
      <c r="D47" s="17">
        <v>80</v>
      </c>
      <c r="E47" s="18">
        <v>46327</v>
      </c>
      <c r="F47" s="18" t="s">
        <v>329</v>
      </c>
      <c r="H47" s="26" t="b">
        <v>1</v>
      </c>
      <c r="I47" s="26" t="b">
        <v>1</v>
      </c>
      <c r="J47" s="16" t="s">
        <v>716</v>
      </c>
      <c r="K47" s="16" t="s">
        <v>721</v>
      </c>
      <c r="L47" s="16" t="s">
        <v>734</v>
      </c>
    </row>
    <row r="48" spans="1:12" x14ac:dyDescent="0.35">
      <c r="A48" s="15" t="s">
        <v>286</v>
      </c>
      <c r="B48" s="16" t="s">
        <v>312</v>
      </c>
      <c r="C48" s="16" t="s">
        <v>5</v>
      </c>
      <c r="D48" s="17" t="s">
        <v>525</v>
      </c>
      <c r="E48" s="18">
        <v>46023</v>
      </c>
      <c r="F48" s="18"/>
      <c r="H48" s="26" t="b">
        <v>1</v>
      </c>
      <c r="I48" s="26" t="b">
        <v>1</v>
      </c>
      <c r="J48" s="16" t="s">
        <v>721</v>
      </c>
      <c r="K48" s="16" t="s">
        <v>716</v>
      </c>
      <c r="L48" s="16" t="s">
        <v>747</v>
      </c>
    </row>
    <row r="49" spans="1:12" x14ac:dyDescent="0.35">
      <c r="A49" s="15" t="s">
        <v>527</v>
      </c>
      <c r="B49" s="16" t="s">
        <v>312</v>
      </c>
      <c r="C49" s="16" t="s">
        <v>7</v>
      </c>
      <c r="D49" s="17" t="s">
        <v>373</v>
      </c>
      <c r="E49" s="18">
        <v>46419</v>
      </c>
      <c r="F49" s="18" t="s">
        <v>376</v>
      </c>
      <c r="H49" s="26" t="b">
        <v>1</v>
      </c>
      <c r="I49" s="26" t="b">
        <v>1</v>
      </c>
      <c r="J49" s="16" t="s">
        <v>716</v>
      </c>
      <c r="K49" s="16" t="s">
        <v>715</v>
      </c>
      <c r="L49" s="16" t="s">
        <v>748</v>
      </c>
    </row>
    <row r="50" spans="1:12" x14ac:dyDescent="0.35">
      <c r="A50" s="15" t="s">
        <v>200</v>
      </c>
      <c r="B50" s="16" t="s">
        <v>312</v>
      </c>
      <c r="C50" s="16" t="s">
        <v>5</v>
      </c>
      <c r="D50" s="17" t="s">
        <v>528</v>
      </c>
      <c r="E50" s="18">
        <v>46204</v>
      </c>
      <c r="F50" s="18" t="s">
        <v>319</v>
      </c>
      <c r="H50" s="26" t="b">
        <v>1</v>
      </c>
      <c r="I50" s="26" t="b">
        <v>1</v>
      </c>
      <c r="J50" s="16" t="s">
        <v>721</v>
      </c>
      <c r="K50" s="16" t="s">
        <v>716</v>
      </c>
      <c r="L50" s="16" t="s">
        <v>749</v>
      </c>
    </row>
    <row r="51" spans="1:12" x14ac:dyDescent="0.35">
      <c r="A51" s="15" t="s">
        <v>140</v>
      </c>
      <c r="B51" s="16" t="s">
        <v>316</v>
      </c>
      <c r="C51" s="16" t="s">
        <v>4</v>
      </c>
      <c r="D51" s="17">
        <v>285</v>
      </c>
      <c r="E51" s="18">
        <v>46753</v>
      </c>
      <c r="F51" s="18" t="s">
        <v>357</v>
      </c>
      <c r="H51" s="26" t="b">
        <v>1</v>
      </c>
      <c r="I51" s="26" t="b">
        <v>1</v>
      </c>
      <c r="J51" s="16" t="s">
        <v>715</v>
      </c>
      <c r="K51" s="16" t="s">
        <v>716</v>
      </c>
      <c r="L51" s="16" t="s">
        <v>734</v>
      </c>
    </row>
    <row r="52" spans="1:12" x14ac:dyDescent="0.35">
      <c r="A52" s="15" t="s">
        <v>141</v>
      </c>
      <c r="B52" s="16" t="s">
        <v>316</v>
      </c>
      <c r="C52" s="16" t="s">
        <v>4</v>
      </c>
      <c r="D52" s="17">
        <v>923</v>
      </c>
      <c r="E52" s="18">
        <v>45962</v>
      </c>
      <c r="F52" s="18" t="s">
        <v>321</v>
      </c>
      <c r="H52" s="26" t="b">
        <v>1</v>
      </c>
      <c r="I52" s="26" t="b">
        <v>1</v>
      </c>
      <c r="J52" s="16" t="s">
        <v>715</v>
      </c>
      <c r="K52" s="16" t="s">
        <v>716</v>
      </c>
      <c r="L52" s="16" t="s">
        <v>734</v>
      </c>
    </row>
    <row r="53" spans="1:12" x14ac:dyDescent="0.35">
      <c r="A53" s="15" t="s">
        <v>542</v>
      </c>
      <c r="B53" s="16" t="s">
        <v>312</v>
      </c>
      <c r="C53" s="16" t="s">
        <v>7</v>
      </c>
      <c r="D53" s="17" t="s">
        <v>378</v>
      </c>
      <c r="E53" s="18">
        <v>45901</v>
      </c>
      <c r="F53" s="18" t="s">
        <v>311</v>
      </c>
      <c r="H53" s="26" t="b">
        <v>1</v>
      </c>
      <c r="I53" s="26" t="b">
        <v>1</v>
      </c>
      <c r="J53" s="16" t="s">
        <v>716</v>
      </c>
      <c r="K53" s="16" t="s">
        <v>721</v>
      </c>
      <c r="L53" s="16" t="s">
        <v>736</v>
      </c>
    </row>
    <row r="54" spans="1:12" x14ac:dyDescent="0.35">
      <c r="A54" s="15" t="s">
        <v>201</v>
      </c>
      <c r="B54" s="16" t="s">
        <v>312</v>
      </c>
      <c r="C54" s="16" t="s">
        <v>5</v>
      </c>
      <c r="D54" s="17" t="s">
        <v>545</v>
      </c>
      <c r="E54" s="18">
        <v>46388</v>
      </c>
      <c r="F54" s="18"/>
      <c r="H54" s="26" t="b">
        <v>1</v>
      </c>
      <c r="I54" s="26" t="b">
        <v>1</v>
      </c>
      <c r="J54" s="16" t="s">
        <v>721</v>
      </c>
      <c r="K54" s="16" t="s">
        <v>716</v>
      </c>
      <c r="L54" s="16"/>
    </row>
    <row r="55" spans="1:12" x14ac:dyDescent="0.35">
      <c r="A55" s="15" t="s">
        <v>546</v>
      </c>
      <c r="B55" s="16" t="s">
        <v>309</v>
      </c>
      <c r="C55" s="16" t="s">
        <v>5</v>
      </c>
      <c r="D55" s="17">
        <v>152</v>
      </c>
      <c r="E55" s="18">
        <v>46569</v>
      </c>
      <c r="F55" s="18"/>
      <c r="H55" s="26" t="b">
        <v>1</v>
      </c>
      <c r="I55" s="26" t="b">
        <v>1</v>
      </c>
      <c r="J55" s="16" t="s">
        <v>721</v>
      </c>
      <c r="K55" s="16" t="s">
        <v>716</v>
      </c>
      <c r="L55" s="16" t="s">
        <v>744</v>
      </c>
    </row>
    <row r="56" spans="1:12" x14ac:dyDescent="0.35">
      <c r="A56" s="15" t="s">
        <v>548</v>
      </c>
      <c r="B56" s="16" t="s">
        <v>309</v>
      </c>
      <c r="C56" s="16" t="s">
        <v>5</v>
      </c>
      <c r="D56" s="17">
        <v>172</v>
      </c>
      <c r="E56" s="18">
        <v>46419</v>
      </c>
      <c r="F56" s="18" t="s">
        <v>336</v>
      </c>
      <c r="H56" s="26" t="b">
        <v>1</v>
      </c>
      <c r="I56" s="26" t="b">
        <v>1</v>
      </c>
      <c r="J56" s="16" t="s">
        <v>721</v>
      </c>
      <c r="K56" s="16" t="s">
        <v>716</v>
      </c>
      <c r="L56" s="16" t="s">
        <v>750</v>
      </c>
    </row>
    <row r="57" spans="1:12" x14ac:dyDescent="0.35">
      <c r="A57" s="15" t="s">
        <v>549</v>
      </c>
      <c r="B57" s="16" t="s">
        <v>312</v>
      </c>
      <c r="C57" s="16" t="s">
        <v>5</v>
      </c>
      <c r="D57" s="17" t="s">
        <v>550</v>
      </c>
      <c r="E57" s="18">
        <v>46784</v>
      </c>
      <c r="F57" s="18" t="s">
        <v>336</v>
      </c>
      <c r="H57" s="26" t="b">
        <v>1</v>
      </c>
      <c r="I57" s="26" t="b">
        <v>1</v>
      </c>
      <c r="J57" s="16" t="s">
        <v>721</v>
      </c>
      <c r="K57" s="16" t="s">
        <v>716</v>
      </c>
      <c r="L57" s="16" t="s">
        <v>751</v>
      </c>
    </row>
    <row r="58" spans="1:12" x14ac:dyDescent="0.35">
      <c r="A58" s="15" t="s">
        <v>551</v>
      </c>
      <c r="B58" s="16" t="s">
        <v>312</v>
      </c>
      <c r="C58" s="16" t="s">
        <v>6</v>
      </c>
      <c r="D58" s="17" t="s">
        <v>552</v>
      </c>
      <c r="E58" s="18">
        <v>46023</v>
      </c>
      <c r="F58" s="18"/>
      <c r="H58" s="26" t="b">
        <v>1</v>
      </c>
      <c r="I58" s="26" t="b">
        <v>1</v>
      </c>
      <c r="J58" s="16" t="s">
        <v>716</v>
      </c>
      <c r="K58" s="16" t="s">
        <v>715</v>
      </c>
      <c r="L58" s="16" t="s">
        <v>752</v>
      </c>
    </row>
    <row r="59" spans="1:12" x14ac:dyDescent="0.35">
      <c r="A59" s="15" t="s">
        <v>113</v>
      </c>
      <c r="B59" s="16" t="s">
        <v>312</v>
      </c>
      <c r="C59" s="16" t="s">
        <v>6</v>
      </c>
      <c r="D59" s="17" t="s">
        <v>560</v>
      </c>
      <c r="E59" s="18">
        <v>46204</v>
      </c>
      <c r="F59" s="18"/>
      <c r="H59" s="26" t="b">
        <v>1</v>
      </c>
      <c r="I59" s="26" t="b">
        <v>1</v>
      </c>
      <c r="J59" s="16" t="s">
        <v>716</v>
      </c>
      <c r="K59" s="16" t="s">
        <v>721</v>
      </c>
      <c r="L59" s="16" t="s">
        <v>734</v>
      </c>
    </row>
    <row r="60" spans="1:12" x14ac:dyDescent="0.35">
      <c r="A60" s="15" t="s">
        <v>124</v>
      </c>
      <c r="B60" s="16" t="s">
        <v>312</v>
      </c>
      <c r="C60" s="16" t="s">
        <v>6</v>
      </c>
      <c r="D60" s="17" t="s">
        <v>561</v>
      </c>
      <c r="E60" s="18">
        <v>46447</v>
      </c>
      <c r="F60" s="18" t="s">
        <v>333</v>
      </c>
      <c r="H60" s="26" t="b">
        <v>1</v>
      </c>
      <c r="I60" s="26" t="b">
        <v>1</v>
      </c>
      <c r="J60" s="16" t="s">
        <v>716</v>
      </c>
      <c r="K60" s="16" t="s">
        <v>715</v>
      </c>
      <c r="L60" s="16" t="s">
        <v>753</v>
      </c>
    </row>
    <row r="61" spans="1:12" x14ac:dyDescent="0.35">
      <c r="A61" s="15" t="s">
        <v>154</v>
      </c>
      <c r="B61" s="16" t="s">
        <v>316</v>
      </c>
      <c r="C61" s="16" t="s">
        <v>4</v>
      </c>
      <c r="D61" s="17">
        <v>400</v>
      </c>
      <c r="E61" s="18">
        <v>46905</v>
      </c>
      <c r="F61" s="18" t="s">
        <v>314</v>
      </c>
      <c r="H61" s="26" t="b">
        <v>1</v>
      </c>
      <c r="I61" s="26" t="b">
        <v>1</v>
      </c>
      <c r="J61" s="16" t="s">
        <v>715</v>
      </c>
      <c r="K61" s="16" t="s">
        <v>716</v>
      </c>
      <c r="L61" s="16" t="s">
        <v>735</v>
      </c>
    </row>
    <row r="62" spans="1:12" x14ac:dyDescent="0.35">
      <c r="A62" s="15" t="s">
        <v>570</v>
      </c>
      <c r="B62" s="16" t="s">
        <v>309</v>
      </c>
      <c r="C62" s="16" t="s">
        <v>5</v>
      </c>
      <c r="D62" s="17">
        <v>25</v>
      </c>
      <c r="E62" s="18">
        <v>46447</v>
      </c>
      <c r="F62" s="18" t="s">
        <v>398</v>
      </c>
      <c r="H62" s="26" t="b">
        <v>1</v>
      </c>
      <c r="I62" s="26" t="b">
        <v>1</v>
      </c>
      <c r="J62" s="16" t="s">
        <v>721</v>
      </c>
      <c r="K62" s="16" t="s">
        <v>716</v>
      </c>
      <c r="L62" s="16" t="s">
        <v>754</v>
      </c>
    </row>
    <row r="63" spans="1:12" x14ac:dyDescent="0.35">
      <c r="A63" s="15" t="s">
        <v>155</v>
      </c>
      <c r="B63" s="16" t="s">
        <v>309</v>
      </c>
      <c r="C63" s="16" t="s">
        <v>4</v>
      </c>
      <c r="D63" s="17">
        <v>120</v>
      </c>
      <c r="E63" s="18">
        <v>46023</v>
      </c>
      <c r="F63" s="18" t="s">
        <v>367</v>
      </c>
      <c r="H63" s="26" t="b">
        <v>1</v>
      </c>
      <c r="I63" s="26" t="b">
        <v>1</v>
      </c>
      <c r="J63" s="16" t="s">
        <v>715</v>
      </c>
      <c r="K63" s="16" t="s">
        <v>716</v>
      </c>
      <c r="L63" s="16" t="s">
        <v>735</v>
      </c>
    </row>
    <row r="64" spans="1:12" x14ac:dyDescent="0.35">
      <c r="A64" s="82" t="s">
        <v>579</v>
      </c>
      <c r="B64" s="83" t="s">
        <v>309</v>
      </c>
      <c r="C64" s="83" t="s">
        <v>5</v>
      </c>
      <c r="D64" s="83">
        <v>320</v>
      </c>
      <c r="E64" s="84">
        <v>46204</v>
      </c>
      <c r="F64" s="84" t="s">
        <v>469</v>
      </c>
      <c r="G64" s="85"/>
      <c r="H64" s="86" t="b">
        <v>1</v>
      </c>
      <c r="I64" s="86" t="b">
        <v>1</v>
      </c>
      <c r="J64" s="83" t="s">
        <v>721</v>
      </c>
      <c r="K64" s="83" t="s">
        <v>716</v>
      </c>
      <c r="L64" s="83" t="s">
        <v>755</v>
      </c>
    </row>
    <row r="65" spans="1:12" ht="14.25" customHeight="1" x14ac:dyDescent="0.35">
      <c r="A65" s="15" t="s">
        <v>580</v>
      </c>
      <c r="B65" s="16" t="s">
        <v>312</v>
      </c>
      <c r="C65" s="16" t="s">
        <v>5</v>
      </c>
      <c r="D65" s="17" t="s">
        <v>345</v>
      </c>
      <c r="E65" s="18">
        <v>46569</v>
      </c>
      <c r="F65" s="18" t="s">
        <v>469</v>
      </c>
      <c r="H65" s="26" t="b">
        <v>1</v>
      </c>
      <c r="I65" s="26" t="b">
        <v>1</v>
      </c>
      <c r="J65" s="16" t="s">
        <v>721</v>
      </c>
      <c r="K65" s="16" t="s">
        <v>716</v>
      </c>
      <c r="L65" s="16" t="s">
        <v>756</v>
      </c>
    </row>
    <row r="66" spans="1:12" x14ac:dyDescent="0.35">
      <c r="A66" s="15" t="s">
        <v>211</v>
      </c>
      <c r="B66" s="16" t="s">
        <v>312</v>
      </c>
      <c r="C66" s="16" t="s">
        <v>5</v>
      </c>
      <c r="D66" s="17" t="s">
        <v>589</v>
      </c>
      <c r="E66" s="18">
        <v>46357</v>
      </c>
      <c r="F66" s="18"/>
      <c r="H66" s="26" t="b">
        <v>1</v>
      </c>
      <c r="I66" s="26" t="b">
        <v>1</v>
      </c>
      <c r="J66" s="16" t="s">
        <v>721</v>
      </c>
      <c r="K66" s="16" t="s">
        <v>716</v>
      </c>
      <c r="L66" s="16" t="s">
        <v>744</v>
      </c>
    </row>
    <row r="67" spans="1:12" x14ac:dyDescent="0.35">
      <c r="A67" s="15" t="s">
        <v>590</v>
      </c>
      <c r="B67" s="16" t="s">
        <v>312</v>
      </c>
      <c r="C67" s="16" t="s">
        <v>5</v>
      </c>
      <c r="D67" s="17" t="s">
        <v>591</v>
      </c>
      <c r="E67" s="18">
        <v>46204</v>
      </c>
      <c r="F67" s="18" t="s">
        <v>336</v>
      </c>
      <c r="H67" s="26" t="b">
        <v>1</v>
      </c>
      <c r="I67" s="26" t="b">
        <v>1</v>
      </c>
      <c r="J67" s="16" t="s">
        <v>721</v>
      </c>
      <c r="K67" s="16" t="s">
        <v>716</v>
      </c>
      <c r="L67" s="16" t="s">
        <v>757</v>
      </c>
    </row>
    <row r="68" spans="1:12" x14ac:dyDescent="0.35">
      <c r="A68" s="15" t="s">
        <v>592</v>
      </c>
      <c r="B68" s="16" t="s">
        <v>309</v>
      </c>
      <c r="C68" s="16" t="s">
        <v>5</v>
      </c>
      <c r="D68" s="17">
        <v>5</v>
      </c>
      <c r="E68" s="18">
        <v>46204</v>
      </c>
      <c r="F68" s="18" t="s">
        <v>336</v>
      </c>
      <c r="H68" s="26" t="b">
        <v>1</v>
      </c>
      <c r="I68" s="26" t="b">
        <v>1</v>
      </c>
      <c r="J68" s="16" t="s">
        <v>721</v>
      </c>
      <c r="K68" s="16" t="s">
        <v>716</v>
      </c>
      <c r="L68" s="16" t="s">
        <v>757</v>
      </c>
    </row>
    <row r="69" spans="1:12" x14ac:dyDescent="0.35">
      <c r="A69" s="15" t="s">
        <v>593</v>
      </c>
      <c r="B69" s="16" t="s">
        <v>309</v>
      </c>
      <c r="C69" s="16" t="s">
        <v>5</v>
      </c>
      <c r="D69" s="17">
        <v>51</v>
      </c>
      <c r="E69" s="18">
        <v>46023</v>
      </c>
      <c r="F69" s="18" t="s">
        <v>336</v>
      </c>
      <c r="H69" s="26" t="b">
        <v>1</v>
      </c>
      <c r="I69" s="26" t="b">
        <v>1</v>
      </c>
      <c r="J69" s="16" t="s">
        <v>721</v>
      </c>
      <c r="K69" s="16" t="s">
        <v>716</v>
      </c>
      <c r="L69" s="16" t="s">
        <v>758</v>
      </c>
    </row>
    <row r="70" spans="1:12" ht="87.5" x14ac:dyDescent="0.35">
      <c r="A70" s="82" t="s">
        <v>212</v>
      </c>
      <c r="B70" s="83" t="s">
        <v>507</v>
      </c>
      <c r="C70" s="83" t="s">
        <v>5</v>
      </c>
      <c r="D70" s="83" t="s">
        <v>594</v>
      </c>
      <c r="E70" s="84">
        <v>48396</v>
      </c>
      <c r="F70" s="84" t="s">
        <v>336</v>
      </c>
      <c r="G70" s="85"/>
      <c r="H70" s="86" t="b">
        <v>1</v>
      </c>
      <c r="I70" s="86" t="b">
        <v>1</v>
      </c>
      <c r="J70" s="83" t="s">
        <v>721</v>
      </c>
      <c r="K70" s="83" t="s">
        <v>716</v>
      </c>
      <c r="L70" s="87" t="s">
        <v>759</v>
      </c>
    </row>
    <row r="71" spans="1:12" x14ac:dyDescent="0.35">
      <c r="A71" s="15" t="s">
        <v>216</v>
      </c>
      <c r="B71" s="16" t="s">
        <v>312</v>
      </c>
      <c r="C71" s="16" t="s">
        <v>5</v>
      </c>
      <c r="D71" s="17" t="s">
        <v>602</v>
      </c>
      <c r="E71" s="18">
        <v>46569</v>
      </c>
      <c r="F71" s="18"/>
      <c r="H71" s="26" t="b">
        <v>1</v>
      </c>
      <c r="I71" s="26" t="b">
        <v>1</v>
      </c>
      <c r="J71" s="16" t="s">
        <v>721</v>
      </c>
      <c r="K71" s="16" t="s">
        <v>716</v>
      </c>
      <c r="L71" s="16"/>
    </row>
    <row r="72" spans="1:12" x14ac:dyDescent="0.35">
      <c r="A72" s="82" t="s">
        <v>603</v>
      </c>
      <c r="B72" s="83" t="s">
        <v>309</v>
      </c>
      <c r="C72" s="83" t="s">
        <v>5</v>
      </c>
      <c r="D72" s="83">
        <v>85</v>
      </c>
      <c r="E72" s="84">
        <v>46204</v>
      </c>
      <c r="F72" s="84"/>
      <c r="G72" s="85"/>
      <c r="H72" s="86" t="b">
        <v>1</v>
      </c>
      <c r="I72" s="86" t="b">
        <v>1</v>
      </c>
      <c r="J72" s="83" t="s">
        <v>721</v>
      </c>
      <c r="K72" s="83" t="s">
        <v>716</v>
      </c>
      <c r="L72" s="83"/>
    </row>
    <row r="73" spans="1:12" x14ac:dyDescent="0.35">
      <c r="A73" s="15" t="s">
        <v>217</v>
      </c>
      <c r="B73" s="16" t="s">
        <v>312</v>
      </c>
      <c r="C73" s="16" t="s">
        <v>5</v>
      </c>
      <c r="D73" s="17" t="s">
        <v>607</v>
      </c>
      <c r="E73" s="18">
        <v>46569</v>
      </c>
      <c r="F73" s="18"/>
      <c r="H73" s="26" t="b">
        <v>1</v>
      </c>
      <c r="I73" s="26" t="b">
        <v>1</v>
      </c>
      <c r="J73" s="16" t="s">
        <v>721</v>
      </c>
      <c r="K73" s="16" t="s">
        <v>716</v>
      </c>
      <c r="L73" s="16" t="s">
        <v>743</v>
      </c>
    </row>
    <row r="74" spans="1:12" x14ac:dyDescent="0.35">
      <c r="A74" s="15" t="s">
        <v>218</v>
      </c>
      <c r="B74" s="16" t="s">
        <v>621</v>
      </c>
      <c r="C74" s="16" t="s">
        <v>5</v>
      </c>
      <c r="D74" s="17" t="s">
        <v>622</v>
      </c>
      <c r="E74" s="18">
        <v>47088</v>
      </c>
      <c r="F74" s="18" t="s">
        <v>327</v>
      </c>
      <c r="H74" s="26" t="b">
        <v>1</v>
      </c>
      <c r="I74" s="26" t="b">
        <v>1</v>
      </c>
      <c r="J74" s="16" t="s">
        <v>721</v>
      </c>
      <c r="K74" s="16" t="s">
        <v>716</v>
      </c>
      <c r="L74" s="16" t="s">
        <v>743</v>
      </c>
    </row>
    <row r="75" spans="1:12" x14ac:dyDescent="0.35">
      <c r="A75" s="15" t="s">
        <v>219</v>
      </c>
      <c r="B75" s="16" t="s">
        <v>312</v>
      </c>
      <c r="C75" s="16" t="s">
        <v>5</v>
      </c>
      <c r="D75" s="17" t="s">
        <v>624</v>
      </c>
      <c r="E75" s="18">
        <v>46388</v>
      </c>
      <c r="F75" s="18"/>
      <c r="H75" s="26" t="b">
        <v>1</v>
      </c>
      <c r="I75" s="26" t="b">
        <v>1</v>
      </c>
      <c r="J75" s="16" t="s">
        <v>721</v>
      </c>
      <c r="K75" s="16" t="s">
        <v>716</v>
      </c>
      <c r="L75" s="16" t="s">
        <v>760</v>
      </c>
    </row>
    <row r="76" spans="1:12" x14ac:dyDescent="0.35">
      <c r="A76" s="15" t="s">
        <v>627</v>
      </c>
      <c r="B76" s="16" t="s">
        <v>507</v>
      </c>
      <c r="C76" s="16" t="s">
        <v>5</v>
      </c>
      <c r="D76" s="17">
        <v>1020</v>
      </c>
      <c r="E76" s="18">
        <v>47119</v>
      </c>
      <c r="F76" s="18" t="s">
        <v>628</v>
      </c>
      <c r="H76" s="26" t="b">
        <v>1</v>
      </c>
      <c r="I76" s="26" t="b">
        <v>1</v>
      </c>
      <c r="J76" s="16" t="s">
        <v>721</v>
      </c>
      <c r="K76" s="16" t="s">
        <v>716</v>
      </c>
      <c r="L76" s="16"/>
    </row>
    <row r="77" spans="1:12" x14ac:dyDescent="0.35">
      <c r="A77" s="15" t="s">
        <v>629</v>
      </c>
      <c r="B77" s="16" t="s">
        <v>507</v>
      </c>
      <c r="C77" s="16" t="s">
        <v>5</v>
      </c>
      <c r="D77" s="17">
        <v>2040</v>
      </c>
      <c r="E77" s="18">
        <v>47484</v>
      </c>
      <c r="F77" s="18" t="s">
        <v>628</v>
      </c>
      <c r="H77" s="26" t="b">
        <v>1</v>
      </c>
      <c r="I77" s="26" t="b">
        <v>1</v>
      </c>
      <c r="J77" s="16" t="s">
        <v>721</v>
      </c>
      <c r="K77" s="16" t="s">
        <v>716</v>
      </c>
      <c r="L77" s="77" t="s">
        <v>761</v>
      </c>
    </row>
    <row r="78" spans="1:12" x14ac:dyDescent="0.35">
      <c r="A78" s="15" t="s">
        <v>156</v>
      </c>
      <c r="B78" s="16" t="s">
        <v>312</v>
      </c>
      <c r="C78" s="16" t="s">
        <v>4</v>
      </c>
      <c r="D78" s="17" t="s">
        <v>631</v>
      </c>
      <c r="E78" s="18">
        <v>46447</v>
      </c>
      <c r="F78" s="18"/>
      <c r="H78" s="26" t="b">
        <v>1</v>
      </c>
      <c r="I78" s="26" t="b">
        <v>1</v>
      </c>
      <c r="J78" s="16" t="s">
        <v>715</v>
      </c>
      <c r="K78" s="16" t="s">
        <v>716</v>
      </c>
      <c r="L78" s="16" t="s">
        <v>735</v>
      </c>
    </row>
    <row r="79" spans="1:12" x14ac:dyDescent="0.35">
      <c r="A79" s="15" t="s">
        <v>220</v>
      </c>
      <c r="B79" s="16" t="s">
        <v>312</v>
      </c>
      <c r="C79" s="16" t="s">
        <v>5</v>
      </c>
      <c r="D79" s="17" t="s">
        <v>634</v>
      </c>
      <c r="E79" s="18">
        <v>46935</v>
      </c>
      <c r="F79" s="18" t="s">
        <v>374</v>
      </c>
      <c r="H79" s="26" t="b">
        <v>1</v>
      </c>
      <c r="I79" s="26" t="b">
        <v>1</v>
      </c>
      <c r="J79" s="16" t="s">
        <v>721</v>
      </c>
      <c r="K79" s="16" t="s">
        <v>716</v>
      </c>
      <c r="L79" s="16" t="s">
        <v>743</v>
      </c>
    </row>
    <row r="80" spans="1:12" x14ac:dyDescent="0.35">
      <c r="A80" s="82" t="s">
        <v>636</v>
      </c>
      <c r="B80" s="83" t="s">
        <v>312</v>
      </c>
      <c r="C80" s="83" t="s">
        <v>7</v>
      </c>
      <c r="D80" s="83" t="s">
        <v>637</v>
      </c>
      <c r="E80" s="84">
        <v>46204</v>
      </c>
      <c r="F80" s="84" t="s">
        <v>515</v>
      </c>
      <c r="G80" s="85"/>
      <c r="H80" s="86" t="b">
        <v>1</v>
      </c>
      <c r="I80" s="86" t="b">
        <v>1</v>
      </c>
      <c r="J80" s="83" t="s">
        <v>716</v>
      </c>
      <c r="K80" s="83" t="s">
        <v>721</v>
      </c>
      <c r="L80" s="83"/>
    </row>
    <row r="81" spans="1:12" x14ac:dyDescent="0.35">
      <c r="A81" s="15" t="s">
        <v>142</v>
      </c>
      <c r="B81" s="16" t="s">
        <v>312</v>
      </c>
      <c r="C81" s="16" t="s">
        <v>4</v>
      </c>
      <c r="D81" s="17" t="s">
        <v>373</v>
      </c>
      <c r="E81" s="18">
        <v>46023</v>
      </c>
      <c r="F81" s="18"/>
      <c r="H81" s="26" t="b">
        <v>1</v>
      </c>
      <c r="I81" s="26" t="b">
        <v>1</v>
      </c>
      <c r="J81" s="16" t="s">
        <v>715</v>
      </c>
      <c r="K81" s="16" t="s">
        <v>716</v>
      </c>
      <c r="L81" s="16" t="s">
        <v>734</v>
      </c>
    </row>
    <row r="82" spans="1:12" x14ac:dyDescent="0.35">
      <c r="A82" s="15" t="s">
        <v>143</v>
      </c>
      <c r="B82" s="16" t="s">
        <v>312</v>
      </c>
      <c r="C82" s="16" t="s">
        <v>4</v>
      </c>
      <c r="D82" s="17" t="s">
        <v>606</v>
      </c>
      <c r="E82" s="18">
        <v>46204</v>
      </c>
      <c r="F82" s="18"/>
      <c r="H82" s="26" t="b">
        <v>1</v>
      </c>
      <c r="I82" s="26" t="b">
        <v>1</v>
      </c>
      <c r="J82" s="16" t="s">
        <v>715</v>
      </c>
      <c r="K82" s="16" t="s">
        <v>716</v>
      </c>
      <c r="L82" s="16" t="s">
        <v>734</v>
      </c>
    </row>
    <row r="83" spans="1:12" x14ac:dyDescent="0.35">
      <c r="A83" s="15" t="s">
        <v>134</v>
      </c>
      <c r="B83" s="16" t="s">
        <v>312</v>
      </c>
      <c r="C83" s="16" t="s">
        <v>4</v>
      </c>
      <c r="D83" s="17" t="s">
        <v>373</v>
      </c>
      <c r="E83" s="18">
        <v>45962</v>
      </c>
      <c r="F83" s="18"/>
      <c r="H83" s="26" t="b">
        <v>1</v>
      </c>
      <c r="I83" s="26" t="b">
        <v>1</v>
      </c>
      <c r="J83" s="16" t="s">
        <v>715</v>
      </c>
      <c r="K83" s="16" t="s">
        <v>716</v>
      </c>
      <c r="L83" s="16"/>
    </row>
    <row r="84" spans="1:12" x14ac:dyDescent="0.35">
      <c r="A84" s="15" t="s">
        <v>144</v>
      </c>
      <c r="B84" s="16" t="s">
        <v>312</v>
      </c>
      <c r="C84" s="16" t="s">
        <v>4</v>
      </c>
      <c r="D84" s="17" t="s">
        <v>363</v>
      </c>
      <c r="E84" s="18">
        <v>45901</v>
      </c>
      <c r="F84" s="18"/>
      <c r="H84" s="26" t="b">
        <v>1</v>
      </c>
      <c r="I84" s="26" t="b">
        <v>1</v>
      </c>
      <c r="J84" s="16" t="s">
        <v>715</v>
      </c>
      <c r="K84" s="16" t="s">
        <v>716</v>
      </c>
      <c r="L84" s="16" t="s">
        <v>734</v>
      </c>
    </row>
    <row r="85" spans="1:12" x14ac:dyDescent="0.35">
      <c r="A85" s="15" t="s">
        <v>284</v>
      </c>
      <c r="B85" s="16" t="s">
        <v>312</v>
      </c>
      <c r="C85" s="16" t="s">
        <v>7</v>
      </c>
      <c r="D85" s="17" t="s">
        <v>649</v>
      </c>
      <c r="E85" s="18">
        <v>45870</v>
      </c>
      <c r="F85" s="18" t="s">
        <v>311</v>
      </c>
      <c r="H85" s="26" t="b">
        <v>1</v>
      </c>
      <c r="I85" s="26" t="b">
        <v>1</v>
      </c>
      <c r="J85" s="16" t="s">
        <v>716</v>
      </c>
      <c r="K85" s="16" t="s">
        <v>715</v>
      </c>
      <c r="L85" s="16"/>
    </row>
    <row r="86" spans="1:12" x14ac:dyDescent="0.35">
      <c r="A86" s="15" t="s">
        <v>115</v>
      </c>
      <c r="B86" s="16" t="s">
        <v>312</v>
      </c>
      <c r="C86" s="16" t="s">
        <v>6</v>
      </c>
      <c r="D86" s="17" t="s">
        <v>650</v>
      </c>
      <c r="E86" s="18">
        <v>46388</v>
      </c>
      <c r="F86" s="18" t="s">
        <v>333</v>
      </c>
      <c r="H86" s="26" t="b">
        <v>1</v>
      </c>
      <c r="I86" s="26" t="b">
        <v>1</v>
      </c>
      <c r="J86" s="16" t="s">
        <v>716</v>
      </c>
      <c r="K86" s="16" t="s">
        <v>721</v>
      </c>
      <c r="L86" s="16" t="s">
        <v>762</v>
      </c>
    </row>
    <row r="87" spans="1:12" x14ac:dyDescent="0.35">
      <c r="A87" s="15" t="s">
        <v>145</v>
      </c>
      <c r="B87" s="16" t="s">
        <v>312</v>
      </c>
      <c r="C87" s="16" t="s">
        <v>4</v>
      </c>
      <c r="D87" s="17" t="s">
        <v>657</v>
      </c>
      <c r="E87" s="18">
        <v>45992</v>
      </c>
      <c r="F87" s="18"/>
      <c r="H87" s="26" t="b">
        <v>1</v>
      </c>
      <c r="I87" s="26" t="b">
        <v>1</v>
      </c>
      <c r="J87" s="16" t="s">
        <v>715</v>
      </c>
      <c r="K87" s="16" t="s">
        <v>716</v>
      </c>
      <c r="L87" s="16" t="s">
        <v>734</v>
      </c>
    </row>
    <row r="88" spans="1:12" x14ac:dyDescent="0.35">
      <c r="A88" s="15" t="s">
        <v>658</v>
      </c>
      <c r="B88" s="16" t="s">
        <v>316</v>
      </c>
      <c r="C88" s="16" t="s">
        <v>5</v>
      </c>
      <c r="D88" s="17">
        <v>400</v>
      </c>
      <c r="E88" s="18">
        <v>46966</v>
      </c>
      <c r="F88" s="18" t="s">
        <v>336</v>
      </c>
      <c r="H88" s="26" t="b">
        <v>1</v>
      </c>
      <c r="I88" s="26" t="b">
        <v>1</v>
      </c>
      <c r="J88" s="16" t="s">
        <v>721</v>
      </c>
      <c r="K88" s="16" t="s">
        <v>716</v>
      </c>
      <c r="L88" s="16" t="s">
        <v>763</v>
      </c>
    </row>
    <row r="89" spans="1:12" x14ac:dyDescent="0.35">
      <c r="A89" s="15" t="s">
        <v>146</v>
      </c>
      <c r="B89" s="16" t="s">
        <v>316</v>
      </c>
      <c r="C89" s="16" t="s">
        <v>4</v>
      </c>
      <c r="D89" s="17">
        <v>252</v>
      </c>
      <c r="E89" s="18">
        <v>46204</v>
      </c>
      <c r="F89" s="18" t="s">
        <v>321</v>
      </c>
      <c r="H89" s="26" t="b">
        <v>1</v>
      </c>
      <c r="I89" s="26" t="b">
        <v>1</v>
      </c>
      <c r="J89" s="16" t="s">
        <v>715</v>
      </c>
      <c r="K89" s="16" t="s">
        <v>716</v>
      </c>
      <c r="L89" s="16" t="s">
        <v>734</v>
      </c>
    </row>
    <row r="90" spans="1:12" x14ac:dyDescent="0.35">
      <c r="A90" s="15" t="s">
        <v>147</v>
      </c>
      <c r="B90" s="16" t="s">
        <v>316</v>
      </c>
      <c r="C90" s="16" t="s">
        <v>4</v>
      </c>
      <c r="D90" s="17">
        <v>254</v>
      </c>
      <c r="E90" s="18">
        <v>46569</v>
      </c>
      <c r="F90" s="18" t="s">
        <v>321</v>
      </c>
      <c r="H90" s="26" t="b">
        <v>1</v>
      </c>
      <c r="I90" s="26" t="b">
        <v>1</v>
      </c>
      <c r="J90" s="16" t="s">
        <v>715</v>
      </c>
      <c r="K90" s="16" t="s">
        <v>716</v>
      </c>
      <c r="L90" s="16" t="s">
        <v>734</v>
      </c>
    </row>
    <row r="91" spans="1:12" x14ac:dyDescent="0.35">
      <c r="A91" s="15" t="s">
        <v>157</v>
      </c>
      <c r="B91" s="16" t="s">
        <v>309</v>
      </c>
      <c r="C91" s="16" t="s">
        <v>4</v>
      </c>
      <c r="D91" s="17">
        <v>320</v>
      </c>
      <c r="E91" s="18">
        <v>46569</v>
      </c>
      <c r="F91" s="18" t="s">
        <v>321</v>
      </c>
      <c r="H91" s="26" t="b">
        <v>1</v>
      </c>
      <c r="I91" s="26" t="b">
        <v>1</v>
      </c>
      <c r="J91" s="16" t="s">
        <v>715</v>
      </c>
      <c r="K91" s="16" t="s">
        <v>716</v>
      </c>
      <c r="L91" s="16" t="s">
        <v>735</v>
      </c>
    </row>
    <row r="92" spans="1:12" x14ac:dyDescent="0.35">
      <c r="A92" s="15" t="s">
        <v>670</v>
      </c>
      <c r="B92" s="16" t="s">
        <v>309</v>
      </c>
      <c r="C92" s="16" t="s">
        <v>6</v>
      </c>
      <c r="D92" s="17">
        <v>26</v>
      </c>
      <c r="E92" s="18">
        <v>45992</v>
      </c>
      <c r="F92" s="18" t="s">
        <v>445</v>
      </c>
      <c r="H92" s="26" t="b">
        <v>0</v>
      </c>
      <c r="I92" s="26" t="b">
        <v>0</v>
      </c>
      <c r="J92" s="16" t="s">
        <v>716</v>
      </c>
      <c r="K92" s="16" t="s">
        <v>715</v>
      </c>
      <c r="L92" s="16" t="s">
        <v>533</v>
      </c>
    </row>
    <row r="93" spans="1:12" x14ac:dyDescent="0.35">
      <c r="A93" s="15" t="s">
        <v>671</v>
      </c>
      <c r="B93" s="16" t="s">
        <v>312</v>
      </c>
      <c r="C93" s="16" t="s">
        <v>5</v>
      </c>
      <c r="D93" s="17" t="s">
        <v>672</v>
      </c>
      <c r="E93" s="18">
        <v>46023</v>
      </c>
      <c r="F93" s="18"/>
      <c r="H93" s="26" t="b">
        <v>1</v>
      </c>
      <c r="I93" s="26" t="b">
        <v>1</v>
      </c>
      <c r="J93" s="16" t="s">
        <v>721</v>
      </c>
      <c r="K93" s="16" t="s">
        <v>716</v>
      </c>
      <c r="L93" s="16" t="s">
        <v>744</v>
      </c>
    </row>
    <row r="94" spans="1:12" x14ac:dyDescent="0.35">
      <c r="A94" s="15" t="s">
        <v>158</v>
      </c>
      <c r="B94" s="16" t="s">
        <v>312</v>
      </c>
      <c r="C94" s="16" t="s">
        <v>4</v>
      </c>
      <c r="D94" s="17" t="s">
        <v>683</v>
      </c>
      <c r="E94" s="18">
        <v>46204</v>
      </c>
      <c r="F94" s="18" t="s">
        <v>321</v>
      </c>
      <c r="H94" s="26" t="b">
        <v>1</v>
      </c>
      <c r="I94" s="26" t="b">
        <v>1</v>
      </c>
      <c r="J94" s="16" t="s">
        <v>715</v>
      </c>
      <c r="K94" s="16" t="s">
        <v>716</v>
      </c>
      <c r="L94" s="16" t="s">
        <v>735</v>
      </c>
    </row>
    <row r="95" spans="1:12" x14ac:dyDescent="0.35">
      <c r="A95" s="15" t="s">
        <v>224</v>
      </c>
      <c r="B95" s="16" t="s">
        <v>312</v>
      </c>
      <c r="C95" s="16" t="s">
        <v>5</v>
      </c>
      <c r="D95" s="17" t="s">
        <v>373</v>
      </c>
      <c r="E95" s="18">
        <v>46204</v>
      </c>
      <c r="F95" s="18" t="s">
        <v>339</v>
      </c>
      <c r="H95" s="26" t="b">
        <v>1</v>
      </c>
      <c r="I95" s="26" t="b">
        <v>1</v>
      </c>
      <c r="J95" s="16" t="s">
        <v>721</v>
      </c>
      <c r="K95" s="16" t="s">
        <v>716</v>
      </c>
      <c r="L95" s="16" t="s">
        <v>764</v>
      </c>
    </row>
    <row r="96" spans="1:12" x14ac:dyDescent="0.35">
      <c r="A96" s="15" t="s">
        <v>148</v>
      </c>
      <c r="B96" s="16" t="s">
        <v>312</v>
      </c>
      <c r="C96" s="16" t="s">
        <v>4</v>
      </c>
      <c r="D96" s="17" t="s">
        <v>345</v>
      </c>
      <c r="E96" s="18">
        <v>46204</v>
      </c>
      <c r="F96" s="18" t="s">
        <v>367</v>
      </c>
      <c r="H96" s="26" t="b">
        <v>1</v>
      </c>
      <c r="I96" s="26" t="b">
        <v>1</v>
      </c>
      <c r="J96" s="16" t="s">
        <v>715</v>
      </c>
      <c r="K96" s="16" t="s">
        <v>716</v>
      </c>
      <c r="L96" s="16" t="s">
        <v>734</v>
      </c>
    </row>
    <row r="97" spans="1:12" x14ac:dyDescent="0.35">
      <c r="A97" s="15" t="s">
        <v>700</v>
      </c>
      <c r="B97" s="16" t="s">
        <v>312</v>
      </c>
      <c r="C97" s="16" t="s">
        <v>6</v>
      </c>
      <c r="D97" s="17" t="s">
        <v>701</v>
      </c>
      <c r="E97" s="18">
        <v>46722</v>
      </c>
      <c r="F97" s="18"/>
      <c r="H97" s="26" t="b">
        <v>1</v>
      </c>
      <c r="I97" s="26" t="b">
        <v>1</v>
      </c>
      <c r="J97" s="16" t="s">
        <v>716</v>
      </c>
      <c r="K97" s="16" t="s">
        <v>721</v>
      </c>
      <c r="L97" s="16" t="s">
        <v>762</v>
      </c>
    </row>
  </sheetData>
  <autoFilter ref="A15:F97" xr:uid="{CD9E44F4-C96E-4A29-9640-884D7E716534}"/>
  <pageMargins left="0.7" right="0.7" top="0.75" bottom="0.75" header="0.3" footer="0.3"/>
  <headerFooter>
    <oddFooter>&amp;C_x000D_&amp;1#&amp;"Aptos"&amp;10&amp;K000000 General - Internal</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CE2A-BD22-4C23-A311-82E2A39E0908}">
  <sheetPr>
    <tabColor theme="3" tint="0.499984740745262"/>
  </sheetPr>
  <dimension ref="A1:T20"/>
  <sheetViews>
    <sheetView tabSelected="1" zoomScale="85" zoomScaleNormal="85" workbookViewId="0">
      <selection activeCell="A12" sqref="A12"/>
    </sheetView>
  </sheetViews>
  <sheetFormatPr defaultRowHeight="14.5" x14ac:dyDescent="0.35"/>
  <cols>
    <col min="1" max="3" width="26.1796875" customWidth="1"/>
    <col min="4" max="4" width="14.1796875" bestFit="1" customWidth="1"/>
    <col min="5" max="5" width="9.1796875" customWidth="1"/>
    <col min="6" max="6" width="6.1796875" bestFit="1" customWidth="1"/>
    <col min="7" max="7" width="23.54296875" bestFit="1" customWidth="1"/>
    <col min="8" max="8" width="17.453125" customWidth="1"/>
    <col min="9" max="9" width="21.1796875" bestFit="1" customWidth="1"/>
    <col min="10" max="10" width="12.81640625" style="114" customWidth="1"/>
    <col min="11" max="11" width="13.54296875" style="114" customWidth="1"/>
    <col min="12" max="12" width="59.1796875" bestFit="1" customWidth="1"/>
    <col min="13" max="13" width="24.453125" customWidth="1"/>
    <col min="14" max="14" width="122.26953125" bestFit="1" customWidth="1"/>
    <col min="15" max="15" width="25" customWidth="1"/>
    <col min="16" max="16" width="4.7265625" customWidth="1"/>
    <col min="17" max="17" width="8.81640625" customWidth="1"/>
    <col min="18" max="18" width="8.26953125" bestFit="1" customWidth="1"/>
    <col min="19" max="19" width="11.1796875" bestFit="1" customWidth="1"/>
    <col min="20" max="20" width="11.26953125" bestFit="1" customWidth="1"/>
  </cols>
  <sheetData>
    <row r="1" spans="1:20" ht="48" customHeight="1" x14ac:dyDescent="0.35">
      <c r="A1" s="25" t="s">
        <v>294</v>
      </c>
      <c r="B1" s="25" t="s">
        <v>1378</v>
      </c>
      <c r="C1" s="25" t="s">
        <v>1379</v>
      </c>
      <c r="D1" s="25" t="s">
        <v>295</v>
      </c>
      <c r="E1" s="25" t="s">
        <v>767</v>
      </c>
      <c r="F1" s="25" t="s">
        <v>768</v>
      </c>
      <c r="G1" s="25" t="s">
        <v>769</v>
      </c>
      <c r="H1" s="25" t="s">
        <v>770</v>
      </c>
      <c r="I1" s="25" t="s">
        <v>296</v>
      </c>
      <c r="J1" s="25" t="s">
        <v>771</v>
      </c>
      <c r="K1" s="25" t="s">
        <v>744</v>
      </c>
      <c r="L1" s="25" t="s">
        <v>710</v>
      </c>
      <c r="M1" s="12" t="s">
        <v>1380</v>
      </c>
      <c r="N1" s="25" t="s">
        <v>772</v>
      </c>
      <c r="O1" s="25" t="s">
        <v>773</v>
      </c>
      <c r="Q1" s="25" t="s">
        <v>299</v>
      </c>
      <c r="R1" s="25" t="s">
        <v>300</v>
      </c>
      <c r="S1" s="25" t="s">
        <v>301</v>
      </c>
      <c r="T1" s="25" t="s">
        <v>302</v>
      </c>
    </row>
    <row r="2" spans="1:20" x14ac:dyDescent="0.35">
      <c r="A2" s="15" t="s">
        <v>781</v>
      </c>
      <c r="B2" s="143">
        <v>80160</v>
      </c>
      <c r="C2" s="143" t="s">
        <v>1383</v>
      </c>
      <c r="D2" s="92" t="s">
        <v>309</v>
      </c>
      <c r="E2" s="92" t="s">
        <v>782</v>
      </c>
      <c r="F2" s="92">
        <v>2</v>
      </c>
      <c r="G2" s="92" t="s">
        <v>4</v>
      </c>
      <c r="H2" s="17"/>
      <c r="I2" s="110">
        <v>285</v>
      </c>
      <c r="J2" s="124">
        <v>46600</v>
      </c>
      <c r="K2" s="146">
        <v>47423</v>
      </c>
      <c r="L2" s="112" t="s">
        <v>783</v>
      </c>
      <c r="M2" s="140" t="s">
        <v>1381</v>
      </c>
      <c r="N2" s="92"/>
      <c r="O2" s="92"/>
      <c r="Q2" s="26" t="b">
        <v>0</v>
      </c>
      <c r="R2" s="26" t="b">
        <v>1</v>
      </c>
      <c r="S2" s="16" t="s">
        <v>784</v>
      </c>
      <c r="T2" s="16" t="s">
        <v>715</v>
      </c>
    </row>
    <row r="3" spans="1:20" x14ac:dyDescent="0.35">
      <c r="A3" s="15" t="s">
        <v>785</v>
      </c>
      <c r="B3" s="143">
        <v>80308</v>
      </c>
      <c r="C3" s="143" t="s">
        <v>1384</v>
      </c>
      <c r="D3" s="16" t="s">
        <v>309</v>
      </c>
      <c r="E3" s="16" t="s">
        <v>782</v>
      </c>
      <c r="F3" s="16">
        <v>2</v>
      </c>
      <c r="G3" s="16" t="s">
        <v>4</v>
      </c>
      <c r="H3" s="17"/>
      <c r="I3" s="110">
        <v>450</v>
      </c>
      <c r="J3" s="124">
        <v>46784</v>
      </c>
      <c r="K3" s="146">
        <v>47757</v>
      </c>
      <c r="L3" s="109" t="s">
        <v>783</v>
      </c>
      <c r="M3" s="140" t="s">
        <v>1381</v>
      </c>
      <c r="N3" s="16"/>
      <c r="O3" s="16"/>
      <c r="Q3" s="26" t="b">
        <v>0</v>
      </c>
      <c r="R3" s="26" t="b">
        <v>1</v>
      </c>
      <c r="S3" s="16" t="s">
        <v>784</v>
      </c>
      <c r="T3" s="16" t="s">
        <v>715</v>
      </c>
    </row>
    <row r="4" spans="1:20" x14ac:dyDescent="0.35">
      <c r="A4" s="105" t="s">
        <v>786</v>
      </c>
      <c r="B4" s="144"/>
      <c r="C4" s="144"/>
      <c r="D4" s="106" t="s">
        <v>309</v>
      </c>
      <c r="E4" s="106" t="s">
        <v>782</v>
      </c>
      <c r="F4" s="106">
        <v>3</v>
      </c>
      <c r="G4" s="106" t="s">
        <v>5</v>
      </c>
      <c r="H4" s="107"/>
      <c r="I4" s="111">
        <v>100</v>
      </c>
      <c r="J4" s="125"/>
      <c r="K4" s="147"/>
      <c r="L4" s="126" t="s">
        <v>787</v>
      </c>
      <c r="M4" s="141" t="s">
        <v>1382</v>
      </c>
      <c r="N4" s="16"/>
      <c r="O4" s="16"/>
      <c r="Q4" s="26" t="b">
        <v>1</v>
      </c>
      <c r="R4" s="26" t="b">
        <v>0</v>
      </c>
      <c r="S4" s="16" t="s">
        <v>180</v>
      </c>
      <c r="T4" s="16" t="s">
        <v>54</v>
      </c>
    </row>
    <row r="5" spans="1:20" x14ac:dyDescent="0.35">
      <c r="A5" s="105" t="s">
        <v>788</v>
      </c>
      <c r="B5" s="144">
        <v>80142</v>
      </c>
      <c r="C5" s="144" t="s">
        <v>1385</v>
      </c>
      <c r="D5" s="106" t="s">
        <v>309</v>
      </c>
      <c r="E5" s="106" t="s">
        <v>782</v>
      </c>
      <c r="F5" s="106">
        <v>3</v>
      </c>
      <c r="G5" s="106" t="s">
        <v>5</v>
      </c>
      <c r="H5" s="107"/>
      <c r="I5" s="111">
        <v>500</v>
      </c>
      <c r="J5" s="125">
        <v>46357</v>
      </c>
      <c r="K5" s="147">
        <v>47453</v>
      </c>
      <c r="L5" s="126" t="s">
        <v>787</v>
      </c>
      <c r="M5" s="141" t="s">
        <v>1382</v>
      </c>
      <c r="N5" s="16" t="s">
        <v>789</v>
      </c>
      <c r="O5" s="16"/>
      <c r="Q5" s="26" t="b">
        <v>1</v>
      </c>
      <c r="R5" s="26" t="b">
        <v>0</v>
      </c>
      <c r="S5" s="16" t="s">
        <v>180</v>
      </c>
      <c r="T5" s="16" t="s">
        <v>54</v>
      </c>
    </row>
    <row r="6" spans="1:20" x14ac:dyDescent="0.35">
      <c r="A6" s="15" t="s">
        <v>793</v>
      </c>
      <c r="B6" s="143">
        <v>80031</v>
      </c>
      <c r="C6" s="143" t="s">
        <v>1385</v>
      </c>
      <c r="D6" s="16" t="s">
        <v>794</v>
      </c>
      <c r="E6" s="16" t="s">
        <v>795</v>
      </c>
      <c r="F6" s="16">
        <v>2</v>
      </c>
      <c r="G6" s="16" t="s">
        <v>5</v>
      </c>
      <c r="H6" s="17"/>
      <c r="I6" s="110">
        <v>612</v>
      </c>
      <c r="J6" s="113">
        <v>48761</v>
      </c>
      <c r="K6" s="148">
        <v>49919</v>
      </c>
      <c r="L6" s="109" t="s">
        <v>783</v>
      </c>
      <c r="M6" s="140" t="s">
        <v>1381</v>
      </c>
      <c r="N6" s="16"/>
      <c r="O6" s="16"/>
      <c r="Q6" s="26" t="b">
        <v>0</v>
      </c>
      <c r="R6" s="26" t="b">
        <v>1</v>
      </c>
      <c r="S6" s="16" t="s">
        <v>784</v>
      </c>
      <c r="T6" s="16" t="s">
        <v>721</v>
      </c>
    </row>
    <row r="7" spans="1:20" x14ac:dyDescent="0.35">
      <c r="A7" s="15" t="s">
        <v>796</v>
      </c>
      <c r="B7" s="143">
        <v>46760</v>
      </c>
      <c r="C7" s="143" t="s">
        <v>1386</v>
      </c>
      <c r="D7" s="16" t="s">
        <v>794</v>
      </c>
      <c r="E7" s="16" t="s">
        <v>795</v>
      </c>
      <c r="F7" s="16">
        <v>2</v>
      </c>
      <c r="G7" s="16" t="s">
        <v>4</v>
      </c>
      <c r="H7" s="17"/>
      <c r="I7" s="110">
        <v>578</v>
      </c>
      <c r="J7" s="113">
        <v>47150</v>
      </c>
      <c r="K7" s="148">
        <v>48458</v>
      </c>
      <c r="L7" s="109" t="s">
        <v>783</v>
      </c>
      <c r="M7" s="140" t="s">
        <v>1381</v>
      </c>
      <c r="N7" s="16"/>
      <c r="O7" s="16"/>
      <c r="Q7" s="26" t="b">
        <v>0</v>
      </c>
      <c r="R7" s="26" t="b">
        <v>1</v>
      </c>
      <c r="S7" s="16" t="s">
        <v>784</v>
      </c>
      <c r="T7" s="16" t="s">
        <v>715</v>
      </c>
    </row>
    <row r="8" spans="1:20" x14ac:dyDescent="0.35">
      <c r="A8" s="15" t="s">
        <v>797</v>
      </c>
      <c r="B8" s="143">
        <v>80026</v>
      </c>
      <c r="C8" s="143" t="s">
        <v>1384</v>
      </c>
      <c r="D8" s="16" t="s">
        <v>794</v>
      </c>
      <c r="E8" s="16" t="s">
        <v>795</v>
      </c>
      <c r="F8" s="16">
        <v>2</v>
      </c>
      <c r="G8" s="16" t="s">
        <v>6</v>
      </c>
      <c r="H8" s="17"/>
      <c r="I8" s="110">
        <v>1000.8</v>
      </c>
      <c r="J8" s="113">
        <v>47331</v>
      </c>
      <c r="K8" s="148">
        <v>48700</v>
      </c>
      <c r="L8" s="109" t="s">
        <v>783</v>
      </c>
      <c r="M8" s="140" t="s">
        <v>1381</v>
      </c>
      <c r="N8" s="16"/>
      <c r="O8" s="16"/>
      <c r="Q8" s="26" t="b">
        <v>0</v>
      </c>
      <c r="R8" s="26" t="b">
        <v>1</v>
      </c>
      <c r="S8" s="16" t="s">
        <v>784</v>
      </c>
      <c r="T8" s="16" t="s">
        <v>716</v>
      </c>
    </row>
    <row r="9" spans="1:20" x14ac:dyDescent="0.35">
      <c r="A9" s="15" t="s">
        <v>798</v>
      </c>
      <c r="B9" s="143">
        <v>80021</v>
      </c>
      <c r="C9" s="143" t="s">
        <v>1387</v>
      </c>
      <c r="D9" s="16" t="s">
        <v>794</v>
      </c>
      <c r="E9" s="16" t="s">
        <v>795</v>
      </c>
      <c r="F9" s="16">
        <v>2</v>
      </c>
      <c r="G9" s="16" t="s">
        <v>5</v>
      </c>
      <c r="H9" s="17"/>
      <c r="I9" s="110">
        <v>374</v>
      </c>
      <c r="J9" s="124">
        <v>46692</v>
      </c>
      <c r="K9" s="146">
        <v>47696</v>
      </c>
      <c r="L9" s="109" t="s">
        <v>783</v>
      </c>
      <c r="M9" s="140" t="s">
        <v>1381</v>
      </c>
      <c r="N9" s="16"/>
      <c r="O9" s="16"/>
      <c r="Q9" s="26" t="b">
        <v>0</v>
      </c>
      <c r="R9" s="26" t="b">
        <v>1</v>
      </c>
      <c r="S9" s="16" t="s">
        <v>784</v>
      </c>
      <c r="T9" s="16" t="s">
        <v>721</v>
      </c>
    </row>
    <row r="10" spans="1:20" x14ac:dyDescent="0.35">
      <c r="A10" s="15" t="s">
        <v>781</v>
      </c>
      <c r="B10" s="143">
        <v>80160</v>
      </c>
      <c r="C10" s="143" t="s">
        <v>1384</v>
      </c>
      <c r="D10" s="16" t="s">
        <v>794</v>
      </c>
      <c r="E10" s="16" t="s">
        <v>782</v>
      </c>
      <c r="F10" s="16">
        <v>3</v>
      </c>
      <c r="G10" s="16" t="s">
        <v>4</v>
      </c>
      <c r="H10" s="17"/>
      <c r="I10" s="110">
        <v>360</v>
      </c>
      <c r="J10" s="124">
        <v>46143</v>
      </c>
      <c r="K10" s="146">
        <v>47119</v>
      </c>
      <c r="L10" s="109" t="s">
        <v>783</v>
      </c>
      <c r="M10" s="140" t="s">
        <v>1381</v>
      </c>
      <c r="N10" s="16"/>
      <c r="O10" s="16"/>
      <c r="Q10" s="26" t="b">
        <v>0</v>
      </c>
      <c r="R10" s="26" t="b">
        <v>1</v>
      </c>
      <c r="S10" s="16" t="s">
        <v>784</v>
      </c>
      <c r="T10" s="16" t="s">
        <v>715</v>
      </c>
    </row>
    <row r="11" spans="1:20" x14ac:dyDescent="0.35">
      <c r="A11" s="15" t="s">
        <v>799</v>
      </c>
      <c r="B11" s="143">
        <v>46240</v>
      </c>
      <c r="C11" s="143" t="s">
        <v>1384</v>
      </c>
      <c r="D11" s="16" t="s">
        <v>794</v>
      </c>
      <c r="E11" s="16" t="s">
        <v>782</v>
      </c>
      <c r="F11" s="16">
        <v>2</v>
      </c>
      <c r="G11" s="16" t="s">
        <v>4</v>
      </c>
      <c r="H11" s="17"/>
      <c r="I11" s="110">
        <v>510</v>
      </c>
      <c r="J11" s="124">
        <v>47331</v>
      </c>
      <c r="K11" s="146">
        <v>48549</v>
      </c>
      <c r="L11" s="109" t="s">
        <v>783</v>
      </c>
      <c r="M11" s="140" t="s">
        <v>1381</v>
      </c>
      <c r="N11" s="16"/>
      <c r="O11" s="16"/>
      <c r="Q11" s="26" t="b">
        <v>0</v>
      </c>
      <c r="R11" s="26" t="b">
        <v>1</v>
      </c>
      <c r="S11" s="16" t="s">
        <v>784</v>
      </c>
      <c r="T11" s="16" t="s">
        <v>715</v>
      </c>
    </row>
    <row r="12" spans="1:20" x14ac:dyDescent="0.35">
      <c r="A12" s="15" t="s">
        <v>1389</v>
      </c>
      <c r="B12" s="143">
        <v>46782</v>
      </c>
      <c r="C12" s="143" t="s">
        <v>1384</v>
      </c>
      <c r="D12" s="16" t="s">
        <v>794</v>
      </c>
      <c r="E12" s="16" t="s">
        <v>782</v>
      </c>
      <c r="F12" s="16">
        <v>1</v>
      </c>
      <c r="G12" s="16" t="s">
        <v>4</v>
      </c>
      <c r="H12" s="17"/>
      <c r="I12" s="110">
        <v>799.2</v>
      </c>
      <c r="J12" s="113">
        <v>47849</v>
      </c>
      <c r="K12" s="148">
        <v>49218</v>
      </c>
      <c r="L12" s="109" t="s">
        <v>801</v>
      </c>
      <c r="M12" s="140" t="s">
        <v>1381</v>
      </c>
      <c r="N12" s="16"/>
      <c r="O12" s="16"/>
      <c r="Q12" s="26" t="b">
        <v>0</v>
      </c>
      <c r="R12" s="26" t="b">
        <v>1</v>
      </c>
      <c r="S12" s="16" t="s">
        <v>784</v>
      </c>
      <c r="T12" s="16" t="s">
        <v>715</v>
      </c>
    </row>
    <row r="13" spans="1:20" x14ac:dyDescent="0.35">
      <c r="A13" s="15" t="s">
        <v>802</v>
      </c>
      <c r="B13" s="143">
        <v>80116</v>
      </c>
      <c r="C13" s="143" t="s">
        <v>1387</v>
      </c>
      <c r="D13" s="16" t="s">
        <v>794</v>
      </c>
      <c r="E13" s="16" t="s">
        <v>795</v>
      </c>
      <c r="F13" s="16">
        <v>3</v>
      </c>
      <c r="G13" s="16" t="s">
        <v>4</v>
      </c>
      <c r="H13" s="17"/>
      <c r="I13" s="110">
        <v>436.5</v>
      </c>
      <c r="J13" s="113">
        <v>46174</v>
      </c>
      <c r="K13" s="148">
        <v>47757</v>
      </c>
      <c r="L13" s="109" t="s">
        <v>783</v>
      </c>
      <c r="M13" s="140" t="s">
        <v>1381</v>
      </c>
      <c r="N13" s="16"/>
      <c r="O13" s="16"/>
      <c r="Q13" s="26" t="b">
        <v>0</v>
      </c>
      <c r="R13" s="26" t="b">
        <v>1</v>
      </c>
      <c r="S13" s="16" t="s">
        <v>784</v>
      </c>
      <c r="T13" s="16" t="s">
        <v>715</v>
      </c>
    </row>
    <row r="14" spans="1:20" x14ac:dyDescent="0.35">
      <c r="A14" s="15" t="s">
        <v>803</v>
      </c>
      <c r="B14" s="143">
        <v>32773</v>
      </c>
      <c r="C14" s="143" t="s">
        <v>1388</v>
      </c>
      <c r="D14" s="16" t="s">
        <v>794</v>
      </c>
      <c r="E14" s="16" t="s">
        <v>795</v>
      </c>
      <c r="F14" s="16">
        <v>3</v>
      </c>
      <c r="G14" s="16" t="s">
        <v>6</v>
      </c>
      <c r="H14" s="17"/>
      <c r="I14" s="110">
        <v>306</v>
      </c>
      <c r="J14" s="124">
        <v>46661</v>
      </c>
      <c r="K14" s="146">
        <v>47727</v>
      </c>
      <c r="L14" s="109" t="s">
        <v>783</v>
      </c>
      <c r="M14" s="140" t="s">
        <v>1381</v>
      </c>
      <c r="N14" s="16"/>
      <c r="O14" s="16"/>
      <c r="Q14" s="26" t="b">
        <v>0</v>
      </c>
      <c r="R14" s="26" t="b">
        <v>1</v>
      </c>
      <c r="S14" s="16" t="s">
        <v>784</v>
      </c>
      <c r="T14" s="16" t="s">
        <v>716</v>
      </c>
    </row>
    <row r="15" spans="1:20" x14ac:dyDescent="0.35">
      <c r="A15" s="105" t="s">
        <v>804</v>
      </c>
      <c r="B15" s="144"/>
      <c r="C15" s="144"/>
      <c r="D15" s="106" t="s">
        <v>805</v>
      </c>
      <c r="E15" s="106" t="s">
        <v>782</v>
      </c>
      <c r="F15" s="106">
        <v>2</v>
      </c>
      <c r="G15" s="106" t="s">
        <v>6</v>
      </c>
      <c r="H15" s="107"/>
      <c r="I15" s="111">
        <v>560</v>
      </c>
      <c r="J15" s="125">
        <v>47484</v>
      </c>
      <c r="K15" s="147">
        <v>48761</v>
      </c>
      <c r="L15" s="126" t="s">
        <v>787</v>
      </c>
      <c r="M15" s="141" t="s">
        <v>1382</v>
      </c>
      <c r="N15" s="16"/>
      <c r="O15" s="16"/>
      <c r="Q15" s="26" t="b">
        <v>0</v>
      </c>
      <c r="R15" s="26" t="b">
        <v>0</v>
      </c>
      <c r="S15" s="16"/>
      <c r="T15" s="16"/>
    </row>
    <row r="16" spans="1:20" x14ac:dyDescent="0.35">
      <c r="A16" s="105" t="s">
        <v>806</v>
      </c>
      <c r="B16" s="144"/>
      <c r="C16" s="144"/>
      <c r="D16" s="106" t="s">
        <v>794</v>
      </c>
      <c r="E16" s="106" t="s">
        <v>807</v>
      </c>
      <c r="F16" s="106">
        <v>1</v>
      </c>
      <c r="G16" s="106" t="s">
        <v>5</v>
      </c>
      <c r="H16" s="107"/>
      <c r="I16" s="111">
        <v>1008</v>
      </c>
      <c r="J16" s="125">
        <v>47939</v>
      </c>
      <c r="K16" s="147">
        <v>49614</v>
      </c>
      <c r="L16" s="126" t="s">
        <v>808</v>
      </c>
      <c r="M16" s="141" t="s">
        <v>1382</v>
      </c>
      <c r="N16" s="139" t="s">
        <v>809</v>
      </c>
      <c r="O16" s="16"/>
      <c r="Q16" s="26" t="b">
        <v>0</v>
      </c>
      <c r="R16" s="26" t="b">
        <v>0</v>
      </c>
      <c r="S16" s="16" t="s">
        <v>180</v>
      </c>
      <c r="T16" s="16" t="s">
        <v>82</v>
      </c>
    </row>
    <row r="17" spans="1:20" x14ac:dyDescent="0.35">
      <c r="A17" s="105" t="s">
        <v>269</v>
      </c>
      <c r="B17" s="144"/>
      <c r="C17" s="144"/>
      <c r="D17" s="106" t="s">
        <v>813</v>
      </c>
      <c r="E17" s="106" t="s">
        <v>795</v>
      </c>
      <c r="F17" s="106">
        <v>2</v>
      </c>
      <c r="G17" s="106"/>
      <c r="H17" s="107">
        <v>400</v>
      </c>
      <c r="I17" s="111"/>
      <c r="J17" s="125">
        <v>46661</v>
      </c>
      <c r="K17" s="147">
        <v>47362</v>
      </c>
      <c r="L17" s="126" t="s">
        <v>814</v>
      </c>
      <c r="M17" s="141"/>
      <c r="N17" s="16"/>
      <c r="O17" s="16"/>
      <c r="Q17" s="26" t="b">
        <v>1</v>
      </c>
      <c r="R17" s="26" t="b">
        <v>1</v>
      </c>
      <c r="S17" s="16" t="s">
        <v>716</v>
      </c>
      <c r="T17" s="16" t="s">
        <v>82</v>
      </c>
    </row>
    <row r="18" spans="1:20" x14ac:dyDescent="0.35">
      <c r="A18" s="105" t="s">
        <v>815</v>
      </c>
      <c r="B18" s="144"/>
      <c r="C18" s="144"/>
      <c r="D18" s="106" t="s">
        <v>813</v>
      </c>
      <c r="E18" s="106" t="s">
        <v>807</v>
      </c>
      <c r="F18" s="106">
        <v>1</v>
      </c>
      <c r="G18" s="106"/>
      <c r="H18" s="107">
        <v>500</v>
      </c>
      <c r="I18" s="111"/>
      <c r="J18" s="125">
        <v>47484</v>
      </c>
      <c r="K18" s="147">
        <v>48092</v>
      </c>
      <c r="L18" s="126" t="s">
        <v>816</v>
      </c>
      <c r="M18" s="141"/>
      <c r="N18" s="16"/>
      <c r="O18" s="16"/>
      <c r="Q18" s="26" t="b">
        <v>1</v>
      </c>
      <c r="R18" s="26" t="b">
        <v>1</v>
      </c>
      <c r="S18" s="16" t="s">
        <v>716</v>
      </c>
      <c r="T18" s="16" t="s">
        <v>82</v>
      </c>
    </row>
    <row r="19" spans="1:20" x14ac:dyDescent="0.35">
      <c r="A19" s="105" t="s">
        <v>817</v>
      </c>
      <c r="B19" s="144"/>
      <c r="C19" s="144"/>
      <c r="D19" s="106" t="s">
        <v>813</v>
      </c>
      <c r="E19" s="106" t="s">
        <v>807</v>
      </c>
      <c r="F19" s="106">
        <v>1</v>
      </c>
      <c r="G19" s="106"/>
      <c r="H19" s="107">
        <v>500</v>
      </c>
      <c r="I19" s="111"/>
      <c r="J19" s="125">
        <v>47484</v>
      </c>
      <c r="K19" s="147">
        <v>48092</v>
      </c>
      <c r="L19" s="126" t="s">
        <v>818</v>
      </c>
      <c r="M19" s="141"/>
      <c r="N19" s="16"/>
      <c r="O19" s="16"/>
      <c r="Q19" s="26" t="b">
        <v>1</v>
      </c>
      <c r="R19" s="26" t="b">
        <v>1</v>
      </c>
      <c r="S19" s="16" t="s">
        <v>716</v>
      </c>
      <c r="T19" s="16" t="s">
        <v>82</v>
      </c>
    </row>
    <row r="20" spans="1:20" x14ac:dyDescent="0.35">
      <c r="A20" s="129" t="s">
        <v>819</v>
      </c>
      <c r="B20" s="145"/>
      <c r="C20" s="145"/>
      <c r="D20" s="130" t="s">
        <v>813</v>
      </c>
      <c r="E20" s="130" t="s">
        <v>807</v>
      </c>
      <c r="F20" s="130">
        <v>1</v>
      </c>
      <c r="G20" s="130"/>
      <c r="H20" s="131" t="s">
        <v>820</v>
      </c>
      <c r="I20" s="132"/>
      <c r="J20" s="133">
        <v>47119</v>
      </c>
      <c r="K20" s="149">
        <v>47727</v>
      </c>
      <c r="L20" s="134" t="s">
        <v>818</v>
      </c>
      <c r="M20" s="142"/>
      <c r="N20" s="16"/>
      <c r="O20" s="16"/>
      <c r="Q20" s="26" t="b">
        <v>1</v>
      </c>
      <c r="R20" s="26" t="b">
        <v>1</v>
      </c>
      <c r="S20" s="16" t="s">
        <v>180</v>
      </c>
      <c r="T20" s="16" t="s">
        <v>821</v>
      </c>
    </row>
  </sheetData>
  <pageMargins left="0.7" right="0.7" top="0.75" bottom="0.75" header="0.3" footer="0.3"/>
  <headerFooter>
    <oddFooter>&amp;C_x000D_&amp;1#&amp;"Aptos"&amp;10&amp;K000000 General - Internal</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B3B8-1CCB-414F-BA39-F02EF5CC3E09}">
  <sheetPr>
    <tabColor theme="3" tint="0.499984740745262"/>
  </sheetPr>
  <dimension ref="A1:U107"/>
  <sheetViews>
    <sheetView zoomScale="85" zoomScaleNormal="85" workbookViewId="0">
      <pane ySplit="1" topLeftCell="A2" activePane="bottomLeft" state="frozen"/>
      <selection pane="bottomLeft" activeCell="F23" sqref="F23"/>
    </sheetView>
  </sheetViews>
  <sheetFormatPr defaultRowHeight="14.5" x14ac:dyDescent="0.35"/>
  <cols>
    <col min="1" max="1" width="22.7265625" bestFit="1" customWidth="1"/>
    <col min="2" max="2" width="10.81640625" bestFit="1" customWidth="1"/>
    <col min="3" max="3" width="21.1796875" bestFit="1" customWidth="1"/>
    <col min="4" max="4" width="11.7265625" customWidth="1"/>
    <col min="5" max="5" width="11.453125" customWidth="1"/>
    <col min="6" max="6" width="11.7265625" customWidth="1"/>
    <col min="7" max="7" width="3.54296875" customWidth="1"/>
    <col min="8" max="8" width="15.54296875" customWidth="1"/>
    <col min="9" max="9" width="13.7265625" customWidth="1"/>
  </cols>
  <sheetData>
    <row r="1" spans="1:9" ht="16" thickBot="1" x14ac:dyDescent="0.4">
      <c r="A1" s="10" t="s">
        <v>829</v>
      </c>
      <c r="B1" s="10"/>
      <c r="C1" s="10"/>
      <c r="D1" s="10"/>
      <c r="E1" s="10"/>
      <c r="F1" s="10"/>
      <c r="H1" s="10"/>
      <c r="I1" s="10"/>
    </row>
    <row r="2" spans="1:9" ht="15" thickTop="1" x14ac:dyDescent="0.35">
      <c r="B2" s="11"/>
      <c r="C2" s="153" t="s">
        <v>830</v>
      </c>
      <c r="D2" s="154"/>
      <c r="E2" s="154"/>
      <c r="F2" s="154"/>
      <c r="H2" s="11"/>
      <c r="I2" s="11"/>
    </row>
    <row r="3" spans="1:9" ht="20" thickBot="1" x14ac:dyDescent="0.5">
      <c r="A3" s="47" t="s">
        <v>831</v>
      </c>
      <c r="B3" s="11"/>
      <c r="C3" s="28" t="s">
        <v>832</v>
      </c>
      <c r="D3" s="155" t="s">
        <v>833</v>
      </c>
      <c r="E3" s="156"/>
      <c r="F3" s="157"/>
      <c r="H3" s="11"/>
      <c r="I3" s="11"/>
    </row>
    <row r="4" spans="1:9" ht="25.15" customHeight="1" thickTop="1" x14ac:dyDescent="0.35">
      <c r="A4" s="25" t="s">
        <v>294</v>
      </c>
      <c r="B4" s="25" t="s">
        <v>47</v>
      </c>
      <c r="C4" s="25" t="s">
        <v>834</v>
      </c>
      <c r="D4" s="25" t="s">
        <v>834</v>
      </c>
      <c r="E4" s="25" t="s">
        <v>835</v>
      </c>
      <c r="F4" s="25" t="s">
        <v>836</v>
      </c>
      <c r="H4" s="12" t="s">
        <v>301</v>
      </c>
      <c r="I4" s="25" t="s">
        <v>302</v>
      </c>
    </row>
    <row r="5" spans="1:9" x14ac:dyDescent="0.35">
      <c r="A5" s="15" t="s">
        <v>837</v>
      </c>
      <c r="B5" s="16" t="s">
        <v>838</v>
      </c>
      <c r="C5" s="45">
        <v>46569</v>
      </c>
      <c r="D5" s="45">
        <v>46569</v>
      </c>
      <c r="E5" s="27" t="b">
        <v>1</v>
      </c>
      <c r="F5" s="27" t="b">
        <v>1</v>
      </c>
      <c r="H5" s="16" t="s">
        <v>716</v>
      </c>
      <c r="I5" s="16" t="s">
        <v>721</v>
      </c>
    </row>
    <row r="6" spans="1:9" x14ac:dyDescent="0.35">
      <c r="A6" s="15" t="s">
        <v>839</v>
      </c>
      <c r="B6" s="16" t="s">
        <v>6</v>
      </c>
      <c r="C6" s="45">
        <v>47453</v>
      </c>
      <c r="D6" s="45">
        <v>47453</v>
      </c>
      <c r="E6" s="27" t="b">
        <v>1</v>
      </c>
      <c r="F6" s="27" t="b">
        <v>1</v>
      </c>
      <c r="H6" s="16" t="s">
        <v>716</v>
      </c>
      <c r="I6" s="16" t="s">
        <v>840</v>
      </c>
    </row>
    <row r="7" spans="1:9" x14ac:dyDescent="0.35">
      <c r="A7" s="82" t="s">
        <v>841</v>
      </c>
      <c r="B7" s="83" t="s">
        <v>5</v>
      </c>
      <c r="C7" s="122">
        <v>46966</v>
      </c>
      <c r="D7" s="122">
        <v>47088</v>
      </c>
      <c r="E7" s="27" t="b">
        <v>1</v>
      </c>
      <c r="F7" s="27" t="b">
        <v>1</v>
      </c>
      <c r="H7" s="16" t="s">
        <v>716</v>
      </c>
      <c r="I7" s="16" t="s">
        <v>721</v>
      </c>
    </row>
    <row r="8" spans="1:9" x14ac:dyDescent="0.35">
      <c r="A8" s="15" t="s">
        <v>179</v>
      </c>
      <c r="B8" s="16" t="s">
        <v>5</v>
      </c>
      <c r="C8" s="45">
        <v>47088</v>
      </c>
      <c r="D8" s="45">
        <v>47088</v>
      </c>
      <c r="E8" s="27" t="b">
        <v>1</v>
      </c>
      <c r="F8" s="27" t="b">
        <v>1</v>
      </c>
      <c r="H8" s="16" t="s">
        <v>716</v>
      </c>
      <c r="I8" s="16" t="s">
        <v>721</v>
      </c>
    </row>
    <row r="9" spans="1:9" x14ac:dyDescent="0.35">
      <c r="A9" s="15" t="s">
        <v>842</v>
      </c>
      <c r="B9" s="16" t="s">
        <v>5</v>
      </c>
      <c r="C9" s="45">
        <v>47300</v>
      </c>
      <c r="D9" s="45">
        <v>47300</v>
      </c>
      <c r="E9" s="27" t="b">
        <v>1</v>
      </c>
      <c r="F9" s="27" t="b">
        <v>1</v>
      </c>
      <c r="H9" s="16" t="s">
        <v>716</v>
      </c>
      <c r="I9" s="16" t="s">
        <v>721</v>
      </c>
    </row>
    <row r="10" spans="1:9" x14ac:dyDescent="0.35">
      <c r="A10" s="15" t="s">
        <v>843</v>
      </c>
      <c r="B10" s="16"/>
      <c r="C10" s="45">
        <v>47818</v>
      </c>
      <c r="D10" s="45">
        <v>47818</v>
      </c>
      <c r="E10" s="27" t="b">
        <v>1</v>
      </c>
      <c r="F10" s="27" t="b">
        <v>1</v>
      </c>
      <c r="H10" s="151" t="s">
        <v>533</v>
      </c>
      <c r="I10" s="152"/>
    </row>
    <row r="11" spans="1:9" x14ac:dyDescent="0.35">
      <c r="A11" s="15" t="s">
        <v>844</v>
      </c>
      <c r="B11" s="16" t="s">
        <v>5</v>
      </c>
      <c r="C11" s="45">
        <v>48396</v>
      </c>
      <c r="D11" s="45">
        <v>48396</v>
      </c>
      <c r="E11" s="27" t="b">
        <v>1</v>
      </c>
      <c r="F11" s="27" t="b">
        <v>1</v>
      </c>
      <c r="H11" s="16" t="s">
        <v>716</v>
      </c>
      <c r="I11" s="16" t="s">
        <v>721</v>
      </c>
    </row>
    <row r="12" spans="1:9" x14ac:dyDescent="0.35">
      <c r="A12" s="15" t="s">
        <v>845</v>
      </c>
      <c r="B12" s="16" t="s">
        <v>846</v>
      </c>
      <c r="C12" s="45">
        <v>48030</v>
      </c>
      <c r="D12" s="45">
        <v>48030</v>
      </c>
      <c r="E12" s="27" t="b">
        <v>1</v>
      </c>
      <c r="F12" s="27" t="b">
        <v>1</v>
      </c>
      <c r="H12" s="16" t="s">
        <v>716</v>
      </c>
      <c r="I12" s="16" t="s">
        <v>840</v>
      </c>
    </row>
    <row r="13" spans="1:9" x14ac:dyDescent="0.35">
      <c r="A13" s="93" t="s">
        <v>847</v>
      </c>
      <c r="B13" s="16" t="s">
        <v>4</v>
      </c>
      <c r="C13" s="45">
        <v>48030</v>
      </c>
      <c r="D13" s="45">
        <v>48030</v>
      </c>
      <c r="E13" s="27" t="b">
        <v>1</v>
      </c>
      <c r="F13" s="27" t="b">
        <v>1</v>
      </c>
      <c r="H13" s="16" t="s">
        <v>716</v>
      </c>
      <c r="I13" s="16" t="s">
        <v>715</v>
      </c>
    </row>
    <row r="14" spans="1:9" x14ac:dyDescent="0.35">
      <c r="A14" s="100" t="s">
        <v>848</v>
      </c>
      <c r="B14" s="101" t="s">
        <v>4</v>
      </c>
      <c r="C14" s="45" t="s">
        <v>849</v>
      </c>
      <c r="D14" s="45" t="s">
        <v>849</v>
      </c>
      <c r="E14" s="27" t="b">
        <v>1</v>
      </c>
      <c r="F14" s="27" t="b">
        <v>1</v>
      </c>
      <c r="H14" s="16" t="s">
        <v>716</v>
      </c>
      <c r="I14" s="16" t="s">
        <v>715</v>
      </c>
    </row>
    <row r="15" spans="1:9" x14ac:dyDescent="0.35">
      <c r="A15" s="88" t="s">
        <v>850</v>
      </c>
      <c r="B15" s="89" t="s">
        <v>4</v>
      </c>
      <c r="C15" s="90">
        <v>49126</v>
      </c>
      <c r="D15" s="90" t="s">
        <v>851</v>
      </c>
      <c r="E15" s="27" t="b">
        <v>1</v>
      </c>
      <c r="F15" s="27" t="b">
        <v>1</v>
      </c>
      <c r="H15" s="16" t="s">
        <v>716</v>
      </c>
      <c r="I15" s="16" t="s">
        <v>715</v>
      </c>
    </row>
    <row r="16" spans="1:9" x14ac:dyDescent="0.35">
      <c r="A16" s="119" t="s">
        <v>722</v>
      </c>
      <c r="B16" s="120" t="s">
        <v>5</v>
      </c>
      <c r="C16" s="121">
        <v>47453</v>
      </c>
      <c r="D16" s="121">
        <v>47453</v>
      </c>
      <c r="E16" s="27" t="b">
        <v>1</v>
      </c>
      <c r="F16" s="27" t="b">
        <v>1</v>
      </c>
      <c r="H16" s="16" t="s">
        <v>716</v>
      </c>
      <c r="I16" s="16" t="s">
        <v>721</v>
      </c>
    </row>
    <row r="17" spans="1:21" x14ac:dyDescent="0.35">
      <c r="A17" s="93" t="s">
        <v>852</v>
      </c>
      <c r="B17" s="94" t="s">
        <v>4</v>
      </c>
      <c r="C17" s="95">
        <v>49126</v>
      </c>
      <c r="D17" s="95">
        <v>49126</v>
      </c>
      <c r="E17" s="27" t="b">
        <v>1</v>
      </c>
      <c r="F17" s="27" t="b">
        <v>1</v>
      </c>
      <c r="H17" s="16" t="s">
        <v>716</v>
      </c>
      <c r="I17" s="16" t="s">
        <v>715</v>
      </c>
    </row>
    <row r="18" spans="1:21" x14ac:dyDescent="0.35">
      <c r="A18" s="93" t="s">
        <v>853</v>
      </c>
      <c r="B18" s="94" t="s">
        <v>4</v>
      </c>
      <c r="C18" s="95">
        <v>50952</v>
      </c>
      <c r="D18" s="95">
        <v>50952</v>
      </c>
      <c r="E18" s="27" t="b">
        <v>1</v>
      </c>
      <c r="F18" s="27" t="b">
        <v>1</v>
      </c>
      <c r="H18" s="16" t="s">
        <v>716</v>
      </c>
      <c r="I18" s="16" t="s">
        <v>715</v>
      </c>
    </row>
    <row r="19" spans="1:21" x14ac:dyDescent="0.35">
      <c r="A19" s="93" t="s">
        <v>854</v>
      </c>
      <c r="B19" s="94" t="s">
        <v>4</v>
      </c>
      <c r="C19" s="95">
        <v>50952</v>
      </c>
      <c r="D19" s="95">
        <v>50952</v>
      </c>
      <c r="E19" s="27" t="b">
        <v>1</v>
      </c>
      <c r="F19" s="27" t="b">
        <v>1</v>
      </c>
      <c r="H19" s="16" t="s">
        <v>716</v>
      </c>
      <c r="I19" s="16" t="s">
        <v>715</v>
      </c>
    </row>
    <row r="20" spans="1:21" x14ac:dyDescent="0.35">
      <c r="A20" s="100" t="s">
        <v>855</v>
      </c>
      <c r="B20" s="101" t="s">
        <v>4</v>
      </c>
      <c r="C20" s="45" t="s">
        <v>849</v>
      </c>
      <c r="D20" s="45" t="s">
        <v>849</v>
      </c>
      <c r="E20" s="27" t="b">
        <v>1</v>
      </c>
      <c r="F20" s="27" t="b">
        <v>1</v>
      </c>
      <c r="H20" s="16" t="s">
        <v>716</v>
      </c>
      <c r="I20" s="16" t="s">
        <v>715</v>
      </c>
    </row>
    <row r="21" spans="1:21" x14ac:dyDescent="0.35">
      <c r="A21" s="15" t="s">
        <v>226</v>
      </c>
      <c r="B21" s="16" t="s">
        <v>856</v>
      </c>
      <c r="C21" s="45">
        <v>49126</v>
      </c>
      <c r="D21" s="45">
        <v>49126</v>
      </c>
      <c r="E21" s="27" t="b">
        <v>1</v>
      </c>
      <c r="F21" s="27" t="b">
        <v>1</v>
      </c>
      <c r="H21" s="16" t="s">
        <v>716</v>
      </c>
      <c r="I21" s="16" t="s">
        <v>715</v>
      </c>
    </row>
    <row r="22" spans="1:21" x14ac:dyDescent="0.35">
      <c r="A22" s="135" t="s">
        <v>857</v>
      </c>
      <c r="B22" s="136" t="s">
        <v>6</v>
      </c>
      <c r="C22" s="137"/>
      <c r="D22" s="137">
        <v>49491</v>
      </c>
      <c r="E22" s="138" t="b">
        <v>1</v>
      </c>
      <c r="F22" s="138" t="b">
        <v>1</v>
      </c>
      <c r="H22" s="16" t="s">
        <v>716</v>
      </c>
      <c r="I22" s="136" t="s">
        <v>840</v>
      </c>
    </row>
    <row r="23" spans="1:21" x14ac:dyDescent="0.35">
      <c r="A23" s="135" t="s">
        <v>858</v>
      </c>
      <c r="B23" s="136" t="s">
        <v>6</v>
      </c>
      <c r="C23" s="137"/>
      <c r="D23" s="137">
        <v>48761</v>
      </c>
      <c r="E23" s="138" t="b">
        <v>1</v>
      </c>
      <c r="F23" s="138" t="b">
        <v>1</v>
      </c>
      <c r="H23" s="136"/>
      <c r="I23" s="136"/>
    </row>
    <row r="24" spans="1:21" x14ac:dyDescent="0.35">
      <c r="A24" s="135"/>
      <c r="B24" s="136"/>
      <c r="C24" s="137"/>
      <c r="D24" s="137"/>
      <c r="E24" s="138" t="b">
        <v>0</v>
      </c>
      <c r="F24" s="138" t="b">
        <v>0</v>
      </c>
      <c r="H24" s="136"/>
      <c r="I24" s="136"/>
    </row>
    <row r="25" spans="1:21" ht="15" thickBot="1" x14ac:dyDescent="0.4"/>
    <row r="26" spans="1:21" ht="15" thickTop="1" x14ac:dyDescent="0.35">
      <c r="C26" s="153" t="s">
        <v>830</v>
      </c>
      <c r="D26" s="154"/>
      <c r="E26" s="154"/>
      <c r="F26" s="154"/>
    </row>
    <row r="27" spans="1:21" ht="20" thickBot="1" x14ac:dyDescent="0.5">
      <c r="A27" s="47" t="s">
        <v>24</v>
      </c>
      <c r="B27" s="11"/>
      <c r="C27" s="28" t="s">
        <v>832</v>
      </c>
      <c r="D27" s="155" t="s">
        <v>833</v>
      </c>
      <c r="E27" s="156"/>
      <c r="F27" s="157"/>
      <c r="H27" s="11"/>
      <c r="I27" s="11"/>
    </row>
    <row r="28" spans="1:21" ht="22.5" customHeight="1" thickTop="1" x14ac:dyDescent="0.35">
      <c r="A28" s="25" t="s">
        <v>294</v>
      </c>
      <c r="B28" s="25" t="s">
        <v>47</v>
      </c>
      <c r="C28" s="25" t="s">
        <v>834</v>
      </c>
      <c r="D28" s="25" t="s">
        <v>859</v>
      </c>
      <c r="E28" s="25" t="s">
        <v>835</v>
      </c>
      <c r="F28" s="25" t="s">
        <v>836</v>
      </c>
      <c r="H28" s="12" t="s">
        <v>301</v>
      </c>
      <c r="I28" s="25" t="s">
        <v>302</v>
      </c>
      <c r="U28" s="118" t="s">
        <v>860</v>
      </c>
    </row>
    <row r="29" spans="1:21" x14ac:dyDescent="0.35">
      <c r="A29" s="15" t="s">
        <v>182</v>
      </c>
      <c r="B29" s="16" t="s">
        <v>5</v>
      </c>
      <c r="C29" s="46" t="s">
        <v>861</v>
      </c>
      <c r="D29" s="46" t="s">
        <v>861</v>
      </c>
      <c r="E29" s="27" t="b">
        <v>1</v>
      </c>
      <c r="F29" s="27" t="b">
        <v>1</v>
      </c>
      <c r="H29" s="16" t="s">
        <v>716</v>
      </c>
      <c r="I29" s="16" t="s">
        <v>840</v>
      </c>
    </row>
    <row r="30" spans="1:21" x14ac:dyDescent="0.35">
      <c r="A30" s="15" t="s">
        <v>184</v>
      </c>
      <c r="B30" s="16" t="s">
        <v>5</v>
      </c>
      <c r="C30" s="46" t="s">
        <v>862</v>
      </c>
      <c r="D30" s="46" t="s">
        <v>862</v>
      </c>
      <c r="E30" s="27" t="b">
        <v>1</v>
      </c>
      <c r="F30" s="27" t="b">
        <v>1</v>
      </c>
      <c r="H30" s="16" t="s">
        <v>716</v>
      </c>
      <c r="I30" s="16" t="s">
        <v>840</v>
      </c>
    </row>
    <row r="31" spans="1:21" x14ac:dyDescent="0.35">
      <c r="A31" s="15" t="s">
        <v>863</v>
      </c>
      <c r="B31" s="16" t="s">
        <v>5</v>
      </c>
      <c r="C31" s="46" t="s">
        <v>864</v>
      </c>
      <c r="D31" s="46" t="s">
        <v>865</v>
      </c>
      <c r="E31" s="27" t="b">
        <v>1</v>
      </c>
      <c r="F31" s="27" t="b">
        <v>1</v>
      </c>
      <c r="H31" s="16" t="s">
        <v>716</v>
      </c>
      <c r="I31" s="16" t="s">
        <v>840</v>
      </c>
    </row>
    <row r="32" spans="1:21" x14ac:dyDescent="0.35">
      <c r="A32" s="15" t="s">
        <v>185</v>
      </c>
      <c r="B32" s="16" t="s">
        <v>5</v>
      </c>
      <c r="C32" s="46" t="s">
        <v>866</v>
      </c>
      <c r="D32" s="46" t="s">
        <v>866</v>
      </c>
      <c r="E32" s="27" t="b">
        <v>1</v>
      </c>
      <c r="F32" s="27" t="b">
        <v>1</v>
      </c>
      <c r="H32" s="16" t="s">
        <v>716</v>
      </c>
      <c r="I32" s="16" t="s">
        <v>840</v>
      </c>
    </row>
    <row r="33" spans="1:9" x14ac:dyDescent="0.35">
      <c r="A33" s="15" t="s">
        <v>867</v>
      </c>
      <c r="B33" s="16" t="s">
        <v>5</v>
      </c>
      <c r="C33" s="46" t="s">
        <v>868</v>
      </c>
      <c r="D33" s="46" t="s">
        <v>869</v>
      </c>
      <c r="E33" s="27" t="b">
        <v>1</v>
      </c>
      <c r="F33" s="27" t="b">
        <v>1</v>
      </c>
      <c r="H33" s="16" t="s">
        <v>716</v>
      </c>
      <c r="I33" s="16" t="s">
        <v>840</v>
      </c>
    </row>
    <row r="34" spans="1:9" x14ac:dyDescent="0.35">
      <c r="A34" s="15" t="s">
        <v>870</v>
      </c>
      <c r="B34" s="16" t="s">
        <v>4</v>
      </c>
      <c r="C34" s="46" t="s">
        <v>871</v>
      </c>
      <c r="D34" s="46" t="s">
        <v>871</v>
      </c>
      <c r="E34" s="27" t="b">
        <v>1</v>
      </c>
      <c r="F34" s="27" t="b">
        <v>1</v>
      </c>
      <c r="H34" s="16" t="s">
        <v>716</v>
      </c>
      <c r="I34" s="16" t="s">
        <v>715</v>
      </c>
    </row>
    <row r="35" spans="1:9" x14ac:dyDescent="0.35">
      <c r="A35" s="15" t="s">
        <v>872</v>
      </c>
      <c r="B35" s="16" t="s">
        <v>4</v>
      </c>
      <c r="C35" s="46" t="s">
        <v>864</v>
      </c>
      <c r="D35" s="46" t="s">
        <v>864</v>
      </c>
      <c r="E35" s="27" t="b">
        <v>1</v>
      </c>
      <c r="F35" s="27" t="b">
        <v>1</v>
      </c>
      <c r="H35" s="16" t="s">
        <v>716</v>
      </c>
      <c r="I35" s="16" t="s">
        <v>715</v>
      </c>
    </row>
    <row r="36" spans="1:9" x14ac:dyDescent="0.35">
      <c r="A36" s="15" t="s">
        <v>873</v>
      </c>
      <c r="B36" s="16" t="s">
        <v>4</v>
      </c>
      <c r="C36" s="46" t="s">
        <v>874</v>
      </c>
      <c r="D36" s="46" t="s">
        <v>874</v>
      </c>
      <c r="E36" s="27" t="b">
        <v>1</v>
      </c>
      <c r="F36" s="27" t="b">
        <v>1</v>
      </c>
      <c r="H36" s="16" t="s">
        <v>716</v>
      </c>
      <c r="I36" s="16" t="s">
        <v>715</v>
      </c>
    </row>
    <row r="37" spans="1:9" x14ac:dyDescent="0.35">
      <c r="A37" s="15" t="s">
        <v>875</v>
      </c>
      <c r="B37" s="16" t="s">
        <v>4</v>
      </c>
      <c r="C37" s="46" t="s">
        <v>876</v>
      </c>
      <c r="D37" s="46" t="s">
        <v>876</v>
      </c>
      <c r="E37" s="27" t="b">
        <v>1</v>
      </c>
      <c r="F37" s="27" t="b">
        <v>1</v>
      </c>
      <c r="H37" s="16" t="s">
        <v>716</v>
      </c>
      <c r="I37" s="16" t="s">
        <v>715</v>
      </c>
    </row>
    <row r="38" spans="1:9" x14ac:dyDescent="0.35">
      <c r="A38" s="15" t="s">
        <v>877</v>
      </c>
      <c r="B38" s="16" t="s">
        <v>4</v>
      </c>
      <c r="C38" s="46" t="s">
        <v>878</v>
      </c>
      <c r="D38" s="46" t="s">
        <v>878</v>
      </c>
      <c r="E38" s="27" t="b">
        <v>1</v>
      </c>
      <c r="F38" s="27" t="b">
        <v>1</v>
      </c>
      <c r="H38" s="16" t="s">
        <v>716</v>
      </c>
      <c r="I38" s="16" t="s">
        <v>715</v>
      </c>
    </row>
    <row r="39" spans="1:9" x14ac:dyDescent="0.35">
      <c r="A39" s="15" t="s">
        <v>879</v>
      </c>
      <c r="B39" s="16" t="s">
        <v>4</v>
      </c>
      <c r="C39" s="46" t="s">
        <v>880</v>
      </c>
      <c r="D39" s="46" t="s">
        <v>880</v>
      </c>
      <c r="E39" s="27" t="b">
        <v>1</v>
      </c>
      <c r="F39" s="27" t="b">
        <v>1</v>
      </c>
      <c r="H39" s="16" t="s">
        <v>716</v>
      </c>
      <c r="I39" s="16" t="s">
        <v>715</v>
      </c>
    </row>
    <row r="40" spans="1:9" x14ac:dyDescent="0.35">
      <c r="A40" s="15" t="s">
        <v>881</v>
      </c>
      <c r="B40" s="16" t="s">
        <v>4</v>
      </c>
      <c r="C40" s="46" t="s">
        <v>882</v>
      </c>
      <c r="D40" s="46" t="s">
        <v>882</v>
      </c>
      <c r="E40" s="27" t="b">
        <v>1</v>
      </c>
      <c r="F40" s="27" t="b">
        <v>1</v>
      </c>
      <c r="H40" s="16" t="s">
        <v>716</v>
      </c>
      <c r="I40" s="16" t="s">
        <v>715</v>
      </c>
    </row>
    <row r="41" spans="1:9" x14ac:dyDescent="0.35">
      <c r="A41" s="15" t="s">
        <v>883</v>
      </c>
      <c r="B41" s="16" t="s">
        <v>4</v>
      </c>
      <c r="C41" s="46" t="s">
        <v>884</v>
      </c>
      <c r="D41" s="46" t="s">
        <v>884</v>
      </c>
      <c r="E41" s="27" t="b">
        <v>1</v>
      </c>
      <c r="F41" s="27" t="b">
        <v>1</v>
      </c>
      <c r="H41" s="16" t="s">
        <v>716</v>
      </c>
      <c r="I41" s="16" t="s">
        <v>715</v>
      </c>
    </row>
    <row r="42" spans="1:9" x14ac:dyDescent="0.35">
      <c r="A42" s="15" t="s">
        <v>885</v>
      </c>
      <c r="B42" s="16" t="s">
        <v>6</v>
      </c>
      <c r="C42" s="46" t="s">
        <v>871</v>
      </c>
      <c r="D42" s="46" t="s">
        <v>871</v>
      </c>
      <c r="E42" s="27" t="b">
        <v>1</v>
      </c>
      <c r="F42" s="27" t="b">
        <v>1</v>
      </c>
      <c r="H42" s="16" t="s">
        <v>716</v>
      </c>
      <c r="I42" s="16" t="s">
        <v>840</v>
      </c>
    </row>
    <row r="43" spans="1:9" x14ac:dyDescent="0.35">
      <c r="A43" s="15" t="s">
        <v>886</v>
      </c>
      <c r="B43" s="16" t="s">
        <v>6</v>
      </c>
      <c r="C43" s="46" t="s">
        <v>882</v>
      </c>
      <c r="D43" s="46" t="s">
        <v>882</v>
      </c>
      <c r="E43" s="27" t="b">
        <v>1</v>
      </c>
      <c r="F43" s="27" t="b">
        <v>1</v>
      </c>
      <c r="H43" s="16" t="s">
        <v>716</v>
      </c>
      <c r="I43" s="16" t="s">
        <v>840</v>
      </c>
    </row>
    <row r="44" spans="1:9" x14ac:dyDescent="0.35">
      <c r="A44" s="15" t="s">
        <v>887</v>
      </c>
      <c r="B44" s="16" t="s">
        <v>6</v>
      </c>
      <c r="C44" s="46" t="s">
        <v>888</v>
      </c>
      <c r="D44" s="46" t="s">
        <v>888</v>
      </c>
      <c r="E44" s="27" t="b">
        <v>1</v>
      </c>
      <c r="F44" s="27" t="b">
        <v>1</v>
      </c>
      <c r="H44" s="16" t="s">
        <v>716</v>
      </c>
      <c r="I44" s="16" t="s">
        <v>840</v>
      </c>
    </row>
    <row r="45" spans="1:9" ht="15" thickBot="1" x14ac:dyDescent="0.4"/>
    <row r="46" spans="1:9" ht="15" thickTop="1" x14ac:dyDescent="0.35">
      <c r="C46" s="153" t="s">
        <v>830</v>
      </c>
      <c r="D46" s="154"/>
      <c r="E46" s="154"/>
      <c r="F46" s="154"/>
    </row>
    <row r="47" spans="1:9" ht="20.25" customHeight="1" thickBot="1" x14ac:dyDescent="0.5">
      <c r="A47" s="47" t="s">
        <v>889</v>
      </c>
      <c r="B47" s="11"/>
      <c r="C47" s="28" t="s">
        <v>832</v>
      </c>
      <c r="D47" s="155" t="s">
        <v>833</v>
      </c>
      <c r="E47" s="156"/>
      <c r="F47" s="157"/>
      <c r="H47" s="11"/>
      <c r="I47" s="11"/>
    </row>
    <row r="48" spans="1:9" ht="15" thickTop="1" x14ac:dyDescent="0.35">
      <c r="A48" s="25" t="s">
        <v>294</v>
      </c>
      <c r="B48" s="25" t="s">
        <v>47</v>
      </c>
      <c r="C48" s="25" t="s">
        <v>834</v>
      </c>
      <c r="D48" s="25" t="s">
        <v>890</v>
      </c>
      <c r="E48" s="25" t="s">
        <v>835</v>
      </c>
      <c r="F48" s="25" t="s">
        <v>836</v>
      </c>
      <c r="H48" s="12" t="s">
        <v>301</v>
      </c>
      <c r="I48" s="25" t="s">
        <v>302</v>
      </c>
    </row>
    <row r="49" spans="1:9" x14ac:dyDescent="0.35">
      <c r="A49" s="15" t="s">
        <v>891</v>
      </c>
      <c r="B49" s="16" t="s">
        <v>5</v>
      </c>
      <c r="C49" s="46">
        <v>2043</v>
      </c>
      <c r="D49" s="46">
        <v>2043</v>
      </c>
      <c r="E49" s="27" t="b">
        <v>1</v>
      </c>
      <c r="F49" s="27" t="b">
        <v>1</v>
      </c>
      <c r="H49" s="16" t="s">
        <v>716</v>
      </c>
      <c r="I49" s="16" t="s">
        <v>840</v>
      </c>
    </row>
    <row r="50" spans="1:9" x14ac:dyDescent="0.35">
      <c r="A50" s="15" t="s">
        <v>892</v>
      </c>
      <c r="B50" s="16" t="s">
        <v>5</v>
      </c>
      <c r="C50" s="46">
        <v>2044</v>
      </c>
      <c r="D50" s="46">
        <v>2044</v>
      </c>
      <c r="E50" s="27" t="b">
        <v>1</v>
      </c>
      <c r="F50" s="27" t="b">
        <v>1</v>
      </c>
      <c r="H50" s="16" t="s">
        <v>716</v>
      </c>
      <c r="I50" s="16" t="s">
        <v>840</v>
      </c>
    </row>
    <row r="51" spans="1:9" x14ac:dyDescent="0.35">
      <c r="A51" s="15" t="s">
        <v>893</v>
      </c>
      <c r="B51" s="16" t="s">
        <v>5</v>
      </c>
      <c r="C51" s="46">
        <v>2044</v>
      </c>
      <c r="D51" s="46">
        <v>2044</v>
      </c>
      <c r="E51" s="27" t="b">
        <v>1</v>
      </c>
      <c r="F51" s="27" t="b">
        <v>1</v>
      </c>
      <c r="H51" s="16" t="s">
        <v>716</v>
      </c>
      <c r="I51" s="16" t="s">
        <v>840</v>
      </c>
    </row>
    <row r="52" spans="1:9" x14ac:dyDescent="0.35">
      <c r="A52" s="15" t="s">
        <v>894</v>
      </c>
      <c r="B52" s="16" t="s">
        <v>4</v>
      </c>
      <c r="C52" s="46">
        <v>2036</v>
      </c>
      <c r="D52" s="46">
        <v>2036</v>
      </c>
      <c r="E52" s="27" t="b">
        <v>1</v>
      </c>
      <c r="F52" s="27" t="b">
        <v>1</v>
      </c>
      <c r="H52" s="16" t="s">
        <v>716</v>
      </c>
      <c r="I52" s="16" t="s">
        <v>715</v>
      </c>
    </row>
    <row r="53" spans="1:9" x14ac:dyDescent="0.35">
      <c r="A53" s="15" t="s">
        <v>895</v>
      </c>
      <c r="B53" s="16" t="s">
        <v>4</v>
      </c>
      <c r="C53" s="46" t="s">
        <v>869</v>
      </c>
      <c r="D53" s="46" t="s">
        <v>869</v>
      </c>
      <c r="E53" s="27" t="b">
        <v>1</v>
      </c>
      <c r="F53" s="27" t="b">
        <v>1</v>
      </c>
      <c r="H53" s="16" t="s">
        <v>716</v>
      </c>
      <c r="I53" s="16" t="s">
        <v>715</v>
      </c>
    </row>
    <row r="54" spans="1:9" x14ac:dyDescent="0.35">
      <c r="A54" s="15" t="s">
        <v>896</v>
      </c>
      <c r="B54" s="16" t="s">
        <v>4</v>
      </c>
      <c r="C54" s="46" t="s">
        <v>897</v>
      </c>
      <c r="D54" s="46" t="s">
        <v>897</v>
      </c>
      <c r="E54" s="27" t="b">
        <v>1</v>
      </c>
      <c r="F54" s="27" t="b">
        <v>1</v>
      </c>
      <c r="H54" s="16" t="s">
        <v>716</v>
      </c>
      <c r="I54" s="16" t="s">
        <v>715</v>
      </c>
    </row>
    <row r="55" spans="1:9" x14ac:dyDescent="0.35">
      <c r="A55" s="15" t="s">
        <v>898</v>
      </c>
      <c r="B55" s="16" t="s">
        <v>4</v>
      </c>
      <c r="C55" s="46" t="s">
        <v>884</v>
      </c>
      <c r="D55" s="46" t="s">
        <v>884</v>
      </c>
      <c r="E55" s="27" t="b">
        <v>1</v>
      </c>
      <c r="F55" s="27" t="b">
        <v>1</v>
      </c>
      <c r="H55" s="16" t="s">
        <v>716</v>
      </c>
      <c r="I55" s="16" t="s">
        <v>715</v>
      </c>
    </row>
    <row r="56" spans="1:9" x14ac:dyDescent="0.35">
      <c r="A56" s="15" t="s">
        <v>899</v>
      </c>
      <c r="B56" s="16" t="s">
        <v>4</v>
      </c>
      <c r="C56" s="46" t="s">
        <v>900</v>
      </c>
      <c r="D56" s="46" t="s">
        <v>900</v>
      </c>
      <c r="E56" s="27" t="b">
        <v>1</v>
      </c>
      <c r="F56" s="27" t="b">
        <v>1</v>
      </c>
      <c r="H56" s="16" t="s">
        <v>716</v>
      </c>
      <c r="I56" s="16" t="s">
        <v>715</v>
      </c>
    </row>
    <row r="57" spans="1:9" x14ac:dyDescent="0.35">
      <c r="A57" s="15" t="s">
        <v>901</v>
      </c>
      <c r="B57" s="16" t="s">
        <v>4</v>
      </c>
      <c r="C57" s="46" t="s">
        <v>900</v>
      </c>
      <c r="D57" s="46" t="s">
        <v>900</v>
      </c>
      <c r="E57" s="27" t="b">
        <v>1</v>
      </c>
      <c r="F57" s="27" t="b">
        <v>1</v>
      </c>
      <c r="H57" s="16" t="s">
        <v>716</v>
      </c>
      <c r="I57" s="16" t="s">
        <v>715</v>
      </c>
    </row>
    <row r="58" spans="1:9" x14ac:dyDescent="0.35">
      <c r="A58" s="15" t="s">
        <v>902</v>
      </c>
      <c r="B58" s="16" t="s">
        <v>4</v>
      </c>
      <c r="C58" s="46" t="s">
        <v>903</v>
      </c>
      <c r="D58" s="46" t="s">
        <v>903</v>
      </c>
      <c r="E58" s="27" t="b">
        <v>1</v>
      </c>
      <c r="F58" s="27" t="b">
        <v>1</v>
      </c>
      <c r="H58" s="16" t="s">
        <v>716</v>
      </c>
      <c r="I58" s="16" t="s">
        <v>715</v>
      </c>
    </row>
    <row r="59" spans="1:9" x14ac:dyDescent="0.35">
      <c r="A59" s="15" t="s">
        <v>904</v>
      </c>
      <c r="B59" s="16" t="s">
        <v>4</v>
      </c>
      <c r="C59" s="46" t="s">
        <v>905</v>
      </c>
      <c r="D59" s="46" t="s">
        <v>905</v>
      </c>
      <c r="E59" s="27" t="b">
        <v>1</v>
      </c>
      <c r="F59" s="27" t="b">
        <v>1</v>
      </c>
      <c r="H59" s="16" t="s">
        <v>716</v>
      </c>
      <c r="I59" s="16" t="s">
        <v>715</v>
      </c>
    </row>
    <row r="60" spans="1:9" x14ac:dyDescent="0.35">
      <c r="A60" s="15" t="s">
        <v>906</v>
      </c>
      <c r="B60" s="16" t="s">
        <v>7</v>
      </c>
      <c r="C60" s="46" t="s">
        <v>907</v>
      </c>
      <c r="D60" s="46" t="s">
        <v>907</v>
      </c>
      <c r="E60" s="27" t="b">
        <v>1</v>
      </c>
      <c r="F60" s="27" t="b">
        <v>1</v>
      </c>
      <c r="H60" s="16" t="s">
        <v>716</v>
      </c>
      <c r="I60" s="16" t="s">
        <v>840</v>
      </c>
    </row>
    <row r="61" spans="1:9" x14ac:dyDescent="0.35">
      <c r="A61" s="15" t="s">
        <v>908</v>
      </c>
      <c r="B61" s="16" t="s">
        <v>7</v>
      </c>
      <c r="C61" s="46" t="s">
        <v>909</v>
      </c>
      <c r="D61" s="46" t="s">
        <v>909</v>
      </c>
      <c r="E61" s="27" t="b">
        <v>1</v>
      </c>
      <c r="F61" s="27" t="b">
        <v>1</v>
      </c>
      <c r="H61" s="16" t="s">
        <v>716</v>
      </c>
      <c r="I61" s="16" t="s">
        <v>840</v>
      </c>
    </row>
    <row r="62" spans="1:9" x14ac:dyDescent="0.35">
      <c r="A62" s="15" t="s">
        <v>910</v>
      </c>
      <c r="B62" s="16" t="s">
        <v>7</v>
      </c>
      <c r="C62" s="46" t="s">
        <v>865</v>
      </c>
      <c r="D62" s="46" t="s">
        <v>911</v>
      </c>
      <c r="E62" s="27" t="b">
        <v>1</v>
      </c>
      <c r="F62" s="27" t="b">
        <v>1</v>
      </c>
      <c r="H62" s="16" t="s">
        <v>716</v>
      </c>
      <c r="I62" s="16" t="s">
        <v>840</v>
      </c>
    </row>
    <row r="63" spans="1:9" x14ac:dyDescent="0.35">
      <c r="A63" s="15" t="s">
        <v>912</v>
      </c>
      <c r="B63" s="16" t="s">
        <v>7</v>
      </c>
      <c r="C63" s="46" t="s">
        <v>913</v>
      </c>
      <c r="D63" s="46" t="s">
        <v>864</v>
      </c>
      <c r="E63" s="27" t="b">
        <v>1</v>
      </c>
      <c r="F63" s="27" t="b">
        <v>1</v>
      </c>
      <c r="H63" s="16" t="s">
        <v>716</v>
      </c>
      <c r="I63" s="16" t="s">
        <v>840</v>
      </c>
    </row>
    <row r="64" spans="1:9" x14ac:dyDescent="0.35">
      <c r="A64" s="15" t="s">
        <v>914</v>
      </c>
      <c r="B64" s="16" t="s">
        <v>7</v>
      </c>
      <c r="C64" s="46" t="s">
        <v>865</v>
      </c>
      <c r="D64" s="46" t="s">
        <v>907</v>
      </c>
      <c r="E64" s="27" t="b">
        <v>1</v>
      </c>
      <c r="F64" s="27" t="b">
        <v>1</v>
      </c>
      <c r="H64" s="16" t="s">
        <v>716</v>
      </c>
      <c r="I64" s="16" t="s">
        <v>840</v>
      </c>
    </row>
    <row r="65" spans="1:9" x14ac:dyDescent="0.35">
      <c r="A65" s="15" t="s">
        <v>915</v>
      </c>
      <c r="B65" s="16" t="s">
        <v>7</v>
      </c>
      <c r="C65" s="46" t="s">
        <v>876</v>
      </c>
      <c r="D65" s="46" t="s">
        <v>916</v>
      </c>
      <c r="E65" s="27" t="b">
        <v>1</v>
      </c>
      <c r="F65" s="27" t="b">
        <v>1</v>
      </c>
      <c r="H65" s="16" t="s">
        <v>716</v>
      </c>
      <c r="I65" s="16" t="s">
        <v>840</v>
      </c>
    </row>
    <row r="66" spans="1:9" x14ac:dyDescent="0.35">
      <c r="A66" s="15" t="s">
        <v>917</v>
      </c>
      <c r="B66" s="16" t="s">
        <v>7</v>
      </c>
      <c r="C66" s="46" t="s">
        <v>900</v>
      </c>
      <c r="D66" s="46" t="s">
        <v>884</v>
      </c>
      <c r="E66" s="27" t="b">
        <v>1</v>
      </c>
      <c r="F66" s="27" t="b">
        <v>1</v>
      </c>
      <c r="H66" s="16" t="s">
        <v>716</v>
      </c>
      <c r="I66" s="16" t="s">
        <v>840</v>
      </c>
    </row>
    <row r="67" spans="1:9" x14ac:dyDescent="0.35">
      <c r="A67" s="15" t="s">
        <v>918</v>
      </c>
      <c r="B67" s="16" t="s">
        <v>7</v>
      </c>
      <c r="C67" s="46" t="s">
        <v>919</v>
      </c>
      <c r="D67" s="46" t="s">
        <v>920</v>
      </c>
      <c r="E67" s="27" t="b">
        <v>1</v>
      </c>
      <c r="F67" s="27" t="b">
        <v>1</v>
      </c>
      <c r="H67" s="16" t="s">
        <v>716</v>
      </c>
      <c r="I67" s="16" t="s">
        <v>840</v>
      </c>
    </row>
    <row r="68" spans="1:9" x14ac:dyDescent="0.35">
      <c r="A68" s="15" t="s">
        <v>921</v>
      </c>
      <c r="B68" s="16" t="s">
        <v>460</v>
      </c>
      <c r="C68" s="46" t="s">
        <v>868</v>
      </c>
      <c r="D68" s="46" t="s">
        <v>868</v>
      </c>
      <c r="E68" s="27" t="b">
        <v>1</v>
      </c>
      <c r="F68" s="27" t="b">
        <v>1</v>
      </c>
      <c r="H68" s="151" t="s">
        <v>533</v>
      </c>
      <c r="I68" s="152"/>
    </row>
    <row r="69" spans="1:9" x14ac:dyDescent="0.35">
      <c r="A69" s="15" t="s">
        <v>922</v>
      </c>
      <c r="B69" s="16" t="s">
        <v>6</v>
      </c>
      <c r="C69" s="46" t="s">
        <v>874</v>
      </c>
      <c r="D69" s="46" t="s">
        <v>913</v>
      </c>
      <c r="E69" s="27" t="b">
        <v>1</v>
      </c>
      <c r="F69" s="27" t="b">
        <v>1</v>
      </c>
      <c r="H69" s="16" t="s">
        <v>716</v>
      </c>
      <c r="I69" s="16" t="s">
        <v>840</v>
      </c>
    </row>
    <row r="70" spans="1:9" x14ac:dyDescent="0.35">
      <c r="A70" s="15" t="s">
        <v>923</v>
      </c>
      <c r="B70" s="16" t="s">
        <v>6</v>
      </c>
      <c r="C70" s="46" t="s">
        <v>868</v>
      </c>
      <c r="D70" s="46" t="s">
        <v>869</v>
      </c>
      <c r="E70" s="27" t="b">
        <v>1</v>
      </c>
      <c r="F70" s="27" t="b">
        <v>1</v>
      </c>
      <c r="H70" s="16" t="s">
        <v>716</v>
      </c>
      <c r="I70" s="16" t="s">
        <v>840</v>
      </c>
    </row>
    <row r="71" spans="1:9" x14ac:dyDescent="0.35">
      <c r="A71" s="15" t="s">
        <v>924</v>
      </c>
      <c r="B71" s="16" t="s">
        <v>6</v>
      </c>
      <c r="C71" s="46" t="s">
        <v>868</v>
      </c>
      <c r="D71" s="46" t="s">
        <v>869</v>
      </c>
      <c r="E71" s="27" t="b">
        <v>1</v>
      </c>
      <c r="F71" s="27" t="b">
        <v>1</v>
      </c>
      <c r="H71" s="16" t="s">
        <v>716</v>
      </c>
      <c r="I71" s="16" t="s">
        <v>840</v>
      </c>
    </row>
    <row r="72" spans="1:9" x14ac:dyDescent="0.35">
      <c r="A72" s="15" t="s">
        <v>925</v>
      </c>
      <c r="B72" s="16" t="s">
        <v>6</v>
      </c>
      <c r="C72" s="46" t="s">
        <v>868</v>
      </c>
      <c r="D72" s="46" t="s">
        <v>869</v>
      </c>
      <c r="E72" s="27" t="b">
        <v>1</v>
      </c>
      <c r="F72" s="27" t="b">
        <v>1</v>
      </c>
      <c r="H72" s="16" t="s">
        <v>716</v>
      </c>
      <c r="I72" s="16" t="s">
        <v>840</v>
      </c>
    </row>
    <row r="73" spans="1:9" x14ac:dyDescent="0.35">
      <c r="A73" s="15" t="s">
        <v>926</v>
      </c>
      <c r="B73" s="16" t="s">
        <v>6</v>
      </c>
      <c r="C73" s="46" t="s">
        <v>927</v>
      </c>
      <c r="D73" s="46" t="s">
        <v>928</v>
      </c>
      <c r="E73" s="27" t="b">
        <v>1</v>
      </c>
      <c r="F73" s="27" t="b">
        <v>1</v>
      </c>
      <c r="H73" s="16" t="s">
        <v>716</v>
      </c>
      <c r="I73" s="16" t="s">
        <v>840</v>
      </c>
    </row>
    <row r="75" spans="1:9" ht="20" thickBot="1" x14ac:dyDescent="0.5">
      <c r="A75" s="47" t="s">
        <v>929</v>
      </c>
      <c r="B75" s="25" t="s">
        <v>47</v>
      </c>
      <c r="C75" s="28"/>
      <c r="D75" s="161" t="s">
        <v>833</v>
      </c>
      <c r="E75" s="162"/>
      <c r="F75" s="163"/>
      <c r="H75" s="11"/>
      <c r="I75" s="11"/>
    </row>
    <row r="76" spans="1:9" ht="15" thickTop="1" x14ac:dyDescent="0.35">
      <c r="A76" s="25" t="s">
        <v>294</v>
      </c>
      <c r="B76" s="25" t="s">
        <v>47</v>
      </c>
      <c r="C76" s="25" t="s">
        <v>834</v>
      </c>
      <c r="D76" s="25" t="s">
        <v>890</v>
      </c>
      <c r="E76" s="25" t="s">
        <v>835</v>
      </c>
      <c r="F76" s="25" t="s">
        <v>836</v>
      </c>
      <c r="H76" s="12" t="s">
        <v>301</v>
      </c>
      <c r="I76" s="25" t="s">
        <v>302</v>
      </c>
    </row>
    <row r="77" spans="1:9" x14ac:dyDescent="0.35">
      <c r="A77" s="71"/>
      <c r="B77" s="72" t="s">
        <v>4</v>
      </c>
      <c r="C77" s="127"/>
      <c r="D77" s="127"/>
      <c r="E77" s="128" t="b">
        <v>1</v>
      </c>
      <c r="F77" s="128" t="b">
        <v>1</v>
      </c>
      <c r="H77" s="16" t="s">
        <v>840</v>
      </c>
      <c r="I77" s="16" t="s">
        <v>716</v>
      </c>
    </row>
    <row r="78" spans="1:9" x14ac:dyDescent="0.35">
      <c r="A78" s="71"/>
      <c r="B78" s="72" t="s">
        <v>5</v>
      </c>
      <c r="C78" s="127"/>
      <c r="D78" s="127"/>
      <c r="E78" s="128" t="b">
        <v>1</v>
      </c>
      <c r="F78" s="128" t="b">
        <v>1</v>
      </c>
      <c r="H78" s="16" t="s">
        <v>840</v>
      </c>
      <c r="I78" s="16" t="s">
        <v>716</v>
      </c>
    </row>
    <row r="79" spans="1:9" x14ac:dyDescent="0.35">
      <c r="A79" s="71"/>
      <c r="B79" s="72" t="s">
        <v>6</v>
      </c>
      <c r="C79" s="127"/>
      <c r="D79" s="127"/>
      <c r="E79" s="128" t="b">
        <v>1</v>
      </c>
      <c r="F79" s="128" t="b">
        <v>1</v>
      </c>
      <c r="H79" s="16" t="s">
        <v>840</v>
      </c>
      <c r="I79" s="16" t="s">
        <v>716</v>
      </c>
    </row>
    <row r="80" spans="1:9" x14ac:dyDescent="0.35">
      <c r="A80" s="71"/>
      <c r="B80" s="72" t="s">
        <v>7</v>
      </c>
      <c r="C80" s="127"/>
      <c r="D80" s="127"/>
      <c r="E80" s="128" t="b">
        <v>1</v>
      </c>
      <c r="F80" s="128" t="b">
        <v>1</v>
      </c>
      <c r="H80" s="16" t="s">
        <v>840</v>
      </c>
      <c r="I80" s="16" t="s">
        <v>716</v>
      </c>
    </row>
    <row r="82" spans="1:9" ht="26.25" customHeight="1" thickBot="1" x14ac:dyDescent="0.5">
      <c r="A82" s="47" t="s">
        <v>35</v>
      </c>
      <c r="B82" s="11"/>
      <c r="C82" s="158" t="s">
        <v>830</v>
      </c>
      <c r="D82" s="159"/>
      <c r="E82" s="159"/>
      <c r="F82" s="160"/>
      <c r="H82" s="11"/>
      <c r="I82" s="11"/>
    </row>
    <row r="83" spans="1:9" ht="15" thickTop="1" x14ac:dyDescent="0.35">
      <c r="A83" s="25" t="s">
        <v>294</v>
      </c>
      <c r="B83" s="25" t="s">
        <v>47</v>
      </c>
      <c r="C83" s="25" t="s">
        <v>835</v>
      </c>
      <c r="D83" s="25" t="s">
        <v>836</v>
      </c>
      <c r="E83" s="164" t="s">
        <v>50</v>
      </c>
      <c r="F83" s="165"/>
      <c r="H83" s="12" t="s">
        <v>301</v>
      </c>
      <c r="I83" s="25" t="s">
        <v>302</v>
      </c>
    </row>
    <row r="84" spans="1:9" x14ac:dyDescent="0.35">
      <c r="A84" s="15" t="s">
        <v>930</v>
      </c>
      <c r="B84" s="16" t="s">
        <v>4</v>
      </c>
      <c r="C84" s="27" t="b">
        <v>1</v>
      </c>
      <c r="D84" s="27" t="b">
        <v>1</v>
      </c>
      <c r="E84" s="150"/>
      <c r="F84" s="150"/>
      <c r="H84" s="16" t="s">
        <v>716</v>
      </c>
      <c r="I84" s="16" t="s">
        <v>715</v>
      </c>
    </row>
    <row r="85" spans="1:9" x14ac:dyDescent="0.35">
      <c r="A85" s="15" t="s">
        <v>931</v>
      </c>
      <c r="B85" s="16" t="s">
        <v>4</v>
      </c>
      <c r="C85" s="27" t="b">
        <v>1</v>
      </c>
      <c r="D85" s="27" t="b">
        <v>1</v>
      </c>
      <c r="E85" s="150"/>
      <c r="F85" s="150"/>
      <c r="H85" s="16" t="s">
        <v>716</v>
      </c>
      <c r="I85" s="16" t="s">
        <v>715</v>
      </c>
    </row>
    <row r="86" spans="1:9" x14ac:dyDescent="0.35">
      <c r="A86" s="15" t="s">
        <v>932</v>
      </c>
      <c r="B86" s="16" t="s">
        <v>4</v>
      </c>
      <c r="C86" s="27" t="b">
        <v>1</v>
      </c>
      <c r="D86" s="27" t="b">
        <v>1</v>
      </c>
      <c r="E86" s="150"/>
      <c r="F86" s="150"/>
      <c r="H86" s="16" t="s">
        <v>716</v>
      </c>
      <c r="I86" s="16" t="s">
        <v>715</v>
      </c>
    </row>
    <row r="87" spans="1:9" x14ac:dyDescent="0.35">
      <c r="A87" s="48" t="s">
        <v>933</v>
      </c>
      <c r="B87" s="16" t="s">
        <v>4</v>
      </c>
      <c r="C87" s="27" t="b">
        <v>1</v>
      </c>
      <c r="D87" s="27" t="b">
        <v>1</v>
      </c>
      <c r="E87" s="150"/>
      <c r="F87" s="150"/>
      <c r="H87" s="16" t="s">
        <v>716</v>
      </c>
      <c r="I87" s="16" t="s">
        <v>715</v>
      </c>
    </row>
    <row r="88" spans="1:9" x14ac:dyDescent="0.35">
      <c r="A88" s="15" t="s">
        <v>40</v>
      </c>
      <c r="B88" s="16" t="s">
        <v>4</v>
      </c>
      <c r="C88" s="27" t="b">
        <v>1</v>
      </c>
      <c r="D88" s="27" t="b">
        <v>1</v>
      </c>
      <c r="E88" s="150"/>
      <c r="F88" s="150"/>
      <c r="H88" s="16" t="s">
        <v>716</v>
      </c>
      <c r="I88" s="16" t="s">
        <v>715</v>
      </c>
    </row>
    <row r="89" spans="1:9" x14ac:dyDescent="0.35">
      <c r="A89" s="15" t="s">
        <v>930</v>
      </c>
      <c r="B89" s="16" t="s">
        <v>5</v>
      </c>
      <c r="C89" s="27" t="b">
        <v>1</v>
      </c>
      <c r="D89" s="27" t="b">
        <v>1</v>
      </c>
      <c r="E89" s="150"/>
      <c r="F89" s="150"/>
      <c r="H89" s="16" t="s">
        <v>716</v>
      </c>
      <c r="I89" s="16" t="s">
        <v>721</v>
      </c>
    </row>
    <row r="90" spans="1:9" x14ac:dyDescent="0.35">
      <c r="A90" s="15" t="s">
        <v>931</v>
      </c>
      <c r="B90" s="16" t="s">
        <v>5</v>
      </c>
      <c r="C90" s="27" t="b">
        <v>1</v>
      </c>
      <c r="D90" s="27" t="b">
        <v>1</v>
      </c>
      <c r="E90" s="150"/>
      <c r="F90" s="150"/>
      <c r="H90" s="16" t="s">
        <v>716</v>
      </c>
      <c r="I90" s="16" t="s">
        <v>721</v>
      </c>
    </row>
    <row r="91" spans="1:9" x14ac:dyDescent="0.35">
      <c r="A91" s="15" t="s">
        <v>932</v>
      </c>
      <c r="B91" s="16" t="s">
        <v>5</v>
      </c>
      <c r="C91" s="27" t="b">
        <v>1</v>
      </c>
      <c r="D91" s="27" t="b">
        <v>1</v>
      </c>
      <c r="E91" s="150"/>
      <c r="F91" s="150"/>
      <c r="H91" s="16" t="s">
        <v>716</v>
      </c>
      <c r="I91" s="16" t="s">
        <v>721</v>
      </c>
    </row>
    <row r="92" spans="1:9" x14ac:dyDescent="0.35">
      <c r="A92" s="48" t="s">
        <v>933</v>
      </c>
      <c r="B92" s="16" t="s">
        <v>5</v>
      </c>
      <c r="C92" s="27" t="b">
        <v>1</v>
      </c>
      <c r="D92" s="27" t="b">
        <v>1</v>
      </c>
      <c r="E92" s="150"/>
      <c r="F92" s="150"/>
      <c r="H92" s="16" t="s">
        <v>716</v>
      </c>
      <c r="I92" s="16" t="s">
        <v>721</v>
      </c>
    </row>
    <row r="93" spans="1:9" x14ac:dyDescent="0.35">
      <c r="A93" s="15" t="s">
        <v>40</v>
      </c>
      <c r="B93" s="16" t="s">
        <v>5</v>
      </c>
      <c r="C93" s="27" t="b">
        <v>1</v>
      </c>
      <c r="D93" s="27" t="b">
        <v>1</v>
      </c>
      <c r="E93" s="150"/>
      <c r="F93" s="150"/>
      <c r="H93" s="16" t="s">
        <v>716</v>
      </c>
      <c r="I93" s="16" t="s">
        <v>721</v>
      </c>
    </row>
    <row r="94" spans="1:9" x14ac:dyDescent="0.35">
      <c r="A94" s="15" t="s">
        <v>930</v>
      </c>
      <c r="B94" s="16" t="s">
        <v>6</v>
      </c>
      <c r="C94" s="27" t="b">
        <v>1</v>
      </c>
      <c r="D94" s="27" t="b">
        <v>1</v>
      </c>
      <c r="E94" s="150"/>
      <c r="F94" s="150"/>
      <c r="H94" s="16" t="s">
        <v>716</v>
      </c>
      <c r="I94" s="16" t="s">
        <v>840</v>
      </c>
    </row>
    <row r="95" spans="1:9" x14ac:dyDescent="0.35">
      <c r="A95" s="15" t="s">
        <v>931</v>
      </c>
      <c r="B95" s="16" t="s">
        <v>6</v>
      </c>
      <c r="C95" s="27" t="b">
        <v>1</v>
      </c>
      <c r="D95" s="27" t="b">
        <v>1</v>
      </c>
      <c r="E95" s="150"/>
      <c r="F95" s="150"/>
      <c r="H95" s="16" t="s">
        <v>716</v>
      </c>
      <c r="I95" s="16" t="s">
        <v>840</v>
      </c>
    </row>
    <row r="96" spans="1:9" x14ac:dyDescent="0.35">
      <c r="A96" s="15" t="s">
        <v>932</v>
      </c>
      <c r="B96" s="16" t="s">
        <v>6</v>
      </c>
      <c r="C96" s="27" t="b">
        <v>1</v>
      </c>
      <c r="D96" s="27" t="b">
        <v>1</v>
      </c>
      <c r="E96" s="150"/>
      <c r="F96" s="150"/>
      <c r="H96" s="16" t="s">
        <v>716</v>
      </c>
      <c r="I96" s="16" t="s">
        <v>840</v>
      </c>
    </row>
    <row r="97" spans="1:9" x14ac:dyDescent="0.35">
      <c r="A97" s="48" t="s">
        <v>933</v>
      </c>
      <c r="B97" s="16" t="s">
        <v>6</v>
      </c>
      <c r="C97" s="27" t="b">
        <v>1</v>
      </c>
      <c r="D97" s="27" t="b">
        <v>1</v>
      </c>
      <c r="E97" s="150"/>
      <c r="F97" s="150"/>
      <c r="H97" s="16" t="s">
        <v>716</v>
      </c>
      <c r="I97" s="16" t="s">
        <v>840</v>
      </c>
    </row>
    <row r="98" spans="1:9" x14ac:dyDescent="0.35">
      <c r="A98" s="15" t="s">
        <v>40</v>
      </c>
      <c r="B98" s="16" t="s">
        <v>6</v>
      </c>
      <c r="C98" s="27" t="b">
        <v>1</v>
      </c>
      <c r="D98" s="27" t="b">
        <v>1</v>
      </c>
      <c r="E98" s="150"/>
      <c r="F98" s="150"/>
      <c r="H98" s="16" t="s">
        <v>716</v>
      </c>
      <c r="I98" s="16" t="s">
        <v>840</v>
      </c>
    </row>
    <row r="99" spans="1:9" x14ac:dyDescent="0.35">
      <c r="A99" s="15" t="s">
        <v>930</v>
      </c>
      <c r="B99" s="16" t="s">
        <v>7</v>
      </c>
      <c r="C99" s="27" t="b">
        <v>1</v>
      </c>
      <c r="D99" s="27" t="b">
        <v>1</v>
      </c>
      <c r="E99" s="150"/>
      <c r="F99" s="150"/>
      <c r="H99" s="16" t="s">
        <v>716</v>
      </c>
      <c r="I99" s="16" t="s">
        <v>840</v>
      </c>
    </row>
    <row r="100" spans="1:9" x14ac:dyDescent="0.35">
      <c r="A100" s="15" t="s">
        <v>931</v>
      </c>
      <c r="B100" s="16" t="s">
        <v>7</v>
      </c>
      <c r="C100" s="27" t="b">
        <v>1</v>
      </c>
      <c r="D100" s="27" t="b">
        <v>1</v>
      </c>
      <c r="E100" s="150"/>
      <c r="F100" s="150"/>
      <c r="H100" s="16" t="s">
        <v>716</v>
      </c>
      <c r="I100" s="16" t="s">
        <v>840</v>
      </c>
    </row>
    <row r="101" spans="1:9" x14ac:dyDescent="0.35">
      <c r="A101" s="15" t="s">
        <v>932</v>
      </c>
      <c r="B101" s="16" t="s">
        <v>7</v>
      </c>
      <c r="C101" s="27" t="b">
        <v>1</v>
      </c>
      <c r="D101" s="27" t="b">
        <v>1</v>
      </c>
      <c r="E101" s="150"/>
      <c r="F101" s="150"/>
      <c r="H101" s="16" t="s">
        <v>716</v>
      </c>
      <c r="I101" s="16" t="s">
        <v>840</v>
      </c>
    </row>
    <row r="102" spans="1:9" x14ac:dyDescent="0.35">
      <c r="A102" s="48" t="s">
        <v>933</v>
      </c>
      <c r="B102" s="16" t="s">
        <v>7</v>
      </c>
      <c r="C102" s="27" t="b">
        <v>1</v>
      </c>
      <c r="D102" s="27" t="b">
        <v>1</v>
      </c>
      <c r="E102" s="150"/>
      <c r="F102" s="150"/>
      <c r="H102" s="16" t="s">
        <v>716</v>
      </c>
      <c r="I102" s="16" t="s">
        <v>840</v>
      </c>
    </row>
    <row r="103" spans="1:9" x14ac:dyDescent="0.35">
      <c r="A103" s="15" t="s">
        <v>40</v>
      </c>
      <c r="B103" s="16" t="s">
        <v>7</v>
      </c>
      <c r="C103" s="27" t="b">
        <v>1</v>
      </c>
      <c r="D103" s="27" t="b">
        <v>1</v>
      </c>
      <c r="E103" s="150"/>
      <c r="F103" s="150"/>
      <c r="H103" s="16" t="s">
        <v>716</v>
      </c>
      <c r="I103" s="16" t="s">
        <v>840</v>
      </c>
    </row>
    <row r="105" spans="1:9" ht="20" thickBot="1" x14ac:dyDescent="0.5">
      <c r="A105" s="47" t="s">
        <v>60</v>
      </c>
      <c r="B105" s="11"/>
      <c r="C105" s="158" t="s">
        <v>830</v>
      </c>
      <c r="D105" s="159"/>
      <c r="E105" s="159"/>
      <c r="F105" s="160"/>
      <c r="H105" s="11"/>
      <c r="I105" s="11"/>
    </row>
    <row r="106" spans="1:9" ht="15" thickTop="1" x14ac:dyDescent="0.35">
      <c r="A106" s="25" t="s">
        <v>294</v>
      </c>
      <c r="B106" s="25" t="s">
        <v>47</v>
      </c>
      <c r="C106" s="25" t="s">
        <v>835</v>
      </c>
      <c r="D106" s="25" t="s">
        <v>836</v>
      </c>
      <c r="E106" s="164" t="s">
        <v>50</v>
      </c>
      <c r="F106" s="165"/>
      <c r="H106" s="12" t="s">
        <v>301</v>
      </c>
      <c r="I106" s="25" t="s">
        <v>302</v>
      </c>
    </row>
    <row r="107" spans="1:9" x14ac:dyDescent="0.35">
      <c r="A107" s="15" t="s">
        <v>930</v>
      </c>
      <c r="B107" s="16" t="s">
        <v>77</v>
      </c>
      <c r="C107" s="27" t="b">
        <v>1</v>
      </c>
      <c r="D107" s="27" t="b">
        <v>1</v>
      </c>
      <c r="E107" s="150"/>
      <c r="F107" s="150"/>
      <c r="H107" s="16" t="s">
        <v>716</v>
      </c>
      <c r="I107" s="16" t="s">
        <v>840</v>
      </c>
    </row>
  </sheetData>
  <autoFilter ref="H28:I44" xr:uid="{6C37B3B8-1CCB-414F-BA39-F02EF5CC3E09}"/>
  <mergeCells count="34">
    <mergeCell ref="C105:F105"/>
    <mergeCell ref="E106:F106"/>
    <mergeCell ref="E107:F107"/>
    <mergeCell ref="C2:F2"/>
    <mergeCell ref="C26:F26"/>
    <mergeCell ref="E84:F84"/>
    <mergeCell ref="E83:F83"/>
    <mergeCell ref="D3:F3"/>
    <mergeCell ref="E85:F85"/>
    <mergeCell ref="E86:F86"/>
    <mergeCell ref="E87:F87"/>
    <mergeCell ref="E88:F88"/>
    <mergeCell ref="E89:F89"/>
    <mergeCell ref="E90:F90"/>
    <mergeCell ref="E91:F91"/>
    <mergeCell ref="E92:F92"/>
    <mergeCell ref="H68:I68"/>
    <mergeCell ref="C46:F46"/>
    <mergeCell ref="H10:I10"/>
    <mergeCell ref="D47:F47"/>
    <mergeCell ref="C82:F82"/>
    <mergeCell ref="D27:F27"/>
    <mergeCell ref="D75:F75"/>
    <mergeCell ref="E93:F93"/>
    <mergeCell ref="E94:F94"/>
    <mergeCell ref="E100:F100"/>
    <mergeCell ref="E101:F101"/>
    <mergeCell ref="E102:F102"/>
    <mergeCell ref="E103:F103"/>
    <mergeCell ref="E95:F95"/>
    <mergeCell ref="E96:F96"/>
    <mergeCell ref="E97:F97"/>
    <mergeCell ref="E98:F98"/>
    <mergeCell ref="E99:F99"/>
  </mergeCells>
  <pageMargins left="0.7" right="0.7" top="0.75" bottom="0.75" header="0.3" footer="0.3"/>
  <pageSetup orientation="portrait" r:id="rId1"/>
  <headerFooter>
    <oddFooter>&amp;C_x000D_&amp;1#&amp;"Aptos"&amp;10&amp;K000000 General - Internal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C2200-D8C9-4E22-95B2-B0A53EE6789D}">
  <dimension ref="A1:M110"/>
  <sheetViews>
    <sheetView zoomScale="55" zoomScaleNormal="55" workbookViewId="0">
      <selection activeCell="D18" sqref="D18"/>
    </sheetView>
  </sheetViews>
  <sheetFormatPr defaultRowHeight="14.5" x14ac:dyDescent="0.35"/>
  <cols>
    <col min="1" max="1" width="55.54296875" bestFit="1" customWidth="1"/>
    <col min="2" max="2" width="15.453125" bestFit="1" customWidth="1"/>
    <col min="3" max="3" width="51.453125" bestFit="1" customWidth="1"/>
    <col min="4" max="4" width="15.453125" bestFit="1" customWidth="1"/>
    <col min="5" max="5" width="54.1796875" bestFit="1" customWidth="1"/>
    <col min="6" max="6" width="15.453125" bestFit="1" customWidth="1"/>
    <col min="7" max="7" width="49.54296875" bestFit="1" customWidth="1"/>
    <col min="8" max="8" width="15.453125" bestFit="1" customWidth="1"/>
    <col min="9" max="9" width="15.453125" customWidth="1"/>
    <col min="10" max="10" width="55.54296875" style="66" bestFit="1" customWidth="1"/>
    <col min="11" max="11" width="51.453125" bestFit="1" customWidth="1"/>
    <col min="12" max="12" width="54.1796875" bestFit="1" customWidth="1"/>
    <col min="13" max="13" width="49.54296875" bestFit="1" customWidth="1"/>
  </cols>
  <sheetData>
    <row r="1" spans="1:13" s="64" customFormat="1" ht="23.5" x14ac:dyDescent="0.55000000000000004">
      <c r="A1" s="64" t="s">
        <v>934</v>
      </c>
      <c r="J1" s="65" t="s">
        <v>935</v>
      </c>
    </row>
    <row r="2" spans="1:13" s="64" customFormat="1" ht="23.5" x14ac:dyDescent="0.55000000000000004">
      <c r="A2" s="64" t="s">
        <v>5</v>
      </c>
      <c r="C2" s="64" t="s">
        <v>6</v>
      </c>
      <c r="E2" s="64" t="s">
        <v>7</v>
      </c>
      <c r="G2" s="64" t="s">
        <v>4</v>
      </c>
      <c r="J2" s="65" t="s">
        <v>5</v>
      </c>
      <c r="K2" s="64" t="s">
        <v>6</v>
      </c>
      <c r="L2" s="64" t="s">
        <v>7</v>
      </c>
      <c r="M2" s="64" t="s">
        <v>4</v>
      </c>
    </row>
    <row r="3" spans="1:13" x14ac:dyDescent="0.35">
      <c r="A3" t="s">
        <v>936</v>
      </c>
      <c r="B3" t="str">
        <f t="shared" ref="B3:B34" si="0">IF(ISNA(VLOOKUP(A3,J:J,1,FALSE)),"Add Gen","Modelled prev")</f>
        <v>Modelled prev</v>
      </c>
      <c r="C3" t="s">
        <v>937</v>
      </c>
      <c r="D3" t="str">
        <f>IF(ISNA(VLOOKUP(C3,K:K,1,FALSE)),"Add Gen","Modelled prev")</f>
        <v>Modelled prev</v>
      </c>
      <c r="E3" t="s">
        <v>308</v>
      </c>
      <c r="F3" t="str">
        <f>IF(ISNA(VLOOKUP(E3,L:L,1,FALSE)),"Add Gen","Modelled prev")</f>
        <v>Modelled prev</v>
      </c>
      <c r="G3" t="s">
        <v>136</v>
      </c>
      <c r="H3" t="str">
        <f>IF(ISNA(VLOOKUP(G3,M:M,1,FALSE)),"Add Gen","Modelled prev")</f>
        <v>Modelled prev</v>
      </c>
      <c r="J3" s="66" t="s">
        <v>936</v>
      </c>
      <c r="K3" t="s">
        <v>937</v>
      </c>
      <c r="L3" t="s">
        <v>308</v>
      </c>
      <c r="M3" t="s">
        <v>136</v>
      </c>
    </row>
    <row r="4" spans="1:13" x14ac:dyDescent="0.35">
      <c r="A4" t="s">
        <v>938</v>
      </c>
      <c r="B4" t="str">
        <f t="shared" si="0"/>
        <v>Modelled prev</v>
      </c>
      <c r="C4" t="s">
        <v>939</v>
      </c>
      <c r="D4" t="str">
        <f t="shared" ref="D4:D67" si="1">IF(ISNA(VLOOKUP(C4,K:K,1,FALSE)),"Add Gen","Modelled prev")</f>
        <v>Modelled prev</v>
      </c>
      <c r="E4" t="s">
        <v>940</v>
      </c>
      <c r="F4" t="str">
        <f t="shared" ref="F4:F60" si="2">IF(ISNA(VLOOKUP(E4,L:L,1,FALSE)),"Add Gen","Modelled prev")</f>
        <v>Modelled prev</v>
      </c>
      <c r="G4" t="s">
        <v>941</v>
      </c>
      <c r="H4" t="str">
        <f t="shared" ref="H4:H67" si="3">IF(ISNA(VLOOKUP(G4,M:M,1,FALSE)),"Add Gen","Modelled prev")</f>
        <v>Modelled prev</v>
      </c>
      <c r="J4" s="66" t="s">
        <v>938</v>
      </c>
      <c r="K4" t="s">
        <v>939</v>
      </c>
      <c r="L4" t="s">
        <v>940</v>
      </c>
      <c r="M4" t="s">
        <v>941</v>
      </c>
    </row>
    <row r="5" spans="1:13" x14ac:dyDescent="0.35">
      <c r="A5" t="s">
        <v>942</v>
      </c>
      <c r="B5" t="str">
        <f t="shared" si="0"/>
        <v>Modelled prev</v>
      </c>
      <c r="C5" t="s">
        <v>943</v>
      </c>
      <c r="D5" t="str">
        <f t="shared" si="1"/>
        <v>Modelled prev</v>
      </c>
      <c r="E5" t="s">
        <v>944</v>
      </c>
      <c r="F5" t="str">
        <f t="shared" si="2"/>
        <v>Modelled prev</v>
      </c>
      <c r="G5" t="s">
        <v>945</v>
      </c>
      <c r="H5" t="str">
        <f t="shared" si="3"/>
        <v>Modelled prev</v>
      </c>
      <c r="J5" s="66" t="s">
        <v>942</v>
      </c>
      <c r="K5" t="s">
        <v>943</v>
      </c>
      <c r="L5" t="s">
        <v>944</v>
      </c>
      <c r="M5" t="s">
        <v>945</v>
      </c>
    </row>
    <row r="6" spans="1:13" x14ac:dyDescent="0.35">
      <c r="A6" t="s">
        <v>946</v>
      </c>
      <c r="B6" t="str">
        <f t="shared" si="0"/>
        <v>Modelled prev</v>
      </c>
      <c r="C6" t="s">
        <v>947</v>
      </c>
      <c r="D6" t="str">
        <f t="shared" si="1"/>
        <v>Modelled prev</v>
      </c>
      <c r="E6" t="s">
        <v>948</v>
      </c>
      <c r="F6" t="str">
        <f t="shared" si="2"/>
        <v>Modelled prev</v>
      </c>
      <c r="G6" t="s">
        <v>949</v>
      </c>
      <c r="H6" t="str">
        <f t="shared" si="3"/>
        <v>Modelled prev</v>
      </c>
      <c r="J6" s="66" t="s">
        <v>946</v>
      </c>
      <c r="K6" t="s">
        <v>947</v>
      </c>
      <c r="L6" t="s">
        <v>948</v>
      </c>
      <c r="M6" t="s">
        <v>949</v>
      </c>
    </row>
    <row r="7" spans="1:13" x14ac:dyDescent="0.35">
      <c r="A7" t="s">
        <v>950</v>
      </c>
      <c r="B7" t="str">
        <f t="shared" si="0"/>
        <v>Modelled prev</v>
      </c>
      <c r="C7" t="s">
        <v>951</v>
      </c>
      <c r="D7" t="str">
        <f t="shared" si="1"/>
        <v>Modelled prev</v>
      </c>
      <c r="E7" t="s">
        <v>952</v>
      </c>
      <c r="F7" t="str">
        <f t="shared" si="2"/>
        <v>Modelled prev</v>
      </c>
      <c r="G7" t="s">
        <v>953</v>
      </c>
      <c r="H7" t="str">
        <f t="shared" si="3"/>
        <v>Modelled prev</v>
      </c>
      <c r="J7" s="66" t="s">
        <v>950</v>
      </c>
      <c r="K7" t="s">
        <v>951</v>
      </c>
      <c r="L7" t="s">
        <v>952</v>
      </c>
      <c r="M7" t="s">
        <v>953</v>
      </c>
    </row>
    <row r="8" spans="1:13" x14ac:dyDescent="0.35">
      <c r="A8" t="s">
        <v>954</v>
      </c>
      <c r="B8" t="str">
        <f t="shared" si="0"/>
        <v>Modelled prev</v>
      </c>
      <c r="C8" t="s">
        <v>955</v>
      </c>
      <c r="D8" t="str">
        <f t="shared" si="1"/>
        <v>Modelled prev</v>
      </c>
      <c r="E8" t="s">
        <v>956</v>
      </c>
      <c r="F8" t="str">
        <f t="shared" si="2"/>
        <v>Modelled prev</v>
      </c>
      <c r="G8" t="s">
        <v>957</v>
      </c>
      <c r="H8" t="str">
        <f t="shared" si="3"/>
        <v>Modelled prev</v>
      </c>
      <c r="J8" s="66" t="s">
        <v>954</v>
      </c>
      <c r="K8" t="s">
        <v>955</v>
      </c>
      <c r="L8" t="s">
        <v>956</v>
      </c>
      <c r="M8" t="s">
        <v>957</v>
      </c>
    </row>
    <row r="9" spans="1:13" x14ac:dyDescent="0.35">
      <c r="A9" t="s">
        <v>958</v>
      </c>
      <c r="B9" t="str">
        <f t="shared" si="0"/>
        <v>Modelled prev</v>
      </c>
      <c r="C9" t="s">
        <v>959</v>
      </c>
      <c r="D9" t="str">
        <f t="shared" si="1"/>
        <v>Modelled prev</v>
      </c>
      <c r="E9" t="s">
        <v>960</v>
      </c>
      <c r="F9" t="str">
        <f t="shared" si="2"/>
        <v>Modelled prev</v>
      </c>
      <c r="G9" t="s">
        <v>961</v>
      </c>
      <c r="H9" t="str">
        <f t="shared" si="3"/>
        <v>Modelled prev</v>
      </c>
      <c r="J9" s="66" t="s">
        <v>958</v>
      </c>
      <c r="K9" t="s">
        <v>959</v>
      </c>
      <c r="L9" t="s">
        <v>960</v>
      </c>
      <c r="M9" t="s">
        <v>961</v>
      </c>
    </row>
    <row r="10" spans="1:13" x14ac:dyDescent="0.35">
      <c r="A10" t="s">
        <v>962</v>
      </c>
      <c r="B10" t="str">
        <f t="shared" si="0"/>
        <v>Modelled prev</v>
      </c>
      <c r="C10" t="s">
        <v>963</v>
      </c>
      <c r="D10" t="str">
        <f t="shared" si="1"/>
        <v>Modelled prev</v>
      </c>
      <c r="E10" t="s">
        <v>964</v>
      </c>
      <c r="F10" t="str">
        <f t="shared" si="2"/>
        <v>Modelled prev</v>
      </c>
      <c r="G10" t="s">
        <v>965</v>
      </c>
      <c r="H10" t="str">
        <f t="shared" si="3"/>
        <v>Modelled prev</v>
      </c>
      <c r="J10" s="66" t="s">
        <v>962</v>
      </c>
      <c r="K10" t="s">
        <v>963</v>
      </c>
      <c r="L10" t="s">
        <v>964</v>
      </c>
      <c r="M10" t="s">
        <v>965</v>
      </c>
    </row>
    <row r="11" spans="1:13" x14ac:dyDescent="0.35">
      <c r="A11" t="s">
        <v>966</v>
      </c>
      <c r="B11" t="str">
        <f t="shared" si="0"/>
        <v>Modelled prev</v>
      </c>
      <c r="C11" t="s">
        <v>967</v>
      </c>
      <c r="D11" t="str">
        <f t="shared" si="1"/>
        <v>Modelled prev</v>
      </c>
      <c r="E11" t="s">
        <v>968</v>
      </c>
      <c r="F11" t="str">
        <f t="shared" si="2"/>
        <v>Modelled prev</v>
      </c>
      <c r="G11" t="s">
        <v>969</v>
      </c>
      <c r="H11" t="str">
        <f t="shared" si="3"/>
        <v>Modelled prev</v>
      </c>
      <c r="J11" s="66" t="s">
        <v>966</v>
      </c>
      <c r="K11" t="s">
        <v>967</v>
      </c>
      <c r="L11" t="s">
        <v>968</v>
      </c>
      <c r="M11" t="s">
        <v>969</v>
      </c>
    </row>
    <row r="12" spans="1:13" x14ac:dyDescent="0.35">
      <c r="A12" t="s">
        <v>970</v>
      </c>
      <c r="B12" t="str">
        <f t="shared" si="0"/>
        <v>Modelled prev</v>
      </c>
      <c r="C12" t="s">
        <v>971</v>
      </c>
      <c r="D12" t="str">
        <f t="shared" si="1"/>
        <v>Modelled prev</v>
      </c>
      <c r="E12" t="s">
        <v>972</v>
      </c>
      <c r="F12" t="str">
        <f t="shared" si="2"/>
        <v>Modelled prev</v>
      </c>
      <c r="G12" t="s">
        <v>973</v>
      </c>
      <c r="H12" t="str">
        <f t="shared" si="3"/>
        <v>Modelled prev</v>
      </c>
      <c r="J12" s="66" t="s">
        <v>970</v>
      </c>
      <c r="K12" t="s">
        <v>971</v>
      </c>
      <c r="L12" t="s">
        <v>972</v>
      </c>
      <c r="M12" t="s">
        <v>973</v>
      </c>
    </row>
    <row r="13" spans="1:13" x14ac:dyDescent="0.35">
      <c r="A13" t="s">
        <v>974</v>
      </c>
      <c r="B13" t="str">
        <f t="shared" si="0"/>
        <v>Modelled prev</v>
      </c>
      <c r="C13" t="s">
        <v>975</v>
      </c>
      <c r="D13" t="str">
        <f t="shared" si="1"/>
        <v>Modelled prev</v>
      </c>
      <c r="E13" t="s">
        <v>976</v>
      </c>
      <c r="F13" t="str">
        <f t="shared" si="2"/>
        <v>Modelled prev</v>
      </c>
      <c r="G13" t="s">
        <v>977</v>
      </c>
      <c r="H13" t="str">
        <f t="shared" si="3"/>
        <v>Modelled prev</v>
      </c>
      <c r="J13" s="66" t="s">
        <v>974</v>
      </c>
      <c r="K13" t="s">
        <v>975</v>
      </c>
      <c r="L13" t="s">
        <v>976</v>
      </c>
      <c r="M13" t="s">
        <v>977</v>
      </c>
    </row>
    <row r="14" spans="1:13" x14ac:dyDescent="0.35">
      <c r="A14" t="s">
        <v>978</v>
      </c>
      <c r="B14" t="str">
        <f t="shared" si="0"/>
        <v>Modelled prev</v>
      </c>
      <c r="C14" t="s">
        <v>979</v>
      </c>
      <c r="D14" t="str">
        <f t="shared" si="1"/>
        <v>Modelled prev</v>
      </c>
      <c r="E14" t="s">
        <v>980</v>
      </c>
      <c r="F14" t="str">
        <f t="shared" si="2"/>
        <v>Modelled prev</v>
      </c>
      <c r="G14" t="s">
        <v>981</v>
      </c>
      <c r="H14" t="str">
        <f t="shared" si="3"/>
        <v>Modelled prev</v>
      </c>
      <c r="J14" s="66" t="s">
        <v>978</v>
      </c>
      <c r="K14" t="s">
        <v>979</v>
      </c>
      <c r="L14" t="s">
        <v>980</v>
      </c>
      <c r="M14" t="s">
        <v>981</v>
      </c>
    </row>
    <row r="15" spans="1:13" x14ac:dyDescent="0.35">
      <c r="A15" t="s">
        <v>982</v>
      </c>
      <c r="B15" t="str">
        <f t="shared" si="0"/>
        <v>Modelled prev</v>
      </c>
      <c r="C15" t="s">
        <v>983</v>
      </c>
      <c r="D15" t="str">
        <f t="shared" si="1"/>
        <v>Modelled prev</v>
      </c>
      <c r="E15" t="s">
        <v>984</v>
      </c>
      <c r="F15" t="str">
        <f t="shared" si="2"/>
        <v>Modelled prev</v>
      </c>
      <c r="G15" t="s">
        <v>985</v>
      </c>
      <c r="H15" t="str">
        <f t="shared" si="3"/>
        <v>Modelled prev</v>
      </c>
      <c r="J15" s="66" t="s">
        <v>982</v>
      </c>
      <c r="K15" t="s">
        <v>983</v>
      </c>
      <c r="L15" t="s">
        <v>984</v>
      </c>
      <c r="M15" t="s">
        <v>985</v>
      </c>
    </row>
    <row r="16" spans="1:13" x14ac:dyDescent="0.35">
      <c r="A16" t="s">
        <v>986</v>
      </c>
      <c r="B16" t="str">
        <f t="shared" si="0"/>
        <v>Modelled prev</v>
      </c>
      <c r="C16" t="s">
        <v>987</v>
      </c>
      <c r="D16" t="str">
        <f t="shared" si="1"/>
        <v>Modelled prev</v>
      </c>
      <c r="E16" t="s">
        <v>988</v>
      </c>
      <c r="F16" t="str">
        <f t="shared" si="2"/>
        <v>Modelled prev</v>
      </c>
      <c r="G16" t="s">
        <v>989</v>
      </c>
      <c r="H16" t="str">
        <f t="shared" si="3"/>
        <v>Modelled prev</v>
      </c>
      <c r="J16" s="66" t="s">
        <v>986</v>
      </c>
      <c r="K16" t="s">
        <v>987</v>
      </c>
      <c r="L16" t="s">
        <v>988</v>
      </c>
      <c r="M16" t="s">
        <v>989</v>
      </c>
    </row>
    <row r="17" spans="1:13" x14ac:dyDescent="0.35">
      <c r="A17" t="s">
        <v>990</v>
      </c>
      <c r="B17" t="str">
        <f t="shared" si="0"/>
        <v>Modelled prev</v>
      </c>
      <c r="C17" t="s">
        <v>991</v>
      </c>
      <c r="D17" t="str">
        <f t="shared" si="1"/>
        <v>Modelled prev</v>
      </c>
      <c r="E17" t="s">
        <v>992</v>
      </c>
      <c r="F17" t="str">
        <f t="shared" si="2"/>
        <v>Modelled prev</v>
      </c>
      <c r="G17" t="s">
        <v>993</v>
      </c>
      <c r="H17" t="str">
        <f t="shared" si="3"/>
        <v>Modelled prev</v>
      </c>
      <c r="J17" s="66" t="s">
        <v>990</v>
      </c>
      <c r="K17" t="s">
        <v>991</v>
      </c>
      <c r="L17" t="s">
        <v>992</v>
      </c>
      <c r="M17" t="s">
        <v>993</v>
      </c>
    </row>
    <row r="18" spans="1:13" x14ac:dyDescent="0.35">
      <c r="A18" t="s">
        <v>994</v>
      </c>
      <c r="B18" t="str">
        <f t="shared" si="0"/>
        <v>Modelled prev</v>
      </c>
      <c r="C18" t="s">
        <v>995</v>
      </c>
      <c r="D18" t="str">
        <f>IF(ISNA(VLOOKUP(C18,K:K,1,FALSE)),"Add Gen","Modelled prev")</f>
        <v>Add Gen</v>
      </c>
      <c r="E18" t="s">
        <v>996</v>
      </c>
      <c r="F18" t="str">
        <f t="shared" si="2"/>
        <v>Modelled prev</v>
      </c>
      <c r="G18" t="s">
        <v>997</v>
      </c>
      <c r="H18" t="str">
        <f t="shared" si="3"/>
        <v>Modelled prev</v>
      </c>
      <c r="J18" s="66" t="s">
        <v>994</v>
      </c>
      <c r="K18" t="s">
        <v>998</v>
      </c>
      <c r="L18" t="s">
        <v>996</v>
      </c>
      <c r="M18" t="s">
        <v>997</v>
      </c>
    </row>
    <row r="19" spans="1:13" x14ac:dyDescent="0.35">
      <c r="A19" t="s">
        <v>999</v>
      </c>
      <c r="B19" t="str">
        <f t="shared" si="0"/>
        <v>Modelled prev</v>
      </c>
      <c r="C19" t="s">
        <v>998</v>
      </c>
      <c r="D19" t="str">
        <f t="shared" si="1"/>
        <v>Modelled prev</v>
      </c>
      <c r="E19" t="s">
        <v>1000</v>
      </c>
      <c r="F19" t="str">
        <f t="shared" si="2"/>
        <v>Modelled prev</v>
      </c>
      <c r="G19" t="s">
        <v>1001</v>
      </c>
      <c r="H19" t="str">
        <f t="shared" si="3"/>
        <v>Modelled prev</v>
      </c>
      <c r="J19" s="66" t="s">
        <v>999</v>
      </c>
      <c r="K19" t="s">
        <v>1002</v>
      </c>
      <c r="L19" t="s">
        <v>1000</v>
      </c>
      <c r="M19" t="s">
        <v>1001</v>
      </c>
    </row>
    <row r="20" spans="1:13" x14ac:dyDescent="0.35">
      <c r="A20" t="s">
        <v>1003</v>
      </c>
      <c r="B20" t="str">
        <f t="shared" si="0"/>
        <v>Modelled prev</v>
      </c>
      <c r="C20" t="s">
        <v>1002</v>
      </c>
      <c r="D20" t="str">
        <f t="shared" si="1"/>
        <v>Modelled prev</v>
      </c>
      <c r="E20" t="s">
        <v>1004</v>
      </c>
      <c r="F20" t="str">
        <f t="shared" si="2"/>
        <v>Modelled prev</v>
      </c>
      <c r="G20" t="s">
        <v>1005</v>
      </c>
      <c r="H20" t="str">
        <f t="shared" si="3"/>
        <v>Modelled prev</v>
      </c>
      <c r="J20" s="66" t="s">
        <v>1003</v>
      </c>
      <c r="K20" t="s">
        <v>1006</v>
      </c>
      <c r="L20" t="s">
        <v>1004</v>
      </c>
      <c r="M20" t="s">
        <v>1005</v>
      </c>
    </row>
    <row r="21" spans="1:13" x14ac:dyDescent="0.35">
      <c r="A21" t="s">
        <v>1007</v>
      </c>
      <c r="B21" t="str">
        <f t="shared" si="0"/>
        <v>Modelled prev</v>
      </c>
      <c r="C21" t="s">
        <v>1006</v>
      </c>
      <c r="D21" t="str">
        <f t="shared" si="1"/>
        <v>Modelled prev</v>
      </c>
      <c r="E21" t="s">
        <v>1008</v>
      </c>
      <c r="F21" t="str">
        <f t="shared" si="2"/>
        <v>Modelled prev</v>
      </c>
      <c r="G21" t="s">
        <v>1009</v>
      </c>
      <c r="H21" t="str">
        <f t="shared" si="3"/>
        <v>Modelled prev</v>
      </c>
      <c r="J21" s="66" t="s">
        <v>1007</v>
      </c>
      <c r="K21" t="s">
        <v>1010</v>
      </c>
      <c r="L21" t="s">
        <v>1008</v>
      </c>
      <c r="M21" t="s">
        <v>1009</v>
      </c>
    </row>
    <row r="22" spans="1:13" x14ac:dyDescent="0.35">
      <c r="A22" t="s">
        <v>1011</v>
      </c>
      <c r="B22" t="str">
        <f t="shared" si="0"/>
        <v>Modelled prev</v>
      </c>
      <c r="C22" t="s">
        <v>1010</v>
      </c>
      <c r="D22" t="str">
        <f t="shared" si="1"/>
        <v>Modelled prev</v>
      </c>
      <c r="E22" t="s">
        <v>1012</v>
      </c>
      <c r="F22" t="str">
        <f t="shared" si="2"/>
        <v>Modelled prev</v>
      </c>
      <c r="G22" t="s">
        <v>1013</v>
      </c>
      <c r="H22" t="str">
        <f t="shared" si="3"/>
        <v>Modelled prev</v>
      </c>
      <c r="J22" s="66" t="s">
        <v>1011</v>
      </c>
      <c r="K22" t="s">
        <v>1014</v>
      </c>
      <c r="L22" t="s">
        <v>1012</v>
      </c>
      <c r="M22" t="s">
        <v>1013</v>
      </c>
    </row>
    <row r="23" spans="1:13" x14ac:dyDescent="0.35">
      <c r="A23" t="s">
        <v>1015</v>
      </c>
      <c r="B23" t="str">
        <f t="shared" si="0"/>
        <v>Modelled prev</v>
      </c>
      <c r="C23" t="s">
        <v>1014</v>
      </c>
      <c r="D23" t="str">
        <f t="shared" si="1"/>
        <v>Modelled prev</v>
      </c>
      <c r="E23" t="s">
        <v>1016</v>
      </c>
      <c r="F23" t="str">
        <f t="shared" si="2"/>
        <v>Modelled prev</v>
      </c>
      <c r="G23" t="s">
        <v>1017</v>
      </c>
      <c r="H23" t="str">
        <f t="shared" si="3"/>
        <v>Modelled prev</v>
      </c>
      <c r="J23" s="66" t="s">
        <v>1015</v>
      </c>
      <c r="K23" t="s">
        <v>1018</v>
      </c>
      <c r="L23" t="s">
        <v>1016</v>
      </c>
      <c r="M23" t="s">
        <v>1017</v>
      </c>
    </row>
    <row r="24" spans="1:13" x14ac:dyDescent="0.35">
      <c r="A24" t="s">
        <v>1019</v>
      </c>
      <c r="B24" t="str">
        <f t="shared" si="0"/>
        <v>Modelled prev</v>
      </c>
      <c r="C24" t="s">
        <v>1018</v>
      </c>
      <c r="D24" t="str">
        <f t="shared" si="1"/>
        <v>Modelled prev</v>
      </c>
      <c r="E24" t="s">
        <v>1020</v>
      </c>
      <c r="F24" t="str">
        <f t="shared" si="2"/>
        <v>Modelled prev</v>
      </c>
      <c r="G24" t="s">
        <v>1021</v>
      </c>
      <c r="H24" t="str">
        <f t="shared" si="3"/>
        <v>Modelled prev</v>
      </c>
      <c r="J24" s="66" t="s">
        <v>1019</v>
      </c>
      <c r="K24" t="s">
        <v>1022</v>
      </c>
      <c r="L24" t="s">
        <v>1020</v>
      </c>
      <c r="M24" t="s">
        <v>1021</v>
      </c>
    </row>
    <row r="25" spans="1:13" x14ac:dyDescent="0.35">
      <c r="A25" t="s">
        <v>1023</v>
      </c>
      <c r="B25" t="str">
        <f t="shared" si="0"/>
        <v>Modelled prev</v>
      </c>
      <c r="C25" t="s">
        <v>1022</v>
      </c>
      <c r="D25" t="str">
        <f t="shared" si="1"/>
        <v>Modelled prev</v>
      </c>
      <c r="E25" t="s">
        <v>1024</v>
      </c>
      <c r="F25" t="str">
        <f t="shared" si="2"/>
        <v>Modelled prev</v>
      </c>
      <c r="G25" t="s">
        <v>1025</v>
      </c>
      <c r="H25" t="str">
        <f t="shared" si="3"/>
        <v>Modelled prev</v>
      </c>
      <c r="J25" s="66" t="s">
        <v>1023</v>
      </c>
      <c r="K25" t="s">
        <v>1026</v>
      </c>
      <c r="L25" t="s">
        <v>1024</v>
      </c>
      <c r="M25" t="s">
        <v>1025</v>
      </c>
    </row>
    <row r="26" spans="1:13" x14ac:dyDescent="0.35">
      <c r="A26" t="s">
        <v>1027</v>
      </c>
      <c r="B26" t="str">
        <f t="shared" si="0"/>
        <v>Modelled prev</v>
      </c>
      <c r="C26" t="s">
        <v>1026</v>
      </c>
      <c r="D26" t="str">
        <f t="shared" si="1"/>
        <v>Modelled prev</v>
      </c>
      <c r="E26" t="s">
        <v>1028</v>
      </c>
      <c r="F26" t="str">
        <f t="shared" si="2"/>
        <v>Modelled prev</v>
      </c>
      <c r="G26" t="s">
        <v>1029</v>
      </c>
      <c r="H26" t="str">
        <f t="shared" si="3"/>
        <v>Modelled prev</v>
      </c>
      <c r="J26" s="66" t="s">
        <v>1027</v>
      </c>
      <c r="K26" t="s">
        <v>1030</v>
      </c>
      <c r="L26" t="s">
        <v>1028</v>
      </c>
      <c r="M26" t="s">
        <v>1029</v>
      </c>
    </row>
    <row r="27" spans="1:13" x14ac:dyDescent="0.35">
      <c r="A27" t="s">
        <v>1031</v>
      </c>
      <c r="B27" t="str">
        <f t="shared" si="0"/>
        <v>Modelled prev</v>
      </c>
      <c r="C27" t="s">
        <v>1030</v>
      </c>
      <c r="D27" t="str">
        <f t="shared" si="1"/>
        <v>Modelled prev</v>
      </c>
      <c r="E27" t="s">
        <v>1032</v>
      </c>
      <c r="F27" t="str">
        <f t="shared" si="2"/>
        <v>Modelled prev</v>
      </c>
      <c r="G27" t="s">
        <v>1033</v>
      </c>
      <c r="H27" t="str">
        <f t="shared" si="3"/>
        <v>Modelled prev</v>
      </c>
      <c r="J27" s="66" t="s">
        <v>1031</v>
      </c>
      <c r="K27" t="s">
        <v>1034</v>
      </c>
      <c r="L27" t="s">
        <v>1032</v>
      </c>
      <c r="M27" t="s">
        <v>1033</v>
      </c>
    </row>
    <row r="28" spans="1:13" x14ac:dyDescent="0.35">
      <c r="A28" t="s">
        <v>1035</v>
      </c>
      <c r="B28" t="str">
        <f t="shared" si="0"/>
        <v>Modelled prev</v>
      </c>
      <c r="C28" t="s">
        <v>1034</v>
      </c>
      <c r="D28" t="str">
        <f t="shared" si="1"/>
        <v>Modelled prev</v>
      </c>
      <c r="E28" t="s">
        <v>1036</v>
      </c>
      <c r="F28" t="str">
        <f t="shared" si="2"/>
        <v>Modelled prev</v>
      </c>
      <c r="G28" t="s">
        <v>1037</v>
      </c>
      <c r="H28" t="str">
        <f t="shared" si="3"/>
        <v>Modelled prev</v>
      </c>
      <c r="J28" s="66" t="s">
        <v>1035</v>
      </c>
      <c r="K28" t="s">
        <v>1038</v>
      </c>
      <c r="L28" t="s">
        <v>1036</v>
      </c>
      <c r="M28" t="s">
        <v>1037</v>
      </c>
    </row>
    <row r="29" spans="1:13" x14ac:dyDescent="0.35">
      <c r="A29" t="s">
        <v>1039</v>
      </c>
      <c r="B29" t="str">
        <f t="shared" si="0"/>
        <v>Modelled prev</v>
      </c>
      <c r="C29" t="s">
        <v>1038</v>
      </c>
      <c r="D29" t="str">
        <f t="shared" si="1"/>
        <v>Modelled prev</v>
      </c>
      <c r="E29" t="s">
        <v>1040</v>
      </c>
      <c r="F29" t="str">
        <f t="shared" si="2"/>
        <v>Modelled prev</v>
      </c>
      <c r="G29" t="s">
        <v>1041</v>
      </c>
      <c r="H29" t="str">
        <f t="shared" si="3"/>
        <v>Modelled prev</v>
      </c>
      <c r="J29" s="66" t="s">
        <v>1039</v>
      </c>
      <c r="K29" t="s">
        <v>1042</v>
      </c>
      <c r="L29" t="s">
        <v>1040</v>
      </c>
      <c r="M29" t="s">
        <v>1041</v>
      </c>
    </row>
    <row r="30" spans="1:13" x14ac:dyDescent="0.35">
      <c r="A30" t="s">
        <v>1043</v>
      </c>
      <c r="B30" t="str">
        <f t="shared" si="0"/>
        <v>Modelled prev</v>
      </c>
      <c r="C30" t="s">
        <v>1042</v>
      </c>
      <c r="D30" t="str">
        <f t="shared" si="1"/>
        <v>Modelled prev</v>
      </c>
      <c r="E30" t="s">
        <v>1044</v>
      </c>
      <c r="F30" t="str">
        <f t="shared" si="2"/>
        <v>Modelled prev</v>
      </c>
      <c r="G30" t="s">
        <v>1045</v>
      </c>
      <c r="H30" t="str">
        <f t="shared" si="3"/>
        <v>Modelled prev</v>
      </c>
      <c r="J30" s="66" t="s">
        <v>1043</v>
      </c>
      <c r="K30" t="s">
        <v>1046</v>
      </c>
      <c r="L30" t="s">
        <v>1044</v>
      </c>
      <c r="M30" t="s">
        <v>1045</v>
      </c>
    </row>
    <row r="31" spans="1:13" x14ac:dyDescent="0.35">
      <c r="A31" t="s">
        <v>1047</v>
      </c>
      <c r="B31" t="str">
        <f t="shared" si="0"/>
        <v>Modelled prev</v>
      </c>
      <c r="C31" t="s">
        <v>1046</v>
      </c>
      <c r="D31" t="str">
        <f t="shared" si="1"/>
        <v>Modelled prev</v>
      </c>
      <c r="E31" t="s">
        <v>1048</v>
      </c>
      <c r="F31" t="str">
        <f t="shared" si="2"/>
        <v>Modelled prev</v>
      </c>
      <c r="G31" t="s">
        <v>1049</v>
      </c>
      <c r="H31" t="str">
        <f t="shared" si="3"/>
        <v>Modelled prev</v>
      </c>
      <c r="J31" s="66" t="s">
        <v>1047</v>
      </c>
      <c r="K31" t="s">
        <v>1050</v>
      </c>
      <c r="L31" t="s">
        <v>1048</v>
      </c>
      <c r="M31" t="s">
        <v>1049</v>
      </c>
    </row>
    <row r="32" spans="1:13" x14ac:dyDescent="0.35">
      <c r="A32" t="s">
        <v>1051</v>
      </c>
      <c r="B32" t="str">
        <f t="shared" si="0"/>
        <v>Modelled prev</v>
      </c>
      <c r="C32" t="s">
        <v>1050</v>
      </c>
      <c r="D32" t="str">
        <f t="shared" si="1"/>
        <v>Modelled prev</v>
      </c>
      <c r="E32" t="s">
        <v>1052</v>
      </c>
      <c r="F32" t="str">
        <f t="shared" si="2"/>
        <v>Modelled prev</v>
      </c>
      <c r="G32" t="s">
        <v>1053</v>
      </c>
      <c r="H32" t="str">
        <f t="shared" si="3"/>
        <v>Modelled prev</v>
      </c>
      <c r="J32" s="66" t="s">
        <v>1051</v>
      </c>
      <c r="K32" t="s">
        <v>1054</v>
      </c>
      <c r="L32" t="s">
        <v>1052</v>
      </c>
      <c r="M32" t="s">
        <v>1053</v>
      </c>
    </row>
    <row r="33" spans="1:13" x14ac:dyDescent="0.35">
      <c r="A33" t="s">
        <v>1055</v>
      </c>
      <c r="B33" t="str">
        <f t="shared" si="0"/>
        <v>Modelled prev</v>
      </c>
      <c r="C33" t="s">
        <v>1054</v>
      </c>
      <c r="D33" t="str">
        <f t="shared" si="1"/>
        <v>Modelled prev</v>
      </c>
      <c r="E33" t="s">
        <v>1056</v>
      </c>
      <c r="F33" t="str">
        <f t="shared" si="2"/>
        <v>Modelled prev</v>
      </c>
      <c r="G33" t="s">
        <v>1057</v>
      </c>
      <c r="H33" t="str">
        <f t="shared" si="3"/>
        <v>Modelled prev</v>
      </c>
      <c r="J33" s="66" t="s">
        <v>1055</v>
      </c>
      <c r="K33" t="s">
        <v>1058</v>
      </c>
      <c r="L33" t="s">
        <v>1056</v>
      </c>
      <c r="M33" t="s">
        <v>1057</v>
      </c>
    </row>
    <row r="34" spans="1:13" x14ac:dyDescent="0.35">
      <c r="A34" t="s">
        <v>1059</v>
      </c>
      <c r="B34" t="str">
        <f t="shared" si="0"/>
        <v>Modelled prev</v>
      </c>
      <c r="C34" t="s">
        <v>1058</v>
      </c>
      <c r="D34" t="str">
        <f t="shared" si="1"/>
        <v>Modelled prev</v>
      </c>
      <c r="E34" t="s">
        <v>1060</v>
      </c>
      <c r="F34" t="str">
        <f t="shared" si="2"/>
        <v>Modelled prev</v>
      </c>
      <c r="G34" t="s">
        <v>1061</v>
      </c>
      <c r="H34" t="str">
        <f t="shared" si="3"/>
        <v>Modelled prev</v>
      </c>
      <c r="J34" s="66" t="s">
        <v>1059</v>
      </c>
      <c r="K34" t="s">
        <v>1062</v>
      </c>
      <c r="L34" t="s">
        <v>1060</v>
      </c>
      <c r="M34" t="s">
        <v>1061</v>
      </c>
    </row>
    <row r="35" spans="1:13" x14ac:dyDescent="0.35">
      <c r="A35" t="s">
        <v>1063</v>
      </c>
      <c r="B35" t="str">
        <f t="shared" ref="B35:B66" si="4">IF(ISNA(VLOOKUP(A35,J:J,1,FALSE)),"Add Gen","Modelled prev")</f>
        <v>Modelled prev</v>
      </c>
      <c r="C35" t="s">
        <v>1062</v>
      </c>
      <c r="D35" t="str">
        <f t="shared" si="1"/>
        <v>Modelled prev</v>
      </c>
      <c r="E35" t="s">
        <v>1064</v>
      </c>
      <c r="F35" t="str">
        <f t="shared" si="2"/>
        <v>Modelled prev</v>
      </c>
      <c r="G35" t="s">
        <v>1065</v>
      </c>
      <c r="H35" t="str">
        <f t="shared" si="3"/>
        <v>Modelled prev</v>
      </c>
      <c r="J35" s="66" t="s">
        <v>1063</v>
      </c>
      <c r="K35" t="s">
        <v>1066</v>
      </c>
      <c r="L35" t="s">
        <v>1064</v>
      </c>
      <c r="M35" t="s">
        <v>1065</v>
      </c>
    </row>
    <row r="36" spans="1:13" x14ac:dyDescent="0.35">
      <c r="A36" t="s">
        <v>1067</v>
      </c>
      <c r="B36" t="str">
        <f t="shared" si="4"/>
        <v>Modelled prev</v>
      </c>
      <c r="C36" t="s">
        <v>1066</v>
      </c>
      <c r="D36" t="str">
        <f t="shared" si="1"/>
        <v>Modelled prev</v>
      </c>
      <c r="E36" t="s">
        <v>1068</v>
      </c>
      <c r="F36" t="str">
        <f t="shared" si="2"/>
        <v>Modelled prev</v>
      </c>
      <c r="G36" t="s">
        <v>1069</v>
      </c>
      <c r="H36" t="str">
        <f t="shared" si="3"/>
        <v>Modelled prev</v>
      </c>
      <c r="J36" s="66" t="s">
        <v>1067</v>
      </c>
      <c r="K36" t="s">
        <v>1070</v>
      </c>
      <c r="L36" t="s">
        <v>1068</v>
      </c>
      <c r="M36" t="s">
        <v>1069</v>
      </c>
    </row>
    <row r="37" spans="1:13" x14ac:dyDescent="0.35">
      <c r="A37" t="s">
        <v>1071</v>
      </c>
      <c r="B37" t="str">
        <f t="shared" si="4"/>
        <v>Modelled prev</v>
      </c>
      <c r="C37" t="s">
        <v>1070</v>
      </c>
      <c r="D37" t="str">
        <f t="shared" si="1"/>
        <v>Modelled prev</v>
      </c>
      <c r="E37" t="s">
        <v>1072</v>
      </c>
      <c r="F37" t="str">
        <f t="shared" si="2"/>
        <v>Modelled prev</v>
      </c>
      <c r="G37" t="s">
        <v>1073</v>
      </c>
      <c r="H37" t="str">
        <f t="shared" si="3"/>
        <v>Modelled prev</v>
      </c>
      <c r="J37" s="66" t="s">
        <v>1071</v>
      </c>
      <c r="K37" t="s">
        <v>1074</v>
      </c>
      <c r="L37" t="s">
        <v>1072</v>
      </c>
      <c r="M37" t="s">
        <v>1073</v>
      </c>
    </row>
    <row r="38" spans="1:13" x14ac:dyDescent="0.35">
      <c r="A38" t="s">
        <v>1075</v>
      </c>
      <c r="B38" t="str">
        <f t="shared" si="4"/>
        <v>Modelled prev</v>
      </c>
      <c r="C38" t="s">
        <v>1074</v>
      </c>
      <c r="D38" t="str">
        <f t="shared" si="1"/>
        <v>Modelled prev</v>
      </c>
      <c r="E38" t="s">
        <v>1076</v>
      </c>
      <c r="F38" t="str">
        <f t="shared" si="2"/>
        <v>Modelled prev</v>
      </c>
      <c r="G38" t="s">
        <v>1077</v>
      </c>
      <c r="H38" t="str">
        <f t="shared" si="3"/>
        <v>Modelled prev</v>
      </c>
      <c r="J38" s="66" t="s">
        <v>1075</v>
      </c>
      <c r="K38" t="s">
        <v>1078</v>
      </c>
      <c r="L38" t="s">
        <v>1076</v>
      </c>
      <c r="M38" t="s">
        <v>1077</v>
      </c>
    </row>
    <row r="39" spans="1:13" x14ac:dyDescent="0.35">
      <c r="A39" t="s">
        <v>1079</v>
      </c>
      <c r="B39" t="str">
        <f t="shared" si="4"/>
        <v>Modelled prev</v>
      </c>
      <c r="C39" t="s">
        <v>1078</v>
      </c>
      <c r="D39" t="str">
        <f t="shared" si="1"/>
        <v>Modelled prev</v>
      </c>
      <c r="E39" t="s">
        <v>1080</v>
      </c>
      <c r="F39" t="str">
        <f t="shared" si="2"/>
        <v>Modelled prev</v>
      </c>
      <c r="G39" t="s">
        <v>1081</v>
      </c>
      <c r="H39" t="str">
        <f t="shared" si="3"/>
        <v>Modelled prev</v>
      </c>
      <c r="J39" s="66" t="s">
        <v>1079</v>
      </c>
      <c r="K39" t="s">
        <v>1082</v>
      </c>
      <c r="L39" t="s">
        <v>1080</v>
      </c>
      <c r="M39" t="s">
        <v>1081</v>
      </c>
    </row>
    <row r="40" spans="1:13" x14ac:dyDescent="0.35">
      <c r="A40" t="s">
        <v>1083</v>
      </c>
      <c r="B40" t="str">
        <f t="shared" si="4"/>
        <v>Modelled prev</v>
      </c>
      <c r="C40" t="s">
        <v>1082</v>
      </c>
      <c r="D40" t="str">
        <f t="shared" si="1"/>
        <v>Modelled prev</v>
      </c>
      <c r="E40" t="s">
        <v>1084</v>
      </c>
      <c r="F40" t="str">
        <f t="shared" si="2"/>
        <v>Modelled prev</v>
      </c>
      <c r="G40" t="s">
        <v>1085</v>
      </c>
      <c r="H40" t="str">
        <f t="shared" si="3"/>
        <v>Modelled prev</v>
      </c>
      <c r="J40" s="66" t="s">
        <v>1083</v>
      </c>
      <c r="K40" t="s">
        <v>1086</v>
      </c>
      <c r="L40" t="s">
        <v>1084</v>
      </c>
      <c r="M40" t="s">
        <v>1085</v>
      </c>
    </row>
    <row r="41" spans="1:13" x14ac:dyDescent="0.35">
      <c r="A41" t="s">
        <v>1087</v>
      </c>
      <c r="B41" t="str">
        <f t="shared" si="4"/>
        <v>Modelled prev</v>
      </c>
      <c r="C41" t="s">
        <v>1086</v>
      </c>
      <c r="D41" t="str">
        <f t="shared" si="1"/>
        <v>Modelled prev</v>
      </c>
      <c r="E41" t="s">
        <v>1088</v>
      </c>
      <c r="F41" t="str">
        <f t="shared" si="2"/>
        <v>Modelled prev</v>
      </c>
      <c r="G41" t="s">
        <v>1089</v>
      </c>
      <c r="H41" t="str">
        <f t="shared" si="3"/>
        <v>Modelled prev</v>
      </c>
      <c r="J41" s="66" t="s">
        <v>1087</v>
      </c>
      <c r="K41" t="s">
        <v>1090</v>
      </c>
      <c r="L41" t="s">
        <v>1088</v>
      </c>
      <c r="M41" t="s">
        <v>1089</v>
      </c>
    </row>
    <row r="42" spans="1:13" x14ac:dyDescent="0.35">
      <c r="A42" t="s">
        <v>1091</v>
      </c>
      <c r="B42" t="str">
        <f t="shared" si="4"/>
        <v>Modelled prev</v>
      </c>
      <c r="C42" t="s">
        <v>1090</v>
      </c>
      <c r="D42" t="str">
        <f t="shared" si="1"/>
        <v>Modelled prev</v>
      </c>
      <c r="E42" t="s">
        <v>1092</v>
      </c>
      <c r="F42" t="str">
        <f t="shared" si="2"/>
        <v>Modelled prev</v>
      </c>
      <c r="G42" t="s">
        <v>1093</v>
      </c>
      <c r="H42" t="str">
        <f t="shared" si="3"/>
        <v>Modelled prev</v>
      </c>
      <c r="J42" s="66" t="s">
        <v>1091</v>
      </c>
      <c r="K42" t="s">
        <v>1094</v>
      </c>
      <c r="L42" t="s">
        <v>1092</v>
      </c>
      <c r="M42" t="s">
        <v>1093</v>
      </c>
    </row>
    <row r="43" spans="1:13" x14ac:dyDescent="0.35">
      <c r="A43" t="s">
        <v>1095</v>
      </c>
      <c r="B43" t="str">
        <f t="shared" si="4"/>
        <v>Modelled prev</v>
      </c>
      <c r="C43" t="s">
        <v>1096</v>
      </c>
      <c r="D43" t="str">
        <f t="shared" si="1"/>
        <v>Add Gen</v>
      </c>
      <c r="E43" t="s">
        <v>1097</v>
      </c>
      <c r="F43" t="str">
        <f t="shared" si="2"/>
        <v>Modelled prev</v>
      </c>
      <c r="G43" t="s">
        <v>1098</v>
      </c>
      <c r="H43" t="str">
        <f t="shared" si="3"/>
        <v>Modelled prev</v>
      </c>
      <c r="J43" s="66" t="s">
        <v>1095</v>
      </c>
      <c r="K43" t="s">
        <v>1099</v>
      </c>
      <c r="L43" t="s">
        <v>1097</v>
      </c>
      <c r="M43" t="s">
        <v>1098</v>
      </c>
    </row>
    <row r="44" spans="1:13" x14ac:dyDescent="0.35">
      <c r="A44" t="s">
        <v>1100</v>
      </c>
      <c r="B44" t="str">
        <f t="shared" si="4"/>
        <v>Add Gen</v>
      </c>
      <c r="C44" t="s">
        <v>1094</v>
      </c>
      <c r="D44" t="str">
        <f t="shared" si="1"/>
        <v>Modelled prev</v>
      </c>
      <c r="E44" t="s">
        <v>1101</v>
      </c>
      <c r="F44" t="str">
        <f t="shared" si="2"/>
        <v>Modelled prev</v>
      </c>
      <c r="G44" t="s">
        <v>1102</v>
      </c>
      <c r="H44" t="str">
        <f t="shared" si="3"/>
        <v>Modelled prev</v>
      </c>
      <c r="J44" s="66" t="s">
        <v>1103</v>
      </c>
      <c r="K44" t="s">
        <v>1104</v>
      </c>
      <c r="L44" t="s">
        <v>1101</v>
      </c>
      <c r="M44" t="s">
        <v>1102</v>
      </c>
    </row>
    <row r="45" spans="1:13" x14ac:dyDescent="0.35">
      <c r="A45" t="s">
        <v>1103</v>
      </c>
      <c r="B45" t="str">
        <f t="shared" si="4"/>
        <v>Modelled prev</v>
      </c>
      <c r="C45" t="s">
        <v>1099</v>
      </c>
      <c r="D45" t="str">
        <f t="shared" si="1"/>
        <v>Modelled prev</v>
      </c>
      <c r="E45" t="s">
        <v>1105</v>
      </c>
      <c r="F45" t="str">
        <f t="shared" si="2"/>
        <v>Modelled prev</v>
      </c>
      <c r="G45" t="s">
        <v>1106</v>
      </c>
      <c r="H45" t="str">
        <f t="shared" si="3"/>
        <v>Modelled prev</v>
      </c>
      <c r="J45" s="66" t="s">
        <v>1107</v>
      </c>
      <c r="K45" t="s">
        <v>1108</v>
      </c>
      <c r="L45" t="s">
        <v>1105</v>
      </c>
      <c r="M45" t="s">
        <v>1106</v>
      </c>
    </row>
    <row r="46" spans="1:13" x14ac:dyDescent="0.35">
      <c r="A46" t="s">
        <v>1107</v>
      </c>
      <c r="B46" t="str">
        <f t="shared" si="4"/>
        <v>Modelled prev</v>
      </c>
      <c r="C46" t="s">
        <v>1104</v>
      </c>
      <c r="D46" t="str">
        <f t="shared" si="1"/>
        <v>Modelled prev</v>
      </c>
      <c r="E46" t="s">
        <v>1109</v>
      </c>
      <c r="F46" t="str">
        <f t="shared" si="2"/>
        <v>Modelled prev</v>
      </c>
      <c r="G46" t="s">
        <v>1110</v>
      </c>
      <c r="H46" t="str">
        <f t="shared" si="3"/>
        <v>Modelled prev</v>
      </c>
      <c r="J46" s="66" t="s">
        <v>1111</v>
      </c>
      <c r="K46" t="s">
        <v>1112</v>
      </c>
      <c r="L46" t="s">
        <v>1109</v>
      </c>
      <c r="M46" t="s">
        <v>1110</v>
      </c>
    </row>
    <row r="47" spans="1:13" x14ac:dyDescent="0.35">
      <c r="A47" t="s">
        <v>1111</v>
      </c>
      <c r="B47" t="str">
        <f t="shared" si="4"/>
        <v>Modelled prev</v>
      </c>
      <c r="C47" t="s">
        <v>1108</v>
      </c>
      <c r="D47" t="str">
        <f t="shared" si="1"/>
        <v>Modelled prev</v>
      </c>
      <c r="E47" t="s">
        <v>1113</v>
      </c>
      <c r="F47" t="str">
        <f t="shared" si="2"/>
        <v>Modelled prev</v>
      </c>
      <c r="G47" t="s">
        <v>1114</v>
      </c>
      <c r="H47" t="str">
        <f t="shared" si="3"/>
        <v>Add Gen</v>
      </c>
      <c r="J47" s="66" t="s">
        <v>1115</v>
      </c>
      <c r="K47" t="s">
        <v>1116</v>
      </c>
      <c r="L47" t="s">
        <v>1113</v>
      </c>
      <c r="M47" t="s">
        <v>1117</v>
      </c>
    </row>
    <row r="48" spans="1:13" x14ac:dyDescent="0.35">
      <c r="A48" t="s">
        <v>1115</v>
      </c>
      <c r="B48" t="str">
        <f t="shared" si="4"/>
        <v>Modelled prev</v>
      </c>
      <c r="C48" t="s">
        <v>1112</v>
      </c>
      <c r="D48" t="str">
        <f t="shared" si="1"/>
        <v>Modelled prev</v>
      </c>
      <c r="E48" t="s">
        <v>1118</v>
      </c>
      <c r="F48" t="str">
        <f t="shared" si="2"/>
        <v>Modelled prev</v>
      </c>
      <c r="G48" t="s">
        <v>1117</v>
      </c>
      <c r="H48" t="str">
        <f t="shared" si="3"/>
        <v>Modelled prev</v>
      </c>
      <c r="J48" s="66" t="s">
        <v>1119</v>
      </c>
      <c r="K48" t="s">
        <v>1120</v>
      </c>
      <c r="L48" t="s">
        <v>1118</v>
      </c>
      <c r="M48" t="s">
        <v>1121</v>
      </c>
    </row>
    <row r="49" spans="1:13" x14ac:dyDescent="0.35">
      <c r="A49" t="s">
        <v>1119</v>
      </c>
      <c r="B49" t="str">
        <f t="shared" si="4"/>
        <v>Modelled prev</v>
      </c>
      <c r="C49" t="s">
        <v>1116</v>
      </c>
      <c r="D49" t="str">
        <f t="shared" si="1"/>
        <v>Modelled prev</v>
      </c>
      <c r="E49" t="s">
        <v>1122</v>
      </c>
      <c r="F49" t="str">
        <f t="shared" si="2"/>
        <v>Modelled prev</v>
      </c>
      <c r="G49" t="s">
        <v>1121</v>
      </c>
      <c r="H49" t="str">
        <f t="shared" si="3"/>
        <v>Modelled prev</v>
      </c>
      <c r="J49" s="66" t="s">
        <v>1123</v>
      </c>
      <c r="K49" t="s">
        <v>1124</v>
      </c>
      <c r="L49" t="s">
        <v>1122</v>
      </c>
      <c r="M49" t="s">
        <v>1125</v>
      </c>
    </row>
    <row r="50" spans="1:13" x14ac:dyDescent="0.35">
      <c r="A50" t="s">
        <v>1123</v>
      </c>
      <c r="B50" t="str">
        <f t="shared" si="4"/>
        <v>Modelled prev</v>
      </c>
      <c r="C50" t="s">
        <v>1120</v>
      </c>
      <c r="D50" t="str">
        <f t="shared" si="1"/>
        <v>Modelled prev</v>
      </c>
      <c r="E50" t="s">
        <v>1126</v>
      </c>
      <c r="F50" t="str">
        <f t="shared" si="2"/>
        <v>Modelled prev</v>
      </c>
      <c r="G50" t="s">
        <v>1125</v>
      </c>
      <c r="H50" t="str">
        <f t="shared" si="3"/>
        <v>Modelled prev</v>
      </c>
      <c r="J50" s="66" t="s">
        <v>1127</v>
      </c>
      <c r="K50" t="s">
        <v>1128</v>
      </c>
      <c r="L50" t="s">
        <v>1126</v>
      </c>
      <c r="M50" t="s">
        <v>1129</v>
      </c>
    </row>
    <row r="51" spans="1:13" x14ac:dyDescent="0.35">
      <c r="A51" t="s">
        <v>1127</v>
      </c>
      <c r="B51" t="str">
        <f t="shared" si="4"/>
        <v>Modelled prev</v>
      </c>
      <c r="C51" t="s">
        <v>1124</v>
      </c>
      <c r="D51" t="str">
        <f t="shared" si="1"/>
        <v>Modelled prev</v>
      </c>
      <c r="E51" t="s">
        <v>1130</v>
      </c>
      <c r="F51" t="str">
        <f t="shared" si="2"/>
        <v>Modelled prev</v>
      </c>
      <c r="G51" t="s">
        <v>1129</v>
      </c>
      <c r="H51" t="str">
        <f t="shared" si="3"/>
        <v>Modelled prev</v>
      </c>
      <c r="J51" s="66" t="s">
        <v>1131</v>
      </c>
      <c r="K51" t="s">
        <v>1132</v>
      </c>
      <c r="L51" t="s">
        <v>1130</v>
      </c>
      <c r="M51" t="s">
        <v>1133</v>
      </c>
    </row>
    <row r="52" spans="1:13" x14ac:dyDescent="0.35">
      <c r="A52" t="s">
        <v>1131</v>
      </c>
      <c r="B52" t="str">
        <f t="shared" si="4"/>
        <v>Modelled prev</v>
      </c>
      <c r="C52" t="s">
        <v>1128</v>
      </c>
      <c r="D52" t="str">
        <f t="shared" si="1"/>
        <v>Modelled prev</v>
      </c>
      <c r="E52" t="s">
        <v>1134</v>
      </c>
      <c r="F52" t="str">
        <f t="shared" si="2"/>
        <v>Modelled prev</v>
      </c>
      <c r="G52" t="s">
        <v>1133</v>
      </c>
      <c r="H52" t="str">
        <f t="shared" si="3"/>
        <v>Modelled prev</v>
      </c>
      <c r="J52" s="66" t="s">
        <v>1135</v>
      </c>
      <c r="K52" t="s">
        <v>1136</v>
      </c>
      <c r="L52" t="s">
        <v>1134</v>
      </c>
      <c r="M52" t="s">
        <v>1137</v>
      </c>
    </row>
    <row r="53" spans="1:13" x14ac:dyDescent="0.35">
      <c r="A53" t="s">
        <v>1135</v>
      </c>
      <c r="B53" t="str">
        <f t="shared" si="4"/>
        <v>Modelled prev</v>
      </c>
      <c r="C53" t="s">
        <v>1132</v>
      </c>
      <c r="D53" t="str">
        <f t="shared" si="1"/>
        <v>Modelled prev</v>
      </c>
      <c r="E53" t="s">
        <v>1138</v>
      </c>
      <c r="F53" t="str">
        <f t="shared" si="2"/>
        <v>Modelled prev</v>
      </c>
      <c r="G53" t="s">
        <v>1137</v>
      </c>
      <c r="H53" t="str">
        <f t="shared" si="3"/>
        <v>Modelled prev</v>
      </c>
      <c r="J53" s="66" t="s">
        <v>1139</v>
      </c>
      <c r="K53" t="s">
        <v>1140</v>
      </c>
      <c r="L53" t="s">
        <v>1138</v>
      </c>
      <c r="M53" t="s">
        <v>1141</v>
      </c>
    </row>
    <row r="54" spans="1:13" x14ac:dyDescent="0.35">
      <c r="A54" t="s">
        <v>1139</v>
      </c>
      <c r="B54" t="str">
        <f t="shared" si="4"/>
        <v>Modelled prev</v>
      </c>
      <c r="C54" t="s">
        <v>1136</v>
      </c>
      <c r="D54" t="str">
        <f t="shared" si="1"/>
        <v>Modelled prev</v>
      </c>
      <c r="E54" t="s">
        <v>1142</v>
      </c>
      <c r="F54" t="str">
        <f t="shared" si="2"/>
        <v>Modelled prev</v>
      </c>
      <c r="G54" t="s">
        <v>1141</v>
      </c>
      <c r="H54" t="str">
        <f t="shared" si="3"/>
        <v>Modelled prev</v>
      </c>
      <c r="J54" s="66" t="s">
        <v>1143</v>
      </c>
      <c r="K54" t="s">
        <v>1144</v>
      </c>
      <c r="L54" t="s">
        <v>1142</v>
      </c>
      <c r="M54" t="s">
        <v>1145</v>
      </c>
    </row>
    <row r="55" spans="1:13" x14ac:dyDescent="0.35">
      <c r="A55" t="s">
        <v>1143</v>
      </c>
      <c r="B55" t="str">
        <f t="shared" si="4"/>
        <v>Modelled prev</v>
      </c>
      <c r="C55" t="s">
        <v>1140</v>
      </c>
      <c r="D55" t="str">
        <f t="shared" si="1"/>
        <v>Modelled prev</v>
      </c>
      <c r="E55" t="s">
        <v>1146</v>
      </c>
      <c r="F55" t="str">
        <f t="shared" si="2"/>
        <v>Modelled prev</v>
      </c>
      <c r="G55" t="s">
        <v>1145</v>
      </c>
      <c r="H55" t="str">
        <f t="shared" si="3"/>
        <v>Modelled prev</v>
      </c>
      <c r="J55" s="66" t="s">
        <v>1147</v>
      </c>
      <c r="K55" t="s">
        <v>1148</v>
      </c>
      <c r="L55" t="s">
        <v>1146</v>
      </c>
      <c r="M55" t="s">
        <v>1149</v>
      </c>
    </row>
    <row r="56" spans="1:13" x14ac:dyDescent="0.35">
      <c r="A56" t="s">
        <v>1147</v>
      </c>
      <c r="B56" t="str">
        <f t="shared" si="4"/>
        <v>Modelled prev</v>
      </c>
      <c r="C56" t="s">
        <v>1144</v>
      </c>
      <c r="D56" t="str">
        <f t="shared" si="1"/>
        <v>Modelled prev</v>
      </c>
      <c r="E56" t="s">
        <v>1150</v>
      </c>
      <c r="F56" t="str">
        <f t="shared" si="2"/>
        <v>Add Gen</v>
      </c>
      <c r="G56" t="s">
        <v>1149</v>
      </c>
      <c r="H56" t="str">
        <f t="shared" si="3"/>
        <v>Modelled prev</v>
      </c>
      <c r="J56" s="66" t="s">
        <v>1151</v>
      </c>
      <c r="K56" t="s">
        <v>1152</v>
      </c>
      <c r="L56" t="s">
        <v>1153</v>
      </c>
      <c r="M56" t="s">
        <v>1154</v>
      </c>
    </row>
    <row r="57" spans="1:13" x14ac:dyDescent="0.35">
      <c r="A57" t="s">
        <v>1151</v>
      </c>
      <c r="B57" t="str">
        <f t="shared" si="4"/>
        <v>Modelled prev</v>
      </c>
      <c r="C57" t="s">
        <v>1148</v>
      </c>
      <c r="D57" t="str">
        <f t="shared" si="1"/>
        <v>Modelled prev</v>
      </c>
      <c r="E57" t="s">
        <v>1153</v>
      </c>
      <c r="F57" t="str">
        <f t="shared" si="2"/>
        <v>Modelled prev</v>
      </c>
      <c r="G57" t="s">
        <v>1154</v>
      </c>
      <c r="H57" t="str">
        <f t="shared" si="3"/>
        <v>Modelled prev</v>
      </c>
      <c r="J57" s="66" t="s">
        <v>1155</v>
      </c>
      <c r="K57" t="s">
        <v>1156</v>
      </c>
      <c r="L57" t="s">
        <v>1157</v>
      </c>
      <c r="M57" t="s">
        <v>1158</v>
      </c>
    </row>
    <row r="58" spans="1:13" x14ac:dyDescent="0.35">
      <c r="A58" t="s">
        <v>1155</v>
      </c>
      <c r="B58" t="str">
        <f t="shared" si="4"/>
        <v>Modelled prev</v>
      </c>
      <c r="C58" t="s">
        <v>1152</v>
      </c>
      <c r="D58" t="str">
        <f t="shared" si="1"/>
        <v>Modelled prev</v>
      </c>
      <c r="E58" t="s">
        <v>1157</v>
      </c>
      <c r="F58" t="str">
        <f t="shared" si="2"/>
        <v>Modelled prev</v>
      </c>
      <c r="G58" t="s">
        <v>1158</v>
      </c>
      <c r="H58" t="str">
        <f t="shared" si="3"/>
        <v>Modelled prev</v>
      </c>
      <c r="J58" s="66" t="s">
        <v>1159</v>
      </c>
      <c r="K58" t="s">
        <v>1160</v>
      </c>
      <c r="L58" t="s">
        <v>1161</v>
      </c>
      <c r="M58" t="s">
        <v>1162</v>
      </c>
    </row>
    <row r="59" spans="1:13" x14ac:dyDescent="0.35">
      <c r="A59" t="s">
        <v>1159</v>
      </c>
      <c r="B59" t="str">
        <f t="shared" si="4"/>
        <v>Modelled prev</v>
      </c>
      <c r="C59" t="s">
        <v>1156</v>
      </c>
      <c r="D59" t="str">
        <f t="shared" si="1"/>
        <v>Modelled prev</v>
      </c>
      <c r="E59" t="s">
        <v>1161</v>
      </c>
      <c r="F59" t="str">
        <f t="shared" si="2"/>
        <v>Modelled prev</v>
      </c>
      <c r="G59" t="s">
        <v>1162</v>
      </c>
      <c r="H59" t="str">
        <f t="shared" si="3"/>
        <v>Modelled prev</v>
      </c>
      <c r="J59" s="66" t="s">
        <v>1163</v>
      </c>
      <c r="K59" t="s">
        <v>1164</v>
      </c>
      <c r="L59" t="s">
        <v>1165</v>
      </c>
      <c r="M59" t="s">
        <v>1166</v>
      </c>
    </row>
    <row r="60" spans="1:13" x14ac:dyDescent="0.35">
      <c r="A60" t="s">
        <v>1163</v>
      </c>
      <c r="B60" t="str">
        <f t="shared" si="4"/>
        <v>Modelled prev</v>
      </c>
      <c r="C60" t="s">
        <v>1160</v>
      </c>
      <c r="D60" t="str">
        <f t="shared" si="1"/>
        <v>Modelled prev</v>
      </c>
      <c r="E60" t="s">
        <v>1165</v>
      </c>
      <c r="F60" t="str">
        <f t="shared" si="2"/>
        <v>Modelled prev</v>
      </c>
      <c r="G60" t="s">
        <v>1166</v>
      </c>
      <c r="H60" t="str">
        <f t="shared" si="3"/>
        <v>Modelled prev</v>
      </c>
      <c r="J60" s="66" t="s">
        <v>1167</v>
      </c>
      <c r="K60" t="s">
        <v>1168</v>
      </c>
      <c r="M60" t="s">
        <v>1169</v>
      </c>
    </row>
    <row r="61" spans="1:13" x14ac:dyDescent="0.35">
      <c r="A61" t="s">
        <v>1167</v>
      </c>
      <c r="B61" t="str">
        <f t="shared" si="4"/>
        <v>Modelled prev</v>
      </c>
      <c r="C61" t="s">
        <v>1164</v>
      </c>
      <c r="D61" t="str">
        <f t="shared" si="1"/>
        <v>Modelled prev</v>
      </c>
      <c r="G61" t="s">
        <v>1169</v>
      </c>
      <c r="H61" t="str">
        <f t="shared" si="3"/>
        <v>Modelled prev</v>
      </c>
      <c r="J61" s="66" t="s">
        <v>1170</v>
      </c>
      <c r="K61" t="s">
        <v>1171</v>
      </c>
      <c r="M61" t="s">
        <v>1172</v>
      </c>
    </row>
    <row r="62" spans="1:13" x14ac:dyDescent="0.35">
      <c r="A62" t="s">
        <v>1170</v>
      </c>
      <c r="B62" t="str">
        <f t="shared" si="4"/>
        <v>Modelled prev</v>
      </c>
      <c r="C62" t="s">
        <v>1168</v>
      </c>
      <c r="D62" t="str">
        <f t="shared" si="1"/>
        <v>Modelled prev</v>
      </c>
      <c r="G62" t="s">
        <v>1172</v>
      </c>
      <c r="H62" t="str">
        <f t="shared" si="3"/>
        <v>Modelled prev</v>
      </c>
      <c r="J62" s="66" t="s">
        <v>1173</v>
      </c>
      <c r="K62" t="s">
        <v>1174</v>
      </c>
      <c r="M62" t="s">
        <v>1175</v>
      </c>
    </row>
    <row r="63" spans="1:13" x14ac:dyDescent="0.35">
      <c r="A63" t="s">
        <v>1173</v>
      </c>
      <c r="B63" t="str">
        <f t="shared" si="4"/>
        <v>Modelled prev</v>
      </c>
      <c r="C63" t="s">
        <v>1171</v>
      </c>
      <c r="D63" t="str">
        <f t="shared" si="1"/>
        <v>Modelled prev</v>
      </c>
      <c r="G63" t="s">
        <v>1175</v>
      </c>
      <c r="H63" t="str">
        <f t="shared" si="3"/>
        <v>Modelled prev</v>
      </c>
      <c r="J63" s="66" t="s">
        <v>1176</v>
      </c>
      <c r="K63" t="s">
        <v>1177</v>
      </c>
      <c r="M63" t="s">
        <v>1178</v>
      </c>
    </row>
    <row r="64" spans="1:13" x14ac:dyDescent="0.35">
      <c r="A64" t="s">
        <v>1176</v>
      </c>
      <c r="B64" t="str">
        <f t="shared" si="4"/>
        <v>Modelled prev</v>
      </c>
      <c r="C64" t="s">
        <v>1174</v>
      </c>
      <c r="D64" t="str">
        <f t="shared" si="1"/>
        <v>Modelled prev</v>
      </c>
      <c r="G64" t="s">
        <v>1178</v>
      </c>
      <c r="H64" t="str">
        <f t="shared" si="3"/>
        <v>Modelled prev</v>
      </c>
      <c r="J64" s="66" t="s">
        <v>1179</v>
      </c>
      <c r="K64" t="s">
        <v>1180</v>
      </c>
      <c r="M64" t="s">
        <v>1181</v>
      </c>
    </row>
    <row r="65" spans="1:13" x14ac:dyDescent="0.35">
      <c r="A65" t="s">
        <v>1179</v>
      </c>
      <c r="B65" t="str">
        <f t="shared" si="4"/>
        <v>Modelled prev</v>
      </c>
      <c r="C65" t="s">
        <v>1177</v>
      </c>
      <c r="D65" t="str">
        <f t="shared" si="1"/>
        <v>Modelled prev</v>
      </c>
      <c r="G65" t="s">
        <v>1181</v>
      </c>
      <c r="H65" t="str">
        <f t="shared" si="3"/>
        <v>Modelled prev</v>
      </c>
      <c r="J65" s="66" t="s">
        <v>1182</v>
      </c>
      <c r="K65" t="s">
        <v>1183</v>
      </c>
      <c r="M65" t="s">
        <v>1184</v>
      </c>
    </row>
    <row r="66" spans="1:13" x14ac:dyDescent="0.35">
      <c r="A66" t="s">
        <v>1182</v>
      </c>
      <c r="B66" t="str">
        <f t="shared" si="4"/>
        <v>Modelled prev</v>
      </c>
      <c r="C66" t="s">
        <v>1183</v>
      </c>
      <c r="D66" t="str">
        <f t="shared" si="1"/>
        <v>Modelled prev</v>
      </c>
      <c r="G66" t="s">
        <v>1185</v>
      </c>
      <c r="H66" t="str">
        <f t="shared" si="3"/>
        <v>Add Gen</v>
      </c>
      <c r="J66" s="66" t="s">
        <v>1186</v>
      </c>
      <c r="K66" t="s">
        <v>1187</v>
      </c>
      <c r="M66" t="s">
        <v>1188</v>
      </c>
    </row>
    <row r="67" spans="1:13" x14ac:dyDescent="0.35">
      <c r="A67" t="s">
        <v>1186</v>
      </c>
      <c r="B67" t="str">
        <f t="shared" ref="B67:B98" si="5">IF(ISNA(VLOOKUP(A67,J:J,1,FALSE)),"Add Gen","Modelled prev")</f>
        <v>Modelled prev</v>
      </c>
      <c r="C67" t="s">
        <v>1187</v>
      </c>
      <c r="D67" t="str">
        <f t="shared" si="1"/>
        <v>Modelled prev</v>
      </c>
      <c r="G67" t="s">
        <v>1184</v>
      </c>
      <c r="H67" t="str">
        <f t="shared" si="3"/>
        <v>Modelled prev</v>
      </c>
      <c r="J67" s="66" t="s">
        <v>1189</v>
      </c>
      <c r="K67" t="s">
        <v>1190</v>
      </c>
      <c r="M67" t="s">
        <v>1191</v>
      </c>
    </row>
    <row r="68" spans="1:13" x14ac:dyDescent="0.35">
      <c r="A68" t="s">
        <v>1189</v>
      </c>
      <c r="B68" t="str">
        <f t="shared" si="5"/>
        <v>Modelled prev</v>
      </c>
      <c r="C68" t="s">
        <v>1190</v>
      </c>
      <c r="D68" t="str">
        <f t="shared" ref="D68:D71" si="6">IF(ISNA(VLOOKUP(C68,K:K,1,FALSE)),"Add Gen","Modelled prev")</f>
        <v>Modelled prev</v>
      </c>
      <c r="G68" t="s">
        <v>1188</v>
      </c>
      <c r="H68" t="str">
        <f t="shared" ref="H68:H83" si="7">IF(ISNA(VLOOKUP(G68,M:M,1,FALSE)),"Add Gen","Modelled prev")</f>
        <v>Modelled prev</v>
      </c>
      <c r="J68" s="66" t="s">
        <v>1192</v>
      </c>
      <c r="K68" t="s">
        <v>1193</v>
      </c>
      <c r="M68" t="s">
        <v>1194</v>
      </c>
    </row>
    <row r="69" spans="1:13" x14ac:dyDescent="0.35">
      <c r="A69" t="s">
        <v>1192</v>
      </c>
      <c r="B69" t="str">
        <f t="shared" si="5"/>
        <v>Modelled prev</v>
      </c>
      <c r="C69" t="s">
        <v>1193</v>
      </c>
      <c r="D69" t="str">
        <f t="shared" si="6"/>
        <v>Modelled prev</v>
      </c>
      <c r="G69" t="s">
        <v>1191</v>
      </c>
      <c r="H69" t="str">
        <f t="shared" si="7"/>
        <v>Modelled prev</v>
      </c>
      <c r="J69" s="66" t="s">
        <v>1195</v>
      </c>
      <c r="K69" t="s">
        <v>1196</v>
      </c>
      <c r="M69" t="s">
        <v>1197</v>
      </c>
    </row>
    <row r="70" spans="1:13" x14ac:dyDescent="0.35">
      <c r="A70" t="s">
        <v>1195</v>
      </c>
      <c r="B70" t="str">
        <f t="shared" si="5"/>
        <v>Modelled prev</v>
      </c>
      <c r="C70" t="s">
        <v>1196</v>
      </c>
      <c r="D70" t="str">
        <f t="shared" si="6"/>
        <v>Modelled prev</v>
      </c>
      <c r="G70" t="s">
        <v>1194</v>
      </c>
      <c r="H70" t="str">
        <f t="shared" si="7"/>
        <v>Modelled prev</v>
      </c>
      <c r="J70" s="66" t="s">
        <v>1198</v>
      </c>
      <c r="K70" t="s">
        <v>1199</v>
      </c>
      <c r="M70" t="s">
        <v>1200</v>
      </c>
    </row>
    <row r="71" spans="1:13" x14ac:dyDescent="0.35">
      <c r="A71" t="s">
        <v>1198</v>
      </c>
      <c r="B71" t="str">
        <f t="shared" si="5"/>
        <v>Modelled prev</v>
      </c>
      <c r="C71" t="s">
        <v>1199</v>
      </c>
      <c r="D71" t="str">
        <f t="shared" si="6"/>
        <v>Modelled prev</v>
      </c>
      <c r="G71" t="s">
        <v>1197</v>
      </c>
      <c r="H71" t="str">
        <f t="shared" si="7"/>
        <v>Modelled prev</v>
      </c>
      <c r="J71" s="66" t="s">
        <v>1201</v>
      </c>
      <c r="M71" t="s">
        <v>1202</v>
      </c>
    </row>
    <row r="72" spans="1:13" x14ac:dyDescent="0.35">
      <c r="A72" t="s">
        <v>1201</v>
      </c>
      <c r="B72" t="str">
        <f t="shared" si="5"/>
        <v>Modelled prev</v>
      </c>
      <c r="G72" t="s">
        <v>1200</v>
      </c>
      <c r="H72" t="str">
        <f t="shared" si="7"/>
        <v>Modelled prev</v>
      </c>
      <c r="J72" s="66" t="s">
        <v>1203</v>
      </c>
      <c r="M72" t="s">
        <v>1204</v>
      </c>
    </row>
    <row r="73" spans="1:13" x14ac:dyDescent="0.35">
      <c r="A73" t="s">
        <v>1203</v>
      </c>
      <c r="B73" t="str">
        <f t="shared" si="5"/>
        <v>Modelled prev</v>
      </c>
      <c r="G73" t="s">
        <v>1202</v>
      </c>
      <c r="H73" t="str">
        <f t="shared" si="7"/>
        <v>Modelled prev</v>
      </c>
      <c r="J73" s="66" t="s">
        <v>1205</v>
      </c>
      <c r="M73" t="s">
        <v>1206</v>
      </c>
    </row>
    <row r="74" spans="1:13" x14ac:dyDescent="0.35">
      <c r="A74" t="s">
        <v>1205</v>
      </c>
      <c r="B74" t="str">
        <f t="shared" si="5"/>
        <v>Modelled prev</v>
      </c>
      <c r="G74" t="s">
        <v>1204</v>
      </c>
      <c r="H74" t="str">
        <f t="shared" si="7"/>
        <v>Modelled prev</v>
      </c>
      <c r="J74" s="66" t="s">
        <v>1207</v>
      </c>
      <c r="M74" t="s">
        <v>1208</v>
      </c>
    </row>
    <row r="75" spans="1:13" x14ac:dyDescent="0.35">
      <c r="A75" t="s">
        <v>1207</v>
      </c>
      <c r="B75" t="str">
        <f t="shared" si="5"/>
        <v>Modelled prev</v>
      </c>
      <c r="G75" t="s">
        <v>1206</v>
      </c>
      <c r="H75" t="str">
        <f t="shared" si="7"/>
        <v>Modelled prev</v>
      </c>
      <c r="J75" s="66" t="s">
        <v>1209</v>
      </c>
      <c r="M75" t="s">
        <v>1210</v>
      </c>
    </row>
    <row r="76" spans="1:13" x14ac:dyDescent="0.35">
      <c r="A76" t="s">
        <v>1209</v>
      </c>
      <c r="B76" t="str">
        <f t="shared" si="5"/>
        <v>Modelled prev</v>
      </c>
      <c r="G76" t="s">
        <v>1208</v>
      </c>
      <c r="H76" t="str">
        <f t="shared" si="7"/>
        <v>Modelled prev</v>
      </c>
      <c r="J76" s="66" t="s">
        <v>1211</v>
      </c>
      <c r="M76" t="s">
        <v>1212</v>
      </c>
    </row>
    <row r="77" spans="1:13" x14ac:dyDescent="0.35">
      <c r="A77" t="s">
        <v>1211</v>
      </c>
      <c r="B77" t="str">
        <f t="shared" si="5"/>
        <v>Modelled prev</v>
      </c>
      <c r="G77" t="s">
        <v>1210</v>
      </c>
      <c r="H77" t="str">
        <f t="shared" si="7"/>
        <v>Modelled prev</v>
      </c>
      <c r="J77" s="66" t="s">
        <v>1213</v>
      </c>
      <c r="M77" t="s">
        <v>1214</v>
      </c>
    </row>
    <row r="78" spans="1:13" x14ac:dyDescent="0.35">
      <c r="A78" t="s">
        <v>1213</v>
      </c>
      <c r="B78" t="str">
        <f t="shared" si="5"/>
        <v>Modelled prev</v>
      </c>
      <c r="G78" t="s">
        <v>1212</v>
      </c>
      <c r="H78" t="str">
        <f t="shared" si="7"/>
        <v>Modelled prev</v>
      </c>
      <c r="J78" s="66" t="s">
        <v>1215</v>
      </c>
      <c r="M78" t="s">
        <v>1216</v>
      </c>
    </row>
    <row r="79" spans="1:13" x14ac:dyDescent="0.35">
      <c r="A79" t="s">
        <v>1215</v>
      </c>
      <c r="B79" t="str">
        <f t="shared" si="5"/>
        <v>Modelled prev</v>
      </c>
      <c r="G79" t="s">
        <v>1214</v>
      </c>
      <c r="H79" t="str">
        <f t="shared" si="7"/>
        <v>Modelled prev</v>
      </c>
      <c r="J79" s="66" t="s">
        <v>1217</v>
      </c>
      <c r="M79" t="s">
        <v>1218</v>
      </c>
    </row>
    <row r="80" spans="1:13" x14ac:dyDescent="0.35">
      <c r="A80" t="s">
        <v>1217</v>
      </c>
      <c r="B80" t="str">
        <f t="shared" si="5"/>
        <v>Modelled prev</v>
      </c>
      <c r="G80" t="s">
        <v>1216</v>
      </c>
      <c r="H80" t="str">
        <f t="shared" si="7"/>
        <v>Modelled prev</v>
      </c>
      <c r="J80" s="66" t="s">
        <v>1219</v>
      </c>
      <c r="M80" t="s">
        <v>1220</v>
      </c>
    </row>
    <row r="81" spans="1:13" x14ac:dyDescent="0.35">
      <c r="A81" t="s">
        <v>1219</v>
      </c>
      <c r="B81" t="str">
        <f t="shared" si="5"/>
        <v>Modelled prev</v>
      </c>
      <c r="G81" t="s">
        <v>1218</v>
      </c>
      <c r="H81" t="str">
        <f t="shared" si="7"/>
        <v>Modelled prev</v>
      </c>
      <c r="J81" s="66" t="s">
        <v>1221</v>
      </c>
      <c r="M81" t="s">
        <v>1222</v>
      </c>
    </row>
    <row r="82" spans="1:13" x14ac:dyDescent="0.35">
      <c r="A82" t="s">
        <v>1221</v>
      </c>
      <c r="B82" t="str">
        <f t="shared" si="5"/>
        <v>Modelled prev</v>
      </c>
      <c r="G82" t="s">
        <v>1220</v>
      </c>
      <c r="H82" t="str">
        <f t="shared" si="7"/>
        <v>Modelled prev</v>
      </c>
      <c r="J82" s="66" t="s">
        <v>1223</v>
      </c>
    </row>
    <row r="83" spans="1:13" x14ac:dyDescent="0.35">
      <c r="A83" t="s">
        <v>1223</v>
      </c>
      <c r="B83" t="str">
        <f t="shared" si="5"/>
        <v>Modelled prev</v>
      </c>
      <c r="G83" t="s">
        <v>1222</v>
      </c>
      <c r="H83" t="str">
        <f t="shared" si="7"/>
        <v>Modelled prev</v>
      </c>
      <c r="J83" s="66" t="s">
        <v>1224</v>
      </c>
    </row>
    <row r="84" spans="1:13" x14ac:dyDescent="0.35">
      <c r="A84" t="s">
        <v>1224</v>
      </c>
      <c r="B84" t="str">
        <f t="shared" si="5"/>
        <v>Modelled prev</v>
      </c>
      <c r="J84" s="66" t="s">
        <v>1225</v>
      </c>
    </row>
    <row r="85" spans="1:13" x14ac:dyDescent="0.35">
      <c r="A85" t="s">
        <v>1225</v>
      </c>
      <c r="B85" t="str">
        <f t="shared" si="5"/>
        <v>Modelled prev</v>
      </c>
      <c r="J85" s="66" t="s">
        <v>1226</v>
      </c>
    </row>
    <row r="86" spans="1:13" x14ac:dyDescent="0.35">
      <c r="A86" t="s">
        <v>1227</v>
      </c>
      <c r="B86" t="str">
        <f t="shared" si="5"/>
        <v>Add Gen</v>
      </c>
      <c r="J86" s="66" t="s">
        <v>1228</v>
      </c>
    </row>
    <row r="87" spans="1:13" x14ac:dyDescent="0.35">
      <c r="A87" t="s">
        <v>1226</v>
      </c>
      <c r="B87" t="str">
        <f t="shared" si="5"/>
        <v>Modelled prev</v>
      </c>
      <c r="J87" s="66" t="s">
        <v>1229</v>
      </c>
    </row>
    <row r="88" spans="1:13" x14ac:dyDescent="0.35">
      <c r="A88" t="s">
        <v>1228</v>
      </c>
      <c r="B88" t="str">
        <f t="shared" si="5"/>
        <v>Modelled prev</v>
      </c>
      <c r="J88" s="66" t="s">
        <v>1230</v>
      </c>
    </row>
    <row r="89" spans="1:13" x14ac:dyDescent="0.35">
      <c r="A89" t="s">
        <v>1229</v>
      </c>
      <c r="B89" t="str">
        <f t="shared" si="5"/>
        <v>Modelled prev</v>
      </c>
      <c r="J89" s="66" t="s">
        <v>1231</v>
      </c>
    </row>
    <row r="90" spans="1:13" x14ac:dyDescent="0.35">
      <c r="A90" t="s">
        <v>1230</v>
      </c>
      <c r="B90" t="str">
        <f t="shared" si="5"/>
        <v>Modelled prev</v>
      </c>
      <c r="J90" s="66" t="s">
        <v>1232</v>
      </c>
    </row>
    <row r="91" spans="1:13" x14ac:dyDescent="0.35">
      <c r="A91" t="s">
        <v>1231</v>
      </c>
      <c r="B91" t="str">
        <f t="shared" si="5"/>
        <v>Modelled prev</v>
      </c>
      <c r="J91" s="66" t="s">
        <v>1233</v>
      </c>
    </row>
    <row r="92" spans="1:13" x14ac:dyDescent="0.35">
      <c r="A92" t="s">
        <v>1232</v>
      </c>
      <c r="B92" t="str">
        <f t="shared" si="5"/>
        <v>Modelled prev</v>
      </c>
      <c r="J92" s="66" t="s">
        <v>1234</v>
      </c>
    </row>
    <row r="93" spans="1:13" x14ac:dyDescent="0.35">
      <c r="A93" t="s">
        <v>1233</v>
      </c>
      <c r="B93" t="str">
        <f t="shared" si="5"/>
        <v>Modelled prev</v>
      </c>
      <c r="J93" s="66" t="s">
        <v>1235</v>
      </c>
    </row>
    <row r="94" spans="1:13" x14ac:dyDescent="0.35">
      <c r="A94" t="s">
        <v>1234</v>
      </c>
      <c r="B94" t="str">
        <f t="shared" si="5"/>
        <v>Modelled prev</v>
      </c>
      <c r="J94" s="66" t="s">
        <v>1236</v>
      </c>
    </row>
    <row r="95" spans="1:13" x14ac:dyDescent="0.35">
      <c r="A95" t="s">
        <v>1236</v>
      </c>
      <c r="B95" t="str">
        <f t="shared" si="5"/>
        <v>Modelled prev</v>
      </c>
      <c r="J95" s="66" t="s">
        <v>1237</v>
      </c>
    </row>
    <row r="96" spans="1:13" x14ac:dyDescent="0.35">
      <c r="A96" t="s">
        <v>1237</v>
      </c>
      <c r="B96" t="str">
        <f t="shared" si="5"/>
        <v>Modelled prev</v>
      </c>
      <c r="J96" s="66" t="s">
        <v>1238</v>
      </c>
    </row>
    <row r="97" spans="1:10" x14ac:dyDescent="0.35">
      <c r="A97" t="s">
        <v>1238</v>
      </c>
      <c r="B97" t="str">
        <f t="shared" si="5"/>
        <v>Modelled prev</v>
      </c>
      <c r="J97" s="66" t="s">
        <v>1239</v>
      </c>
    </row>
    <row r="98" spans="1:10" x14ac:dyDescent="0.35">
      <c r="A98" t="s">
        <v>1239</v>
      </c>
      <c r="B98" t="str">
        <f t="shared" si="5"/>
        <v>Modelled prev</v>
      </c>
      <c r="J98" s="66" t="s">
        <v>1240</v>
      </c>
    </row>
    <row r="99" spans="1:10" x14ac:dyDescent="0.35">
      <c r="A99" t="s">
        <v>1240</v>
      </c>
      <c r="B99" t="str">
        <f t="shared" ref="B99:B110" si="8">IF(ISNA(VLOOKUP(A99,J:J,1,FALSE)),"Add Gen","Modelled prev")</f>
        <v>Modelled prev</v>
      </c>
      <c r="J99" s="66" t="s">
        <v>1241</v>
      </c>
    </row>
    <row r="100" spans="1:10" x14ac:dyDescent="0.35">
      <c r="A100" t="s">
        <v>1241</v>
      </c>
      <c r="B100" t="str">
        <f t="shared" si="8"/>
        <v>Modelled prev</v>
      </c>
      <c r="J100" s="66" t="s">
        <v>1242</v>
      </c>
    </row>
    <row r="101" spans="1:10" x14ac:dyDescent="0.35">
      <c r="A101" t="s">
        <v>1242</v>
      </c>
      <c r="B101" t="str">
        <f t="shared" si="8"/>
        <v>Modelled prev</v>
      </c>
      <c r="J101" s="66" t="s">
        <v>1243</v>
      </c>
    </row>
    <row r="102" spans="1:10" x14ac:dyDescent="0.35">
      <c r="A102" t="s">
        <v>1243</v>
      </c>
      <c r="B102" t="str">
        <f t="shared" si="8"/>
        <v>Modelled prev</v>
      </c>
      <c r="J102" s="66" t="s">
        <v>1244</v>
      </c>
    </row>
    <row r="103" spans="1:10" x14ac:dyDescent="0.35">
      <c r="A103" t="s">
        <v>1244</v>
      </c>
      <c r="B103" t="str">
        <f t="shared" si="8"/>
        <v>Modelled prev</v>
      </c>
      <c r="J103" s="66" t="s">
        <v>1245</v>
      </c>
    </row>
    <row r="104" spans="1:10" x14ac:dyDescent="0.35">
      <c r="A104" t="s">
        <v>1245</v>
      </c>
      <c r="B104" t="str">
        <f t="shared" si="8"/>
        <v>Modelled prev</v>
      </c>
      <c r="J104" s="66" t="s">
        <v>1246</v>
      </c>
    </row>
    <row r="105" spans="1:10" x14ac:dyDescent="0.35">
      <c r="A105" t="s">
        <v>1246</v>
      </c>
      <c r="B105" t="str">
        <f t="shared" si="8"/>
        <v>Modelled prev</v>
      </c>
      <c r="J105" s="66" t="s">
        <v>1247</v>
      </c>
    </row>
    <row r="106" spans="1:10" x14ac:dyDescent="0.35">
      <c r="A106" t="s">
        <v>1247</v>
      </c>
      <c r="B106" t="str">
        <f t="shared" si="8"/>
        <v>Modelled prev</v>
      </c>
      <c r="J106" s="66" t="s">
        <v>1248</v>
      </c>
    </row>
    <row r="107" spans="1:10" x14ac:dyDescent="0.35">
      <c r="A107" t="s">
        <v>1248</v>
      </c>
      <c r="B107" t="str">
        <f t="shared" si="8"/>
        <v>Modelled prev</v>
      </c>
      <c r="J107" s="66" t="s">
        <v>1249</v>
      </c>
    </row>
    <row r="108" spans="1:10" x14ac:dyDescent="0.35">
      <c r="A108" t="s">
        <v>1249</v>
      </c>
      <c r="B108" t="str">
        <f t="shared" si="8"/>
        <v>Modelled prev</v>
      </c>
      <c r="J108" s="66" t="s">
        <v>1250</v>
      </c>
    </row>
    <row r="109" spans="1:10" x14ac:dyDescent="0.35">
      <c r="A109" t="s">
        <v>1250</v>
      </c>
      <c r="B109" t="str">
        <f t="shared" si="8"/>
        <v>Modelled prev</v>
      </c>
      <c r="J109" s="66" t="s">
        <v>1251</v>
      </c>
    </row>
    <row r="110" spans="1:10" x14ac:dyDescent="0.35">
      <c r="A110" t="s">
        <v>1251</v>
      </c>
      <c r="B110" t="str">
        <f t="shared" si="8"/>
        <v>Modelled prev</v>
      </c>
    </row>
  </sheetData>
  <conditionalFormatting sqref="B1:B1048576 D1:D1048576 F1:F1048576 H1:H1048576">
    <cfRule type="containsText" dxfId="24" priority="1" operator="containsText" text="Add">
      <formula>NOT(ISERROR(SEARCH("Add",B1)))</formula>
    </cfRule>
  </conditionalFormatting>
  <pageMargins left="0.7" right="0.7" top="0.75" bottom="0.75" header="0.3" footer="0.3"/>
  <headerFooter>
    <oddFooter>&amp;C_x000D_&amp;1#&amp;"Aptos"&amp;10&amp;K000000 General -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2D3DB-AB76-470E-842B-50DCCC3BAAFE}">
  <dimension ref="A1:AN90"/>
  <sheetViews>
    <sheetView topLeftCell="A9" workbookViewId="0">
      <selection activeCell="L39" sqref="L39"/>
    </sheetView>
  </sheetViews>
  <sheetFormatPr defaultRowHeight="14.5" x14ac:dyDescent="0.35"/>
  <cols>
    <col min="1" max="1" width="32.7265625" customWidth="1"/>
  </cols>
  <sheetData>
    <row r="1" spans="1:40" ht="20" thickBot="1" x14ac:dyDescent="0.5">
      <c r="A1" s="47" t="s">
        <v>1252</v>
      </c>
    </row>
    <row r="2" spans="1:40" ht="15" thickTop="1" x14ac:dyDescent="0.35">
      <c r="A2" s="52" t="s">
        <v>1253</v>
      </c>
      <c r="B2" s="53"/>
      <c r="C2" s="53"/>
      <c r="D2" s="53"/>
      <c r="E2" s="53"/>
      <c r="F2" s="53">
        <v>2026</v>
      </c>
      <c r="G2" s="53">
        <v>2027</v>
      </c>
      <c r="H2" s="53">
        <v>2028</v>
      </c>
      <c r="I2" s="53">
        <v>2029</v>
      </c>
      <c r="J2" s="53">
        <v>2030</v>
      </c>
      <c r="K2" s="53">
        <v>2031</v>
      </c>
      <c r="L2" s="53">
        <v>2032</v>
      </c>
      <c r="M2" s="53">
        <v>2033</v>
      </c>
      <c r="N2" s="53">
        <v>2034</v>
      </c>
      <c r="O2" s="53">
        <v>2035</v>
      </c>
      <c r="P2" s="53">
        <v>2036</v>
      </c>
      <c r="Q2" s="53">
        <v>2037</v>
      </c>
      <c r="R2" s="53">
        <v>2038</v>
      </c>
      <c r="S2" s="53">
        <v>2039</v>
      </c>
      <c r="T2" s="53">
        <v>2040</v>
      </c>
      <c r="U2" s="53">
        <v>2041</v>
      </c>
      <c r="V2" s="53">
        <v>2042</v>
      </c>
      <c r="W2" s="53">
        <v>2043</v>
      </c>
      <c r="X2" s="53">
        <v>2044</v>
      </c>
      <c r="Y2" s="53">
        <v>2045</v>
      </c>
      <c r="Z2" s="53">
        <v>2046</v>
      </c>
      <c r="AA2" s="53">
        <v>2047</v>
      </c>
      <c r="AB2" s="53">
        <v>2048</v>
      </c>
      <c r="AC2" s="53">
        <v>2049</v>
      </c>
      <c r="AD2" s="53">
        <v>2050</v>
      </c>
      <c r="AE2" s="53">
        <v>2051</v>
      </c>
      <c r="AF2" s="53">
        <v>2052</v>
      </c>
      <c r="AG2" s="53">
        <v>2053</v>
      </c>
      <c r="AH2" s="53">
        <v>2054</v>
      </c>
      <c r="AI2" s="53">
        <v>2055</v>
      </c>
      <c r="AJ2" s="53">
        <v>2056</v>
      </c>
      <c r="AK2" s="53">
        <v>2057</v>
      </c>
      <c r="AL2" s="53">
        <v>2058</v>
      </c>
      <c r="AM2" s="53">
        <v>2059</v>
      </c>
      <c r="AN2" s="53">
        <v>2060</v>
      </c>
    </row>
    <row r="3" spans="1:40" x14ac:dyDescent="0.35">
      <c r="A3" s="54" t="s">
        <v>5</v>
      </c>
      <c r="B3" s="55" t="s">
        <v>1254</v>
      </c>
      <c r="C3" s="56"/>
      <c r="D3" s="56"/>
      <c r="E3" s="56"/>
      <c r="F3" s="56">
        <v>76811</v>
      </c>
      <c r="G3" s="56">
        <v>78041</v>
      </c>
      <c r="H3" s="56">
        <v>79914</v>
      </c>
      <c r="I3" s="56">
        <v>81927</v>
      </c>
      <c r="J3" s="56">
        <v>84270</v>
      </c>
      <c r="K3" s="56">
        <v>87269</v>
      </c>
      <c r="L3" s="56">
        <v>90762</v>
      </c>
      <c r="M3" s="56">
        <v>93565</v>
      </c>
      <c r="N3" s="56">
        <v>96351</v>
      </c>
      <c r="O3" s="56">
        <v>99156</v>
      </c>
      <c r="P3" s="56">
        <v>102482</v>
      </c>
      <c r="Q3" s="56">
        <v>105896</v>
      </c>
      <c r="R3" s="56">
        <v>109360</v>
      </c>
      <c r="S3" s="56">
        <v>112419</v>
      </c>
      <c r="T3" s="56">
        <v>115299</v>
      </c>
      <c r="U3" s="56">
        <v>117938</v>
      </c>
      <c r="V3" s="56">
        <v>120547</v>
      </c>
      <c r="W3" s="56">
        <v>123037</v>
      </c>
      <c r="X3" s="56">
        <v>125440</v>
      </c>
      <c r="Y3" s="56">
        <v>127791</v>
      </c>
      <c r="Z3" s="56">
        <v>130229</v>
      </c>
      <c r="AA3" s="56">
        <v>132576</v>
      </c>
      <c r="AB3" s="56">
        <v>134934</v>
      </c>
      <c r="AC3" s="56">
        <v>137035</v>
      </c>
      <c r="AD3" s="56">
        <v>138900</v>
      </c>
      <c r="AE3" s="56">
        <v>141170</v>
      </c>
      <c r="AF3" s="56">
        <v>143655</v>
      </c>
      <c r="AG3" s="56">
        <v>145569</v>
      </c>
      <c r="AH3" s="56">
        <v>147390</v>
      </c>
      <c r="AI3" s="56">
        <v>149426</v>
      </c>
      <c r="AJ3" s="56">
        <v>151161</v>
      </c>
      <c r="AK3" s="56">
        <v>152632</v>
      </c>
      <c r="AL3" s="56">
        <v>153870</v>
      </c>
      <c r="AM3" s="56">
        <v>154971</v>
      </c>
      <c r="AN3" s="56">
        <v>155962</v>
      </c>
    </row>
    <row r="4" spans="1:40" x14ac:dyDescent="0.35">
      <c r="A4" s="54" t="s">
        <v>4</v>
      </c>
      <c r="B4" s="55" t="s">
        <v>1254</v>
      </c>
      <c r="C4" s="56"/>
      <c r="D4" s="56"/>
      <c r="E4" s="56"/>
      <c r="F4" s="56">
        <v>62822</v>
      </c>
      <c r="G4" s="56">
        <v>63855</v>
      </c>
      <c r="H4" s="56">
        <v>64969</v>
      </c>
      <c r="I4" s="56">
        <v>66245</v>
      </c>
      <c r="J4" s="56">
        <v>68221</v>
      </c>
      <c r="K4" s="56">
        <v>71296</v>
      </c>
      <c r="L4" s="56">
        <v>75174</v>
      </c>
      <c r="M4" s="56">
        <v>78490</v>
      </c>
      <c r="N4" s="56">
        <v>81275</v>
      </c>
      <c r="O4" s="56">
        <v>86043</v>
      </c>
      <c r="P4" s="56">
        <v>89356</v>
      </c>
      <c r="Q4" s="56">
        <v>92488</v>
      </c>
      <c r="R4" s="56">
        <v>95425</v>
      </c>
      <c r="S4" s="56">
        <v>98053</v>
      </c>
      <c r="T4" s="56">
        <v>100565</v>
      </c>
      <c r="U4" s="56">
        <v>102848</v>
      </c>
      <c r="V4" s="56">
        <v>105205</v>
      </c>
      <c r="W4" s="56">
        <v>107633</v>
      </c>
      <c r="X4" s="56">
        <v>109973</v>
      </c>
      <c r="Y4" s="56">
        <v>111981</v>
      </c>
      <c r="Z4" s="56">
        <v>113897</v>
      </c>
      <c r="AA4" s="56">
        <v>115729</v>
      </c>
      <c r="AB4" s="56">
        <v>117499</v>
      </c>
      <c r="AC4" s="56">
        <v>119097</v>
      </c>
      <c r="AD4" s="56">
        <v>120431</v>
      </c>
      <c r="AE4" s="56">
        <v>121487</v>
      </c>
      <c r="AF4" s="56">
        <v>122645</v>
      </c>
      <c r="AG4" s="56">
        <v>123635</v>
      </c>
      <c r="AH4" s="56">
        <v>124831</v>
      </c>
      <c r="AI4" s="56">
        <v>126238</v>
      </c>
      <c r="AJ4" s="56">
        <v>127317</v>
      </c>
      <c r="AK4" s="56">
        <v>128194</v>
      </c>
      <c r="AL4" s="56">
        <v>129007</v>
      </c>
      <c r="AM4" s="56">
        <v>129720</v>
      </c>
      <c r="AN4" s="56">
        <v>130499</v>
      </c>
    </row>
    <row r="5" spans="1:40" x14ac:dyDescent="0.35">
      <c r="A5" s="54" t="s">
        <v>7</v>
      </c>
      <c r="B5" s="55" t="s">
        <v>1254</v>
      </c>
      <c r="C5" s="56"/>
      <c r="D5" s="56"/>
      <c r="E5" s="56"/>
      <c r="F5" s="56">
        <v>15845</v>
      </c>
      <c r="G5" s="56">
        <v>16232</v>
      </c>
      <c r="H5" s="56">
        <v>16536</v>
      </c>
      <c r="I5" s="56">
        <v>16850</v>
      </c>
      <c r="J5" s="56">
        <v>20032</v>
      </c>
      <c r="K5" s="56">
        <v>20460</v>
      </c>
      <c r="L5" s="56">
        <v>20948</v>
      </c>
      <c r="M5" s="56">
        <v>21889</v>
      </c>
      <c r="N5" s="56">
        <v>23009</v>
      </c>
      <c r="O5" s="56">
        <v>23497</v>
      </c>
      <c r="P5" s="56">
        <v>24039</v>
      </c>
      <c r="Q5" s="56">
        <v>24608</v>
      </c>
      <c r="R5" s="56">
        <v>25165</v>
      </c>
      <c r="S5" s="56">
        <v>25749</v>
      </c>
      <c r="T5" s="56">
        <v>26322</v>
      </c>
      <c r="U5" s="56">
        <v>26951</v>
      </c>
      <c r="V5" s="56">
        <v>27584</v>
      </c>
      <c r="W5" s="56">
        <v>28218</v>
      </c>
      <c r="X5" s="56">
        <v>28877</v>
      </c>
      <c r="Y5" s="56">
        <v>29504</v>
      </c>
      <c r="Z5" s="56">
        <v>30160</v>
      </c>
      <c r="AA5" s="56">
        <v>30793</v>
      </c>
      <c r="AB5" s="56">
        <v>31446</v>
      </c>
      <c r="AC5" s="56">
        <v>32039</v>
      </c>
      <c r="AD5" s="56">
        <v>32597</v>
      </c>
      <c r="AE5" s="56">
        <v>33077</v>
      </c>
      <c r="AF5" s="56">
        <v>33555</v>
      </c>
      <c r="AG5" s="56">
        <v>33980</v>
      </c>
      <c r="AH5" s="56">
        <v>34393</v>
      </c>
      <c r="AI5" s="56">
        <v>34881</v>
      </c>
      <c r="AJ5" s="56">
        <v>35278</v>
      </c>
      <c r="AK5" s="56">
        <v>35643</v>
      </c>
      <c r="AL5" s="56">
        <v>35981</v>
      </c>
      <c r="AM5" s="56">
        <v>36287</v>
      </c>
      <c r="AN5" s="56">
        <v>36571</v>
      </c>
    </row>
    <row r="6" spans="1:40" x14ac:dyDescent="0.35">
      <c r="A6" s="54" t="s">
        <v>460</v>
      </c>
      <c r="B6" s="55" t="s">
        <v>1254</v>
      </c>
      <c r="C6" s="56"/>
      <c r="D6" s="56"/>
      <c r="E6" s="56"/>
      <c r="F6" s="56">
        <v>11271</v>
      </c>
      <c r="G6" s="56">
        <v>11502</v>
      </c>
      <c r="H6" s="56">
        <v>11681</v>
      </c>
      <c r="I6" s="56">
        <v>11869</v>
      </c>
      <c r="J6" s="56">
        <v>12083</v>
      </c>
      <c r="K6" s="56">
        <v>12330</v>
      </c>
      <c r="L6" s="56">
        <v>12563</v>
      </c>
      <c r="M6" s="56">
        <v>12963</v>
      </c>
      <c r="N6" s="56">
        <v>13228</v>
      </c>
      <c r="O6" s="56">
        <v>13476</v>
      </c>
      <c r="P6" s="56">
        <v>13722</v>
      </c>
      <c r="Q6" s="56">
        <v>14005</v>
      </c>
      <c r="R6" s="56">
        <v>14265</v>
      </c>
      <c r="S6" s="56">
        <v>14524</v>
      </c>
      <c r="T6" s="56">
        <v>14727</v>
      </c>
      <c r="U6" s="56">
        <v>14908</v>
      </c>
      <c r="V6" s="56">
        <v>15058</v>
      </c>
      <c r="W6" s="56">
        <v>15172</v>
      </c>
      <c r="X6" s="56">
        <v>15298</v>
      </c>
      <c r="Y6" s="56">
        <v>15447</v>
      </c>
      <c r="Z6" s="56">
        <v>15597</v>
      </c>
      <c r="AA6" s="56">
        <v>15733</v>
      </c>
      <c r="AB6" s="56">
        <v>15878</v>
      </c>
      <c r="AC6" s="56">
        <v>15996</v>
      </c>
      <c r="AD6" s="56">
        <v>16083</v>
      </c>
      <c r="AE6" s="56">
        <v>16125</v>
      </c>
      <c r="AF6" s="56">
        <v>16189</v>
      </c>
      <c r="AG6" s="56">
        <v>16247</v>
      </c>
      <c r="AH6" s="56">
        <v>16321</v>
      </c>
      <c r="AI6" s="56">
        <v>16439</v>
      </c>
      <c r="AJ6" s="56">
        <v>16459</v>
      </c>
      <c r="AK6" s="56">
        <v>16491</v>
      </c>
      <c r="AL6" s="56">
        <v>16510</v>
      </c>
      <c r="AM6" s="56">
        <v>16539</v>
      </c>
      <c r="AN6" s="56">
        <v>16580</v>
      </c>
    </row>
    <row r="7" spans="1:40" x14ac:dyDescent="0.35">
      <c r="A7" s="54" t="s">
        <v>6</v>
      </c>
      <c r="B7" s="55" t="s">
        <v>1254</v>
      </c>
      <c r="C7" s="56"/>
      <c r="D7" s="56"/>
      <c r="E7" s="56"/>
      <c r="F7" s="56">
        <v>49600</v>
      </c>
      <c r="G7" s="56">
        <v>50762</v>
      </c>
      <c r="H7" s="56">
        <v>51848</v>
      </c>
      <c r="I7" s="56">
        <v>52868</v>
      </c>
      <c r="J7" s="56">
        <v>54591</v>
      </c>
      <c r="K7" s="56">
        <v>57472</v>
      </c>
      <c r="L7" s="56">
        <v>60175</v>
      </c>
      <c r="M7" s="56">
        <v>62434</v>
      </c>
      <c r="N7" s="56">
        <v>64346</v>
      </c>
      <c r="O7" s="56">
        <v>66564</v>
      </c>
      <c r="P7" s="56">
        <v>69079</v>
      </c>
      <c r="Q7" s="56">
        <v>71945</v>
      </c>
      <c r="R7" s="56">
        <v>74748</v>
      </c>
      <c r="S7" s="56">
        <v>77233</v>
      </c>
      <c r="T7" s="56">
        <v>79518</v>
      </c>
      <c r="U7" s="56">
        <v>81592</v>
      </c>
      <c r="V7" s="56">
        <v>83786</v>
      </c>
      <c r="W7" s="56">
        <v>85968</v>
      </c>
      <c r="X7" s="56">
        <v>88112</v>
      </c>
      <c r="Y7" s="56">
        <v>90041</v>
      </c>
      <c r="Z7" s="56">
        <v>92337</v>
      </c>
      <c r="AA7" s="56">
        <v>94253</v>
      </c>
      <c r="AB7" s="56">
        <v>96088</v>
      </c>
      <c r="AC7" s="56">
        <v>97731</v>
      </c>
      <c r="AD7" s="56">
        <v>99208</v>
      </c>
      <c r="AE7" s="56">
        <v>100493</v>
      </c>
      <c r="AF7" s="56">
        <v>101921</v>
      </c>
      <c r="AG7" s="56">
        <v>103110</v>
      </c>
      <c r="AH7" s="56">
        <v>104446</v>
      </c>
      <c r="AI7" s="56">
        <v>105931</v>
      </c>
      <c r="AJ7" s="56">
        <v>107067</v>
      </c>
      <c r="AK7" s="56">
        <v>108100</v>
      </c>
      <c r="AL7" s="56">
        <v>108934</v>
      </c>
      <c r="AM7" s="56">
        <v>109744</v>
      </c>
      <c r="AN7" s="56">
        <v>110482</v>
      </c>
    </row>
    <row r="9" spans="1:40" x14ac:dyDescent="0.35">
      <c r="A9" s="57" t="s">
        <v>1255</v>
      </c>
      <c r="B9" s="58"/>
      <c r="C9" s="53">
        <v>2026</v>
      </c>
      <c r="D9" s="53">
        <v>2027</v>
      </c>
      <c r="E9" s="53">
        <v>2028</v>
      </c>
      <c r="F9" s="53">
        <v>2029</v>
      </c>
      <c r="G9" s="53">
        <v>2030</v>
      </c>
      <c r="H9" s="53">
        <v>2031</v>
      </c>
      <c r="I9" s="53">
        <v>2032</v>
      </c>
      <c r="J9" s="53">
        <v>2033</v>
      </c>
      <c r="K9" s="53">
        <v>2034</v>
      </c>
      <c r="L9" s="53">
        <v>2035</v>
      </c>
      <c r="M9" s="53">
        <v>2036</v>
      </c>
      <c r="N9" s="53">
        <v>2037</v>
      </c>
      <c r="O9" s="53">
        <v>2038</v>
      </c>
      <c r="P9" s="53">
        <v>2039</v>
      </c>
      <c r="Q9" s="53">
        <v>2040</v>
      </c>
      <c r="R9" s="53">
        <v>2041</v>
      </c>
      <c r="S9" s="53">
        <v>2042</v>
      </c>
      <c r="T9" s="53">
        <v>2043</v>
      </c>
      <c r="U9" s="53">
        <v>2044</v>
      </c>
      <c r="V9" s="53">
        <v>2045</v>
      </c>
      <c r="W9" s="53">
        <v>2046</v>
      </c>
      <c r="X9" s="53">
        <v>2047</v>
      </c>
      <c r="Y9" s="53">
        <v>2048</v>
      </c>
      <c r="Z9" s="53">
        <v>2049</v>
      </c>
      <c r="AA9" s="53">
        <v>2050</v>
      </c>
      <c r="AB9" s="53">
        <v>2051</v>
      </c>
      <c r="AC9" s="53">
        <v>2052</v>
      </c>
      <c r="AD9" s="53">
        <v>2053</v>
      </c>
      <c r="AE9" s="53">
        <v>2054</v>
      </c>
      <c r="AF9" s="53">
        <v>2055</v>
      </c>
      <c r="AG9" s="53">
        <v>2056</v>
      </c>
      <c r="AH9" s="53">
        <v>2057</v>
      </c>
      <c r="AI9" s="53">
        <v>2058</v>
      </c>
      <c r="AJ9" s="53">
        <v>2059</v>
      </c>
      <c r="AK9" s="53">
        <v>2060</v>
      </c>
    </row>
    <row r="10" spans="1:40" x14ac:dyDescent="0.35">
      <c r="A10" s="54" t="s">
        <v>5</v>
      </c>
      <c r="B10" s="55"/>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row>
    <row r="11" spans="1:40" x14ac:dyDescent="0.35">
      <c r="A11" s="60" t="s">
        <v>1256</v>
      </c>
      <c r="B11" s="55" t="s">
        <v>792</v>
      </c>
      <c r="C11" s="56">
        <v>8260</v>
      </c>
      <c r="D11" s="56">
        <v>8260</v>
      </c>
      <c r="E11" s="56">
        <v>6820</v>
      </c>
      <c r="F11" s="56">
        <v>5380</v>
      </c>
      <c r="G11" s="56">
        <v>5380</v>
      </c>
      <c r="H11" s="56">
        <v>5380</v>
      </c>
      <c r="I11" s="56">
        <v>4060</v>
      </c>
      <c r="J11" s="56">
        <v>2700</v>
      </c>
      <c r="K11" s="56">
        <v>1340</v>
      </c>
      <c r="L11" s="56">
        <v>1340</v>
      </c>
      <c r="M11" s="56">
        <v>1340</v>
      </c>
      <c r="N11" s="56">
        <v>1340</v>
      </c>
      <c r="O11" s="56">
        <v>1340</v>
      </c>
      <c r="P11" s="56">
        <v>1340</v>
      </c>
      <c r="Q11" s="56">
        <v>0</v>
      </c>
      <c r="R11" s="56">
        <v>0</v>
      </c>
      <c r="S11" s="56">
        <v>0</v>
      </c>
      <c r="T11" s="56">
        <v>0</v>
      </c>
      <c r="U11" s="56">
        <v>0</v>
      </c>
      <c r="V11" s="56">
        <v>0</v>
      </c>
      <c r="W11" s="56">
        <v>0</v>
      </c>
      <c r="X11" s="56">
        <v>0</v>
      </c>
      <c r="Y11" s="56">
        <v>0</v>
      </c>
      <c r="Z11" s="56">
        <v>0</v>
      </c>
      <c r="AA11" s="56">
        <v>0</v>
      </c>
      <c r="AB11" s="56">
        <v>0</v>
      </c>
      <c r="AC11" s="56">
        <v>0</v>
      </c>
      <c r="AD11" s="56">
        <v>0</v>
      </c>
      <c r="AE11" s="56">
        <v>0</v>
      </c>
      <c r="AF11" s="56">
        <v>0</v>
      </c>
      <c r="AG11" s="56">
        <v>0</v>
      </c>
      <c r="AH11" s="56">
        <v>0</v>
      </c>
      <c r="AI11" s="56">
        <v>0</v>
      </c>
      <c r="AJ11" s="56">
        <v>0</v>
      </c>
      <c r="AK11" s="56">
        <v>0</v>
      </c>
    </row>
    <row r="12" spans="1:40" x14ac:dyDescent="0.35">
      <c r="A12" s="60" t="s">
        <v>1257</v>
      </c>
      <c r="B12" s="55" t="s">
        <v>792</v>
      </c>
      <c r="C12" s="56">
        <v>1693</v>
      </c>
      <c r="D12" s="56">
        <v>1693</v>
      </c>
      <c r="E12" s="56">
        <v>1693</v>
      </c>
      <c r="F12" s="56">
        <v>1693</v>
      </c>
      <c r="G12" s="56">
        <v>1693</v>
      </c>
      <c r="H12" s="56">
        <v>1693</v>
      </c>
      <c r="I12" s="56">
        <v>1693</v>
      </c>
      <c r="J12" s="56">
        <v>1693</v>
      </c>
      <c r="K12" s="56">
        <v>1693</v>
      </c>
      <c r="L12" s="56">
        <v>1693</v>
      </c>
      <c r="M12" s="56">
        <v>1693</v>
      </c>
      <c r="N12" s="56">
        <v>1693</v>
      </c>
      <c r="O12" s="56">
        <v>1693</v>
      </c>
      <c r="P12" s="56">
        <v>1693</v>
      </c>
      <c r="Q12" s="56">
        <v>1693</v>
      </c>
      <c r="R12" s="56">
        <v>1693</v>
      </c>
      <c r="S12" s="56">
        <v>1693</v>
      </c>
      <c r="T12" s="56">
        <v>1693</v>
      </c>
      <c r="U12" s="56">
        <v>1693</v>
      </c>
      <c r="V12" s="56">
        <v>1693</v>
      </c>
      <c r="W12" s="56">
        <v>1693</v>
      </c>
      <c r="X12" s="56">
        <v>1693</v>
      </c>
      <c r="Y12" s="56">
        <v>1693</v>
      </c>
      <c r="Z12" s="56">
        <v>1693</v>
      </c>
      <c r="AA12" s="56">
        <v>1693</v>
      </c>
      <c r="AB12" s="56">
        <v>1693</v>
      </c>
      <c r="AC12" s="56">
        <v>1693</v>
      </c>
      <c r="AD12" s="56">
        <v>1693</v>
      </c>
      <c r="AE12" s="56">
        <v>1693</v>
      </c>
      <c r="AF12" s="56">
        <v>1693</v>
      </c>
      <c r="AG12" s="56">
        <v>1693</v>
      </c>
      <c r="AH12" s="56">
        <v>1693</v>
      </c>
      <c r="AI12" s="56">
        <v>1693</v>
      </c>
      <c r="AJ12" s="56">
        <v>1693</v>
      </c>
      <c r="AK12" s="56">
        <v>1693</v>
      </c>
    </row>
    <row r="13" spans="1:40" x14ac:dyDescent="0.35">
      <c r="A13" s="60" t="s">
        <v>713</v>
      </c>
      <c r="B13" s="55" t="s">
        <v>792</v>
      </c>
      <c r="C13" s="56">
        <v>3076</v>
      </c>
      <c r="D13" s="56">
        <v>3076</v>
      </c>
      <c r="E13" s="56">
        <v>3076</v>
      </c>
      <c r="F13" s="56">
        <v>3076</v>
      </c>
      <c r="G13" s="56">
        <v>3076</v>
      </c>
      <c r="H13" s="56">
        <v>3076</v>
      </c>
      <c r="I13" s="56">
        <v>3076</v>
      </c>
      <c r="J13" s="56">
        <v>3076</v>
      </c>
      <c r="K13" s="56">
        <v>3076</v>
      </c>
      <c r="L13" s="56">
        <v>3076</v>
      </c>
      <c r="M13" s="56">
        <v>3476</v>
      </c>
      <c r="N13" s="56">
        <v>3476</v>
      </c>
      <c r="O13" s="56">
        <v>3476</v>
      </c>
      <c r="P13" s="56">
        <v>3476</v>
      </c>
      <c r="Q13" s="56">
        <v>3776</v>
      </c>
      <c r="R13" s="56">
        <v>3776</v>
      </c>
      <c r="S13" s="56">
        <v>3776</v>
      </c>
      <c r="T13" s="56">
        <v>4776</v>
      </c>
      <c r="U13" s="56">
        <v>4936</v>
      </c>
      <c r="V13" s="56">
        <v>4694</v>
      </c>
      <c r="W13" s="56">
        <v>5094</v>
      </c>
      <c r="X13" s="56">
        <v>5094</v>
      </c>
      <c r="Y13" s="56">
        <v>5194</v>
      </c>
      <c r="Z13" s="56">
        <v>5634</v>
      </c>
      <c r="AA13" s="56">
        <v>6034</v>
      </c>
      <c r="AB13" s="56">
        <v>6434</v>
      </c>
      <c r="AC13" s="56">
        <v>5634</v>
      </c>
      <c r="AD13" s="56">
        <v>5834</v>
      </c>
      <c r="AE13" s="56">
        <v>5834</v>
      </c>
      <c r="AF13" s="56">
        <v>6034</v>
      </c>
      <c r="AG13" s="56">
        <v>6034</v>
      </c>
      <c r="AH13" s="56">
        <v>6034</v>
      </c>
      <c r="AI13" s="56">
        <v>6034</v>
      </c>
      <c r="AJ13" s="56">
        <v>6034</v>
      </c>
      <c r="AK13" s="56">
        <v>6034</v>
      </c>
    </row>
    <row r="14" spans="1:40" x14ac:dyDescent="0.35">
      <c r="A14" s="60" t="s">
        <v>1258</v>
      </c>
      <c r="B14" s="55" t="s">
        <v>792</v>
      </c>
      <c r="C14" s="56">
        <v>44</v>
      </c>
      <c r="D14" s="56">
        <v>44</v>
      </c>
      <c r="E14" s="56">
        <v>44</v>
      </c>
      <c r="F14" s="56">
        <v>44</v>
      </c>
      <c r="G14" s="56">
        <v>44</v>
      </c>
      <c r="H14" s="56">
        <v>44</v>
      </c>
      <c r="I14" s="56">
        <v>44</v>
      </c>
      <c r="J14" s="56">
        <v>44</v>
      </c>
      <c r="K14" s="56">
        <v>44</v>
      </c>
      <c r="L14" s="56">
        <v>44</v>
      </c>
      <c r="M14" s="56">
        <v>0</v>
      </c>
      <c r="N14" s="56">
        <v>0</v>
      </c>
      <c r="O14" s="56">
        <v>0</v>
      </c>
      <c r="P14" s="56">
        <v>0</v>
      </c>
      <c r="Q14" s="56">
        <v>0</v>
      </c>
      <c r="R14" s="56">
        <v>0</v>
      </c>
      <c r="S14" s="56">
        <v>0</v>
      </c>
      <c r="T14" s="56">
        <v>0</v>
      </c>
      <c r="U14" s="56">
        <v>0</v>
      </c>
      <c r="V14" s="56">
        <v>0</v>
      </c>
      <c r="W14" s="56">
        <v>0</v>
      </c>
      <c r="X14" s="56">
        <v>0</v>
      </c>
      <c r="Y14" s="56">
        <v>0</v>
      </c>
      <c r="Z14" s="56">
        <v>0</v>
      </c>
      <c r="AA14" s="56">
        <v>0</v>
      </c>
      <c r="AB14" s="56">
        <v>0</v>
      </c>
      <c r="AC14" s="56">
        <v>0</v>
      </c>
      <c r="AD14" s="56">
        <v>0</v>
      </c>
      <c r="AE14" s="56">
        <v>0</v>
      </c>
      <c r="AF14" s="56">
        <v>0</v>
      </c>
      <c r="AG14" s="56">
        <v>0</v>
      </c>
      <c r="AH14" s="56">
        <v>0</v>
      </c>
      <c r="AI14" s="56">
        <v>0</v>
      </c>
      <c r="AJ14" s="56">
        <v>0</v>
      </c>
      <c r="AK14" s="56">
        <v>0</v>
      </c>
    </row>
    <row r="15" spans="1:40" x14ac:dyDescent="0.35">
      <c r="A15" s="60" t="s">
        <v>316</v>
      </c>
      <c r="B15" s="55" t="s">
        <v>792</v>
      </c>
      <c r="C15" s="56">
        <v>2821</v>
      </c>
      <c r="D15" s="56">
        <v>2821</v>
      </c>
      <c r="E15" s="56">
        <v>2821</v>
      </c>
      <c r="F15" s="56">
        <v>4231</v>
      </c>
      <c r="G15" s="56">
        <v>5298</v>
      </c>
      <c r="H15" s="56">
        <v>6514</v>
      </c>
      <c r="I15" s="56">
        <v>7985</v>
      </c>
      <c r="J15" s="56">
        <v>10499</v>
      </c>
      <c r="K15" s="56">
        <v>11311</v>
      </c>
      <c r="L15" s="56">
        <v>12254</v>
      </c>
      <c r="M15" s="56">
        <v>13184</v>
      </c>
      <c r="N15" s="56">
        <v>13684</v>
      </c>
      <c r="O15" s="56">
        <v>14764</v>
      </c>
      <c r="P15" s="56">
        <v>15484</v>
      </c>
      <c r="Q15" s="56">
        <v>17084</v>
      </c>
      <c r="R15" s="56">
        <v>17234</v>
      </c>
      <c r="S15" s="56">
        <v>17894</v>
      </c>
      <c r="T15" s="56">
        <v>17894</v>
      </c>
      <c r="U15" s="56">
        <v>18214</v>
      </c>
      <c r="V15" s="56">
        <v>18924</v>
      </c>
      <c r="W15" s="56">
        <v>19624</v>
      </c>
      <c r="X15" s="56">
        <v>20396</v>
      </c>
      <c r="Y15" s="56">
        <v>20466</v>
      </c>
      <c r="Z15" s="56">
        <v>21216</v>
      </c>
      <c r="AA15" s="56">
        <v>21836</v>
      </c>
      <c r="AB15" s="56">
        <v>22346</v>
      </c>
      <c r="AC15" s="56">
        <v>22346</v>
      </c>
      <c r="AD15" s="56">
        <v>22536</v>
      </c>
      <c r="AE15" s="56">
        <v>22586</v>
      </c>
      <c r="AF15" s="56">
        <v>23036</v>
      </c>
      <c r="AG15" s="56">
        <v>23286</v>
      </c>
      <c r="AH15" s="56">
        <v>23286</v>
      </c>
      <c r="AI15" s="56">
        <v>23506</v>
      </c>
      <c r="AJ15" s="56">
        <v>23526</v>
      </c>
      <c r="AK15" s="56">
        <v>24146</v>
      </c>
    </row>
    <row r="16" spans="1:40" x14ac:dyDescent="0.35">
      <c r="A16" s="60" t="s">
        <v>309</v>
      </c>
      <c r="B16" s="55" t="s">
        <v>792</v>
      </c>
      <c r="C16" s="56">
        <v>5743</v>
      </c>
      <c r="D16" s="56">
        <v>7019</v>
      </c>
      <c r="E16" s="56">
        <v>7460</v>
      </c>
      <c r="F16" s="56">
        <v>8054</v>
      </c>
      <c r="G16" s="56">
        <v>8851</v>
      </c>
      <c r="H16" s="56">
        <v>9450</v>
      </c>
      <c r="I16" s="56">
        <v>10098</v>
      </c>
      <c r="J16" s="56">
        <v>10213</v>
      </c>
      <c r="K16" s="56">
        <v>10340</v>
      </c>
      <c r="L16" s="56">
        <v>10480</v>
      </c>
      <c r="M16" s="56">
        <v>10664</v>
      </c>
      <c r="N16" s="56">
        <v>10762</v>
      </c>
      <c r="O16" s="56">
        <v>10861</v>
      </c>
      <c r="P16" s="56">
        <v>11316</v>
      </c>
      <c r="Q16" s="56">
        <v>13012</v>
      </c>
      <c r="R16" s="56">
        <v>13136</v>
      </c>
      <c r="S16" s="56">
        <v>13838</v>
      </c>
      <c r="T16" s="56">
        <v>14139</v>
      </c>
      <c r="U16" s="56">
        <v>14334</v>
      </c>
      <c r="V16" s="56">
        <v>14709</v>
      </c>
      <c r="W16" s="56">
        <v>14899</v>
      </c>
      <c r="X16" s="56">
        <v>15239</v>
      </c>
      <c r="Y16" s="56">
        <v>15524</v>
      </c>
      <c r="Z16" s="56">
        <v>15860</v>
      </c>
      <c r="AA16" s="56">
        <v>16100</v>
      </c>
      <c r="AB16" s="56">
        <v>16240</v>
      </c>
      <c r="AC16" s="56">
        <v>16323</v>
      </c>
      <c r="AD16" s="56">
        <v>16810</v>
      </c>
      <c r="AE16" s="56">
        <v>16950</v>
      </c>
      <c r="AF16" s="56">
        <v>17111</v>
      </c>
      <c r="AG16" s="56">
        <v>17193</v>
      </c>
      <c r="AH16" s="56">
        <v>17491</v>
      </c>
      <c r="AI16" s="56">
        <v>17671</v>
      </c>
      <c r="AJ16" s="56">
        <v>17761</v>
      </c>
      <c r="AK16" s="56">
        <v>18053</v>
      </c>
    </row>
    <row r="17" spans="1:37" x14ac:dyDescent="0.35">
      <c r="A17" s="60" t="s">
        <v>1259</v>
      </c>
      <c r="B17" s="55" t="s">
        <v>792</v>
      </c>
      <c r="C17" s="56">
        <v>7833</v>
      </c>
      <c r="D17" s="56">
        <v>8514</v>
      </c>
      <c r="E17" s="56">
        <v>9190</v>
      </c>
      <c r="F17" s="56">
        <v>9888</v>
      </c>
      <c r="G17" s="56">
        <v>10549</v>
      </c>
      <c r="H17" s="56">
        <v>11173</v>
      </c>
      <c r="I17" s="56">
        <v>11739</v>
      </c>
      <c r="J17" s="56">
        <v>12303</v>
      </c>
      <c r="K17" s="56">
        <v>12805</v>
      </c>
      <c r="L17" s="56">
        <v>13321</v>
      </c>
      <c r="M17" s="56">
        <v>13860</v>
      </c>
      <c r="N17" s="56">
        <v>14476</v>
      </c>
      <c r="O17" s="56">
        <v>15111</v>
      </c>
      <c r="P17" s="56">
        <v>15656</v>
      </c>
      <c r="Q17" s="56">
        <v>16202</v>
      </c>
      <c r="R17" s="56">
        <v>16748</v>
      </c>
      <c r="S17" s="56">
        <v>17294</v>
      </c>
      <c r="T17" s="56">
        <v>17840</v>
      </c>
      <c r="U17" s="56">
        <v>18385</v>
      </c>
      <c r="V17" s="56">
        <v>18931</v>
      </c>
      <c r="W17" s="56">
        <v>19477</v>
      </c>
      <c r="X17" s="56">
        <v>20023</v>
      </c>
      <c r="Y17" s="56">
        <v>20569</v>
      </c>
      <c r="Z17" s="56">
        <v>21115</v>
      </c>
      <c r="AA17" s="56">
        <v>21660</v>
      </c>
      <c r="AB17" s="56">
        <v>22206</v>
      </c>
      <c r="AC17" s="56">
        <v>22752</v>
      </c>
      <c r="AD17" s="56">
        <v>23298</v>
      </c>
      <c r="AE17" s="56">
        <v>23844</v>
      </c>
      <c r="AF17" s="56">
        <v>24389</v>
      </c>
      <c r="AG17" s="56">
        <v>24844</v>
      </c>
      <c r="AH17" s="56">
        <v>25299</v>
      </c>
      <c r="AI17" s="56">
        <v>25754</v>
      </c>
      <c r="AJ17" s="56">
        <v>26209</v>
      </c>
      <c r="AK17" s="56">
        <v>26664</v>
      </c>
    </row>
    <row r="18" spans="1:37" x14ac:dyDescent="0.35">
      <c r="A18" s="60" t="s">
        <v>1260</v>
      </c>
      <c r="B18" s="55" t="s">
        <v>792</v>
      </c>
      <c r="C18" s="56">
        <v>274</v>
      </c>
      <c r="D18" s="56">
        <v>274</v>
      </c>
      <c r="E18" s="56">
        <v>274</v>
      </c>
      <c r="F18" s="56">
        <v>275</v>
      </c>
      <c r="G18" s="56">
        <v>275</v>
      </c>
      <c r="H18" s="56">
        <v>275</v>
      </c>
      <c r="I18" s="56">
        <v>275</v>
      </c>
      <c r="J18" s="56">
        <v>276</v>
      </c>
      <c r="K18" s="56">
        <v>276</v>
      </c>
      <c r="L18" s="56">
        <v>276</v>
      </c>
      <c r="M18" s="56">
        <v>274</v>
      </c>
      <c r="N18" s="56">
        <v>272</v>
      </c>
      <c r="O18" s="56">
        <v>272</v>
      </c>
      <c r="P18" s="56">
        <v>272</v>
      </c>
      <c r="Q18" s="56">
        <v>272</v>
      </c>
      <c r="R18" s="56">
        <v>272</v>
      </c>
      <c r="S18" s="56">
        <v>272</v>
      </c>
      <c r="T18" s="56">
        <v>272</v>
      </c>
      <c r="U18" s="56">
        <v>272</v>
      </c>
      <c r="V18" s="56">
        <v>272</v>
      </c>
      <c r="W18" s="56">
        <v>272</v>
      </c>
      <c r="X18" s="56">
        <v>272</v>
      </c>
      <c r="Y18" s="56">
        <v>272</v>
      </c>
      <c r="Z18" s="56">
        <v>272</v>
      </c>
      <c r="AA18" s="56">
        <v>272</v>
      </c>
      <c r="AB18" s="56">
        <v>272</v>
      </c>
      <c r="AC18" s="56">
        <v>272</v>
      </c>
      <c r="AD18" s="56">
        <v>272</v>
      </c>
      <c r="AE18" s="56">
        <v>272</v>
      </c>
      <c r="AF18" s="56">
        <v>272</v>
      </c>
      <c r="AG18" s="56">
        <v>272</v>
      </c>
      <c r="AH18" s="56">
        <v>272</v>
      </c>
      <c r="AI18" s="56">
        <v>272</v>
      </c>
      <c r="AJ18" s="56">
        <v>272</v>
      </c>
      <c r="AK18" s="56">
        <v>272</v>
      </c>
    </row>
    <row r="19" spans="1:37" x14ac:dyDescent="0.35">
      <c r="A19" s="60" t="s">
        <v>1261</v>
      </c>
      <c r="B19" s="55" t="s">
        <v>792</v>
      </c>
      <c r="C19" s="56">
        <v>1235</v>
      </c>
      <c r="D19" s="56">
        <v>3708</v>
      </c>
      <c r="E19" s="56">
        <v>4671</v>
      </c>
      <c r="F19" s="56">
        <v>4671</v>
      </c>
      <c r="G19" s="56">
        <v>5111</v>
      </c>
      <c r="H19" s="56">
        <v>5551</v>
      </c>
      <c r="I19" s="56">
        <v>6221</v>
      </c>
      <c r="J19" s="56">
        <v>7126</v>
      </c>
      <c r="K19" s="56">
        <v>7286</v>
      </c>
      <c r="L19" s="56">
        <v>7446</v>
      </c>
      <c r="M19" s="56">
        <v>7606</v>
      </c>
      <c r="N19" s="56">
        <v>8277</v>
      </c>
      <c r="O19" s="56">
        <v>8277</v>
      </c>
      <c r="P19" s="56">
        <v>8777</v>
      </c>
      <c r="Q19" s="56">
        <v>9177</v>
      </c>
      <c r="R19" s="56">
        <v>9177</v>
      </c>
      <c r="S19" s="56">
        <v>9177</v>
      </c>
      <c r="T19" s="56">
        <v>9227</v>
      </c>
      <c r="U19" s="56">
        <v>9617</v>
      </c>
      <c r="V19" s="56">
        <v>9417</v>
      </c>
      <c r="W19" s="56">
        <v>9417</v>
      </c>
      <c r="X19" s="56">
        <v>9487</v>
      </c>
      <c r="Y19" s="56">
        <v>8599</v>
      </c>
      <c r="Z19" s="56">
        <v>8756</v>
      </c>
      <c r="AA19" s="56">
        <v>8316</v>
      </c>
      <c r="AB19" s="56">
        <v>7876</v>
      </c>
      <c r="AC19" s="56">
        <v>7206</v>
      </c>
      <c r="AD19" s="56">
        <v>6401</v>
      </c>
      <c r="AE19" s="56">
        <v>6241</v>
      </c>
      <c r="AF19" s="56">
        <v>6081</v>
      </c>
      <c r="AG19" s="56">
        <v>5921</v>
      </c>
      <c r="AH19" s="56">
        <v>5921</v>
      </c>
      <c r="AI19" s="56">
        <v>5921</v>
      </c>
      <c r="AJ19" s="56">
        <v>5921</v>
      </c>
      <c r="AK19" s="56">
        <v>5921</v>
      </c>
    </row>
    <row r="20" spans="1:37" x14ac:dyDescent="0.35">
      <c r="A20" s="60" t="s">
        <v>1262</v>
      </c>
      <c r="B20" s="55" t="s">
        <v>792</v>
      </c>
      <c r="C20" s="56">
        <v>1176</v>
      </c>
      <c r="D20" s="56">
        <v>1887</v>
      </c>
      <c r="E20" s="56">
        <v>2348</v>
      </c>
      <c r="F20" s="56">
        <v>2752</v>
      </c>
      <c r="G20" s="56">
        <v>3097</v>
      </c>
      <c r="H20" s="56">
        <v>3383</v>
      </c>
      <c r="I20" s="56">
        <v>3678</v>
      </c>
      <c r="J20" s="56">
        <v>3987</v>
      </c>
      <c r="K20" s="56">
        <v>4288</v>
      </c>
      <c r="L20" s="56">
        <v>4596</v>
      </c>
      <c r="M20" s="56">
        <v>4915</v>
      </c>
      <c r="N20" s="56">
        <v>5248</v>
      </c>
      <c r="O20" s="56">
        <v>5584</v>
      </c>
      <c r="P20" s="56">
        <v>5918</v>
      </c>
      <c r="Q20" s="56">
        <v>6235</v>
      </c>
      <c r="R20" s="56">
        <v>6559</v>
      </c>
      <c r="S20" s="56">
        <v>6890</v>
      </c>
      <c r="T20" s="56">
        <v>7219</v>
      </c>
      <c r="U20" s="56">
        <v>7539</v>
      </c>
      <c r="V20" s="56">
        <v>7874</v>
      </c>
      <c r="W20" s="56">
        <v>8226</v>
      </c>
      <c r="X20" s="56">
        <v>8593</v>
      </c>
      <c r="Y20" s="56">
        <v>8968</v>
      </c>
      <c r="Z20" s="56">
        <v>9328</v>
      </c>
      <c r="AA20" s="56">
        <v>9679</v>
      </c>
      <c r="AB20" s="56">
        <v>10011</v>
      </c>
      <c r="AC20" s="56">
        <v>10344</v>
      </c>
      <c r="AD20" s="56">
        <v>10673</v>
      </c>
      <c r="AE20" s="56">
        <v>10990</v>
      </c>
      <c r="AF20" s="56">
        <v>11318</v>
      </c>
      <c r="AG20" s="56">
        <v>11647</v>
      </c>
      <c r="AH20" s="56">
        <v>11978</v>
      </c>
      <c r="AI20" s="56">
        <v>12312</v>
      </c>
      <c r="AJ20" s="56">
        <v>12646</v>
      </c>
      <c r="AK20" s="56">
        <v>12983</v>
      </c>
    </row>
    <row r="21" spans="1:37" x14ac:dyDescent="0.35">
      <c r="A21" s="60" t="s">
        <v>1263</v>
      </c>
      <c r="B21" s="55" t="s">
        <v>792</v>
      </c>
      <c r="C21" s="56">
        <v>240</v>
      </c>
      <c r="D21" s="56">
        <v>579</v>
      </c>
      <c r="E21" s="56">
        <v>854</v>
      </c>
      <c r="F21" s="56">
        <v>1279</v>
      </c>
      <c r="G21" s="56">
        <v>1479</v>
      </c>
      <c r="H21" s="56">
        <v>1806</v>
      </c>
      <c r="I21" s="56">
        <v>2006</v>
      </c>
      <c r="J21" s="56">
        <v>3049</v>
      </c>
      <c r="K21" s="56">
        <v>3249</v>
      </c>
      <c r="L21" s="56">
        <v>3451</v>
      </c>
      <c r="M21" s="56">
        <v>3451</v>
      </c>
      <c r="N21" s="56">
        <v>3451</v>
      </c>
      <c r="O21" s="56">
        <v>3451</v>
      </c>
      <c r="P21" s="56">
        <v>3451</v>
      </c>
      <c r="Q21" s="56">
        <v>3952</v>
      </c>
      <c r="R21" s="56">
        <v>3952</v>
      </c>
      <c r="S21" s="56">
        <v>3952</v>
      </c>
      <c r="T21" s="56">
        <v>3952</v>
      </c>
      <c r="U21" s="56">
        <v>4452</v>
      </c>
      <c r="V21" s="56">
        <v>4452</v>
      </c>
      <c r="W21" s="56">
        <v>4452</v>
      </c>
      <c r="X21" s="56">
        <v>4452</v>
      </c>
      <c r="Y21" s="56">
        <v>4213</v>
      </c>
      <c r="Z21" s="56">
        <v>3813</v>
      </c>
      <c r="AA21" s="56">
        <v>3813</v>
      </c>
      <c r="AB21" s="56">
        <v>3685</v>
      </c>
      <c r="AC21" s="56">
        <v>3685</v>
      </c>
      <c r="AD21" s="56">
        <v>3943</v>
      </c>
      <c r="AE21" s="56">
        <v>4193</v>
      </c>
      <c r="AF21" s="56">
        <v>4193</v>
      </c>
      <c r="AG21" s="56">
        <v>4193</v>
      </c>
      <c r="AH21" s="56">
        <v>4193</v>
      </c>
      <c r="AI21" s="56">
        <v>4193</v>
      </c>
      <c r="AJ21" s="56">
        <v>4193</v>
      </c>
      <c r="AK21" s="56">
        <v>4193</v>
      </c>
    </row>
    <row r="22" spans="1:37" x14ac:dyDescent="0.35">
      <c r="A22" s="60" t="s">
        <v>1264</v>
      </c>
      <c r="B22" s="55" t="s">
        <v>792</v>
      </c>
      <c r="C22" s="56">
        <v>900</v>
      </c>
      <c r="D22" s="56">
        <v>900</v>
      </c>
      <c r="E22" s="56">
        <v>900</v>
      </c>
      <c r="F22" s="56">
        <v>900</v>
      </c>
      <c r="G22" s="56">
        <v>1920</v>
      </c>
      <c r="H22" s="56">
        <v>2940</v>
      </c>
      <c r="I22" s="56">
        <v>2940</v>
      </c>
      <c r="J22" s="56">
        <v>2940</v>
      </c>
      <c r="K22" s="56">
        <v>2940</v>
      </c>
      <c r="L22" s="56">
        <v>2940</v>
      </c>
      <c r="M22" s="56">
        <v>2940</v>
      </c>
      <c r="N22" s="56">
        <v>2940</v>
      </c>
      <c r="O22" s="56">
        <v>2940</v>
      </c>
      <c r="P22" s="56">
        <v>2940</v>
      </c>
      <c r="Q22" s="56">
        <v>3440</v>
      </c>
      <c r="R22" s="56">
        <v>3440</v>
      </c>
      <c r="S22" s="56">
        <v>3440</v>
      </c>
      <c r="T22" s="56">
        <v>3440</v>
      </c>
      <c r="U22" s="56">
        <v>3440</v>
      </c>
      <c r="V22" s="56">
        <v>3440</v>
      </c>
      <c r="W22" s="56">
        <v>3440</v>
      </c>
      <c r="X22" s="56">
        <v>3440</v>
      </c>
      <c r="Y22" s="56">
        <v>3440</v>
      </c>
      <c r="Z22" s="56">
        <v>3440</v>
      </c>
      <c r="AA22" s="56">
        <v>3440</v>
      </c>
      <c r="AB22" s="56">
        <v>3440</v>
      </c>
      <c r="AC22" s="56">
        <v>3440</v>
      </c>
      <c r="AD22" s="56">
        <v>3440</v>
      </c>
      <c r="AE22" s="56">
        <v>3440</v>
      </c>
      <c r="AF22" s="56">
        <v>3440</v>
      </c>
      <c r="AG22" s="56">
        <v>3440</v>
      </c>
      <c r="AH22" s="56">
        <v>3440</v>
      </c>
      <c r="AI22" s="56">
        <v>3440</v>
      </c>
      <c r="AJ22" s="56">
        <v>3440</v>
      </c>
      <c r="AK22" s="56">
        <v>3440</v>
      </c>
    </row>
    <row r="23" spans="1:37" x14ac:dyDescent="0.35">
      <c r="A23" s="79" t="s">
        <v>1265</v>
      </c>
      <c r="B23" s="55"/>
      <c r="C23" s="56"/>
      <c r="D23" s="56">
        <f>D11-C11</f>
        <v>0</v>
      </c>
      <c r="E23" s="56">
        <f>E11-D11</f>
        <v>-1440</v>
      </c>
      <c r="F23" s="56">
        <f t="shared" ref="F23:AK23" si="0">F11-E11</f>
        <v>-1440</v>
      </c>
      <c r="G23" s="56">
        <f t="shared" si="0"/>
        <v>0</v>
      </c>
      <c r="H23" s="56">
        <f t="shared" si="0"/>
        <v>0</v>
      </c>
      <c r="I23" s="56">
        <f t="shared" si="0"/>
        <v>-1320</v>
      </c>
      <c r="J23" s="56">
        <f t="shared" si="0"/>
        <v>-1360</v>
      </c>
      <c r="K23" s="56">
        <f t="shared" si="0"/>
        <v>-1360</v>
      </c>
      <c r="L23" s="56">
        <f t="shared" si="0"/>
        <v>0</v>
      </c>
      <c r="M23" s="56">
        <f t="shared" si="0"/>
        <v>0</v>
      </c>
      <c r="N23" s="56">
        <f t="shared" si="0"/>
        <v>0</v>
      </c>
      <c r="O23" s="56">
        <f t="shared" si="0"/>
        <v>0</v>
      </c>
      <c r="P23" s="56">
        <f t="shared" si="0"/>
        <v>0</v>
      </c>
      <c r="Q23" s="56">
        <f t="shared" si="0"/>
        <v>-1340</v>
      </c>
      <c r="R23" s="56">
        <f t="shared" si="0"/>
        <v>0</v>
      </c>
      <c r="S23" s="56">
        <f t="shared" si="0"/>
        <v>0</v>
      </c>
      <c r="T23" s="56">
        <f t="shared" si="0"/>
        <v>0</v>
      </c>
      <c r="U23" s="56">
        <f t="shared" si="0"/>
        <v>0</v>
      </c>
      <c r="V23" s="56">
        <f t="shared" si="0"/>
        <v>0</v>
      </c>
      <c r="W23" s="56">
        <f t="shared" si="0"/>
        <v>0</v>
      </c>
      <c r="X23" s="56">
        <f t="shared" si="0"/>
        <v>0</v>
      </c>
      <c r="Y23" s="56">
        <f t="shared" si="0"/>
        <v>0</v>
      </c>
      <c r="Z23" s="56">
        <f t="shared" si="0"/>
        <v>0</v>
      </c>
      <c r="AA23" s="56">
        <f t="shared" si="0"/>
        <v>0</v>
      </c>
      <c r="AB23" s="56">
        <f t="shared" si="0"/>
        <v>0</v>
      </c>
      <c r="AC23" s="56">
        <f t="shared" si="0"/>
        <v>0</v>
      </c>
      <c r="AD23" s="56">
        <f t="shared" si="0"/>
        <v>0</v>
      </c>
      <c r="AE23" s="56">
        <f t="shared" si="0"/>
        <v>0</v>
      </c>
      <c r="AF23" s="56">
        <f t="shared" si="0"/>
        <v>0</v>
      </c>
      <c r="AG23" s="56">
        <f t="shared" si="0"/>
        <v>0</v>
      </c>
      <c r="AH23" s="56">
        <f t="shared" si="0"/>
        <v>0</v>
      </c>
      <c r="AI23" s="56">
        <f t="shared" si="0"/>
        <v>0</v>
      </c>
      <c r="AJ23" s="56">
        <f t="shared" si="0"/>
        <v>0</v>
      </c>
      <c r="AK23" s="56">
        <f t="shared" si="0"/>
        <v>0</v>
      </c>
    </row>
    <row r="24" spans="1:37" x14ac:dyDescent="0.35">
      <c r="A24" s="54"/>
      <c r="B24" s="55"/>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row>
    <row r="25" spans="1:37" x14ac:dyDescent="0.35">
      <c r="A25" s="54" t="s">
        <v>4</v>
      </c>
      <c r="B25" s="55"/>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row>
    <row r="26" spans="1:37" x14ac:dyDescent="0.35">
      <c r="A26" s="60" t="s">
        <v>1256</v>
      </c>
      <c r="B26" s="55" t="s">
        <v>792</v>
      </c>
      <c r="C26" s="56">
        <v>8165</v>
      </c>
      <c r="D26" s="56">
        <v>8119</v>
      </c>
      <c r="E26" s="56">
        <v>8119</v>
      </c>
      <c r="F26" s="56">
        <v>6439</v>
      </c>
      <c r="G26" s="56">
        <v>6439</v>
      </c>
      <c r="H26" s="56">
        <v>6439</v>
      </c>
      <c r="I26" s="56">
        <v>5739</v>
      </c>
      <c r="J26" s="56">
        <v>5739</v>
      </c>
      <c r="K26" s="56">
        <v>4339</v>
      </c>
      <c r="L26" s="56">
        <v>3609</v>
      </c>
      <c r="M26" s="56">
        <v>2879</v>
      </c>
      <c r="N26" s="56">
        <v>2879</v>
      </c>
      <c r="O26" s="56">
        <v>2436</v>
      </c>
      <c r="P26" s="56">
        <v>2436</v>
      </c>
      <c r="Q26" s="56">
        <v>2016</v>
      </c>
      <c r="R26" s="56">
        <v>1596</v>
      </c>
      <c r="S26" s="56">
        <v>1596</v>
      </c>
      <c r="T26" s="56">
        <v>852</v>
      </c>
      <c r="U26" s="56">
        <v>852</v>
      </c>
      <c r="V26" s="56">
        <v>0</v>
      </c>
      <c r="W26" s="56">
        <v>0</v>
      </c>
      <c r="X26" s="56">
        <v>0</v>
      </c>
      <c r="Y26" s="56">
        <v>0</v>
      </c>
      <c r="Z26" s="56">
        <v>0</v>
      </c>
      <c r="AA26" s="56">
        <v>0</v>
      </c>
      <c r="AB26" s="56">
        <v>0</v>
      </c>
      <c r="AC26" s="56">
        <v>0</v>
      </c>
      <c r="AD26" s="56">
        <v>0</v>
      </c>
      <c r="AE26" s="56">
        <v>0</v>
      </c>
      <c r="AF26" s="56">
        <v>0</v>
      </c>
      <c r="AG26" s="56">
        <v>0</v>
      </c>
      <c r="AH26" s="56">
        <v>0</v>
      </c>
      <c r="AI26" s="56">
        <v>0</v>
      </c>
      <c r="AJ26" s="56">
        <v>0</v>
      </c>
      <c r="AK26" s="56">
        <v>0</v>
      </c>
    </row>
    <row r="27" spans="1:37" x14ac:dyDescent="0.35">
      <c r="A27" s="60" t="s">
        <v>1257</v>
      </c>
      <c r="B27" s="55" t="s">
        <v>792</v>
      </c>
      <c r="C27" s="56">
        <v>152</v>
      </c>
      <c r="D27" s="56">
        <v>152</v>
      </c>
      <c r="E27" s="56">
        <v>152</v>
      </c>
      <c r="F27" s="56">
        <v>152</v>
      </c>
      <c r="G27" s="56">
        <v>152</v>
      </c>
      <c r="H27" s="56">
        <v>152</v>
      </c>
      <c r="I27" s="56">
        <v>152</v>
      </c>
      <c r="J27" s="56">
        <v>152</v>
      </c>
      <c r="K27" s="56">
        <v>152</v>
      </c>
      <c r="L27" s="56">
        <v>152</v>
      </c>
      <c r="M27" s="56">
        <v>152</v>
      </c>
      <c r="N27" s="56">
        <v>152</v>
      </c>
      <c r="O27" s="56">
        <v>152</v>
      </c>
      <c r="P27" s="56">
        <v>152</v>
      </c>
      <c r="Q27" s="56">
        <v>152</v>
      </c>
      <c r="R27" s="56">
        <v>152</v>
      </c>
      <c r="S27" s="56">
        <v>152</v>
      </c>
      <c r="T27" s="56">
        <v>152</v>
      </c>
      <c r="U27" s="56">
        <v>152</v>
      </c>
      <c r="V27" s="56">
        <v>152</v>
      </c>
      <c r="W27" s="56">
        <v>152</v>
      </c>
      <c r="X27" s="56">
        <v>152</v>
      </c>
      <c r="Y27" s="56">
        <v>152</v>
      </c>
      <c r="Z27" s="56">
        <v>152</v>
      </c>
      <c r="AA27" s="56">
        <v>152</v>
      </c>
      <c r="AB27" s="56">
        <v>152</v>
      </c>
      <c r="AC27" s="56">
        <v>152</v>
      </c>
      <c r="AD27" s="56">
        <v>152</v>
      </c>
      <c r="AE27" s="56">
        <v>152</v>
      </c>
      <c r="AF27" s="56">
        <v>152</v>
      </c>
      <c r="AG27" s="56">
        <v>152</v>
      </c>
      <c r="AH27" s="56">
        <v>152</v>
      </c>
      <c r="AI27" s="56">
        <v>152</v>
      </c>
      <c r="AJ27" s="56">
        <v>152</v>
      </c>
      <c r="AK27" s="56">
        <v>152</v>
      </c>
    </row>
    <row r="28" spans="1:37" x14ac:dyDescent="0.35">
      <c r="A28" s="60" t="s">
        <v>713</v>
      </c>
      <c r="B28" s="55" t="s">
        <v>792</v>
      </c>
      <c r="C28" s="56">
        <v>3016</v>
      </c>
      <c r="D28" s="56">
        <v>3016</v>
      </c>
      <c r="E28" s="56">
        <v>3016</v>
      </c>
      <c r="F28" s="56">
        <v>3016</v>
      </c>
      <c r="G28" s="56">
        <v>3416</v>
      </c>
      <c r="H28" s="56">
        <v>3416</v>
      </c>
      <c r="I28" s="56">
        <v>3416</v>
      </c>
      <c r="J28" s="56">
        <v>3816</v>
      </c>
      <c r="K28" s="56">
        <v>4376</v>
      </c>
      <c r="L28" s="56">
        <v>4642</v>
      </c>
      <c r="M28" s="56">
        <v>4842</v>
      </c>
      <c r="N28" s="56">
        <v>4672</v>
      </c>
      <c r="O28" s="56">
        <v>4672</v>
      </c>
      <c r="P28" s="56">
        <v>4672</v>
      </c>
      <c r="Q28" s="56">
        <v>4728</v>
      </c>
      <c r="R28" s="56">
        <v>4728</v>
      </c>
      <c r="S28" s="56">
        <v>4728</v>
      </c>
      <c r="T28" s="56">
        <v>5128</v>
      </c>
      <c r="U28" s="56">
        <v>5128</v>
      </c>
      <c r="V28" s="56">
        <v>5128</v>
      </c>
      <c r="W28" s="56">
        <v>5126</v>
      </c>
      <c r="X28" s="56">
        <v>5127</v>
      </c>
      <c r="Y28" s="56">
        <v>5127</v>
      </c>
      <c r="Z28" s="56">
        <v>5327</v>
      </c>
      <c r="AA28" s="56">
        <v>5808</v>
      </c>
      <c r="AB28" s="56">
        <v>5468</v>
      </c>
      <c r="AC28" s="56">
        <v>5468</v>
      </c>
      <c r="AD28" s="56">
        <v>5468</v>
      </c>
      <c r="AE28" s="56">
        <v>5468</v>
      </c>
      <c r="AF28" s="56">
        <v>5468</v>
      </c>
      <c r="AG28" s="56">
        <v>5468</v>
      </c>
      <c r="AH28" s="56">
        <v>5468</v>
      </c>
      <c r="AI28" s="56">
        <v>5468</v>
      </c>
      <c r="AJ28" s="56">
        <v>5468</v>
      </c>
      <c r="AK28" s="56">
        <v>5468</v>
      </c>
    </row>
    <row r="29" spans="1:37" x14ac:dyDescent="0.35">
      <c r="A29" s="60" t="s">
        <v>1258</v>
      </c>
      <c r="B29" s="55" t="s">
        <v>792</v>
      </c>
      <c r="C29" s="56">
        <v>419</v>
      </c>
      <c r="D29" s="56">
        <v>419</v>
      </c>
      <c r="E29" s="56">
        <v>419</v>
      </c>
      <c r="F29" s="56">
        <v>419</v>
      </c>
      <c r="G29" s="56">
        <v>419</v>
      </c>
      <c r="H29" s="56">
        <v>419</v>
      </c>
      <c r="I29" s="56">
        <v>419</v>
      </c>
      <c r="J29" s="56">
        <v>419</v>
      </c>
      <c r="K29" s="56">
        <v>131</v>
      </c>
      <c r="L29" s="56">
        <v>131</v>
      </c>
      <c r="M29" s="56">
        <v>131</v>
      </c>
      <c r="N29" s="56">
        <v>131</v>
      </c>
      <c r="O29" s="56">
        <v>131</v>
      </c>
      <c r="P29" s="56">
        <v>131</v>
      </c>
      <c r="Q29" s="56">
        <v>131</v>
      </c>
      <c r="R29" s="56">
        <v>131</v>
      </c>
      <c r="S29" s="56">
        <v>131</v>
      </c>
      <c r="T29" s="56">
        <v>131</v>
      </c>
      <c r="U29" s="56">
        <v>131</v>
      </c>
      <c r="V29" s="56">
        <v>0</v>
      </c>
      <c r="W29" s="56">
        <v>0</v>
      </c>
      <c r="X29" s="56">
        <v>0</v>
      </c>
      <c r="Y29" s="56">
        <v>0</v>
      </c>
      <c r="Z29" s="56">
        <v>0</v>
      </c>
      <c r="AA29" s="56">
        <v>0</v>
      </c>
      <c r="AB29" s="56">
        <v>0</v>
      </c>
      <c r="AC29" s="56">
        <v>0</v>
      </c>
      <c r="AD29" s="56">
        <v>0</v>
      </c>
      <c r="AE29" s="56">
        <v>0</v>
      </c>
      <c r="AF29" s="56">
        <v>0</v>
      </c>
      <c r="AG29" s="56">
        <v>0</v>
      </c>
      <c r="AH29" s="56">
        <v>0</v>
      </c>
      <c r="AI29" s="56">
        <v>0</v>
      </c>
      <c r="AJ29" s="56">
        <v>0</v>
      </c>
      <c r="AK29" s="56">
        <v>0</v>
      </c>
    </row>
    <row r="30" spans="1:37" x14ac:dyDescent="0.35">
      <c r="A30" s="60" t="s">
        <v>316</v>
      </c>
      <c r="B30" s="55" t="s">
        <v>792</v>
      </c>
      <c r="C30" s="56">
        <v>2400</v>
      </c>
      <c r="D30" s="56">
        <v>2652</v>
      </c>
      <c r="E30" s="56">
        <v>3619</v>
      </c>
      <c r="F30" s="56">
        <v>3819</v>
      </c>
      <c r="G30" s="56">
        <v>5078</v>
      </c>
      <c r="H30" s="56">
        <v>6242</v>
      </c>
      <c r="I30" s="56">
        <v>7092</v>
      </c>
      <c r="J30" s="56">
        <v>7482</v>
      </c>
      <c r="K30" s="56">
        <v>8942</v>
      </c>
      <c r="L30" s="56">
        <v>9642</v>
      </c>
      <c r="M30" s="56">
        <v>10666</v>
      </c>
      <c r="N30" s="56">
        <v>11586</v>
      </c>
      <c r="O30" s="56">
        <v>12366</v>
      </c>
      <c r="P30" s="56">
        <v>12636</v>
      </c>
      <c r="Q30" s="56">
        <v>13656</v>
      </c>
      <c r="R30" s="56">
        <v>14616</v>
      </c>
      <c r="S30" s="56">
        <v>14746</v>
      </c>
      <c r="T30" s="56">
        <v>15916</v>
      </c>
      <c r="U30" s="56">
        <v>15916</v>
      </c>
      <c r="V30" s="56">
        <v>16616</v>
      </c>
      <c r="W30" s="56">
        <v>17246</v>
      </c>
      <c r="X30" s="56">
        <v>17326</v>
      </c>
      <c r="Y30" s="56">
        <v>17326</v>
      </c>
      <c r="Z30" s="56">
        <v>17676</v>
      </c>
      <c r="AA30" s="56">
        <v>17676</v>
      </c>
      <c r="AB30" s="56">
        <v>17786</v>
      </c>
      <c r="AC30" s="56">
        <v>17786</v>
      </c>
      <c r="AD30" s="56">
        <v>17986</v>
      </c>
      <c r="AE30" s="56">
        <v>17986</v>
      </c>
      <c r="AF30" s="56">
        <v>18136</v>
      </c>
      <c r="AG30" s="56">
        <v>18186</v>
      </c>
      <c r="AH30" s="56">
        <v>18226</v>
      </c>
      <c r="AI30" s="56">
        <v>18226</v>
      </c>
      <c r="AJ30" s="56">
        <v>18276</v>
      </c>
      <c r="AK30" s="56">
        <v>18276</v>
      </c>
    </row>
    <row r="31" spans="1:37" x14ac:dyDescent="0.35">
      <c r="A31" s="60" t="s">
        <v>309</v>
      </c>
      <c r="B31" s="55" t="s">
        <v>792</v>
      </c>
      <c r="C31" s="56">
        <v>3994</v>
      </c>
      <c r="D31" s="56">
        <v>4418</v>
      </c>
      <c r="E31" s="56">
        <v>4771</v>
      </c>
      <c r="F31" s="56">
        <v>4790</v>
      </c>
      <c r="G31" s="56">
        <v>5424</v>
      </c>
      <c r="H31" s="56">
        <v>5499</v>
      </c>
      <c r="I31" s="56">
        <v>5566</v>
      </c>
      <c r="J31" s="56">
        <v>5739</v>
      </c>
      <c r="K31" s="56">
        <v>6252</v>
      </c>
      <c r="L31" s="56">
        <v>8163</v>
      </c>
      <c r="M31" s="56">
        <v>9136</v>
      </c>
      <c r="N31" s="56">
        <v>9769</v>
      </c>
      <c r="O31" s="56">
        <v>10615</v>
      </c>
      <c r="P31" s="56">
        <v>11156</v>
      </c>
      <c r="Q31" s="56">
        <v>11804</v>
      </c>
      <c r="R31" s="56">
        <v>12760</v>
      </c>
      <c r="S31" s="56">
        <v>13012</v>
      </c>
      <c r="T31" s="56">
        <v>14032</v>
      </c>
      <c r="U31" s="56">
        <v>15298</v>
      </c>
      <c r="V31" s="56">
        <v>16463</v>
      </c>
      <c r="W31" s="56">
        <v>16894</v>
      </c>
      <c r="X31" s="56">
        <v>17425</v>
      </c>
      <c r="Y31" s="56">
        <v>18041</v>
      </c>
      <c r="Z31" s="56">
        <v>18366</v>
      </c>
      <c r="AA31" s="56">
        <v>18537</v>
      </c>
      <c r="AB31" s="56">
        <v>18908</v>
      </c>
      <c r="AC31" s="56">
        <v>18974</v>
      </c>
      <c r="AD31" s="56">
        <v>19050</v>
      </c>
      <c r="AE31" s="56">
        <v>19271</v>
      </c>
      <c r="AF31" s="56">
        <v>19541</v>
      </c>
      <c r="AG31" s="56">
        <v>19807</v>
      </c>
      <c r="AH31" s="56">
        <v>20003</v>
      </c>
      <c r="AI31" s="56">
        <v>20194</v>
      </c>
      <c r="AJ31" s="56">
        <v>20265</v>
      </c>
      <c r="AK31" s="56">
        <v>20339</v>
      </c>
    </row>
    <row r="32" spans="1:37" x14ac:dyDescent="0.35">
      <c r="A32" s="60" t="s">
        <v>1259</v>
      </c>
      <c r="B32" s="55" t="s">
        <v>792</v>
      </c>
      <c r="C32" s="56">
        <v>6823</v>
      </c>
      <c r="D32" s="56">
        <v>7265</v>
      </c>
      <c r="E32" s="56">
        <v>7704</v>
      </c>
      <c r="F32" s="56">
        <v>8153</v>
      </c>
      <c r="G32" s="56">
        <v>8591</v>
      </c>
      <c r="H32" s="56">
        <v>9030</v>
      </c>
      <c r="I32" s="56">
        <v>9408</v>
      </c>
      <c r="J32" s="56">
        <v>9763</v>
      </c>
      <c r="K32" s="56">
        <v>10108</v>
      </c>
      <c r="L32" s="56">
        <v>10482</v>
      </c>
      <c r="M32" s="56">
        <v>10880</v>
      </c>
      <c r="N32" s="56">
        <v>11316</v>
      </c>
      <c r="O32" s="56">
        <v>11759</v>
      </c>
      <c r="P32" s="56">
        <v>12130</v>
      </c>
      <c r="Q32" s="56">
        <v>12500</v>
      </c>
      <c r="R32" s="56">
        <v>12870</v>
      </c>
      <c r="S32" s="56">
        <v>13240</v>
      </c>
      <c r="T32" s="56">
        <v>13611</v>
      </c>
      <c r="U32" s="56">
        <v>13981</v>
      </c>
      <c r="V32" s="56">
        <v>14351</v>
      </c>
      <c r="W32" s="56">
        <v>14721</v>
      </c>
      <c r="X32" s="56">
        <v>15091</v>
      </c>
      <c r="Y32" s="56">
        <v>15462</v>
      </c>
      <c r="Z32" s="56">
        <v>15832</v>
      </c>
      <c r="AA32" s="56">
        <v>16202</v>
      </c>
      <c r="AB32" s="56">
        <v>16572</v>
      </c>
      <c r="AC32" s="56">
        <v>16943</v>
      </c>
      <c r="AD32" s="56">
        <v>17313</v>
      </c>
      <c r="AE32" s="56">
        <v>17683</v>
      </c>
      <c r="AF32" s="56">
        <v>18053</v>
      </c>
      <c r="AG32" s="56">
        <v>18362</v>
      </c>
      <c r="AH32" s="56">
        <v>18670</v>
      </c>
      <c r="AI32" s="56">
        <v>18979</v>
      </c>
      <c r="AJ32" s="56">
        <v>19287</v>
      </c>
      <c r="AK32" s="56">
        <v>19596</v>
      </c>
    </row>
    <row r="33" spans="1:37" x14ac:dyDescent="0.35">
      <c r="A33" s="60" t="s">
        <v>1260</v>
      </c>
      <c r="B33" s="55" t="s">
        <v>792</v>
      </c>
      <c r="C33" s="56">
        <v>195</v>
      </c>
      <c r="D33" s="56">
        <v>199</v>
      </c>
      <c r="E33" s="56">
        <v>202</v>
      </c>
      <c r="F33" s="56">
        <v>206</v>
      </c>
      <c r="G33" s="56">
        <v>208</v>
      </c>
      <c r="H33" s="56">
        <v>211</v>
      </c>
      <c r="I33" s="56">
        <v>214</v>
      </c>
      <c r="J33" s="56">
        <v>218</v>
      </c>
      <c r="K33" s="56">
        <v>222</v>
      </c>
      <c r="L33" s="56">
        <v>225</v>
      </c>
      <c r="M33" s="56">
        <v>221</v>
      </c>
      <c r="N33" s="56">
        <v>216</v>
      </c>
      <c r="O33" s="56">
        <v>205</v>
      </c>
      <c r="P33" s="56">
        <v>196</v>
      </c>
      <c r="Q33" s="56">
        <v>200</v>
      </c>
      <c r="R33" s="56">
        <v>203</v>
      </c>
      <c r="S33" s="56">
        <v>207</v>
      </c>
      <c r="T33" s="56">
        <v>211</v>
      </c>
      <c r="U33" s="56">
        <v>214</v>
      </c>
      <c r="V33" s="56">
        <v>218</v>
      </c>
      <c r="W33" s="56">
        <v>222</v>
      </c>
      <c r="X33" s="56">
        <v>225</v>
      </c>
      <c r="Y33" s="56">
        <v>229</v>
      </c>
      <c r="Z33" s="56">
        <v>233</v>
      </c>
      <c r="AA33" s="56">
        <v>235</v>
      </c>
      <c r="AB33" s="56">
        <v>238</v>
      </c>
      <c r="AC33" s="56">
        <v>242</v>
      </c>
      <c r="AD33" s="56">
        <v>245</v>
      </c>
      <c r="AE33" s="56">
        <v>249</v>
      </c>
      <c r="AF33" s="56">
        <v>253</v>
      </c>
      <c r="AG33" s="56">
        <v>256</v>
      </c>
      <c r="AH33" s="56">
        <v>260</v>
      </c>
      <c r="AI33" s="56">
        <v>264</v>
      </c>
      <c r="AJ33" s="56">
        <v>267</v>
      </c>
      <c r="AK33" s="56">
        <v>271</v>
      </c>
    </row>
    <row r="34" spans="1:37" x14ac:dyDescent="0.35">
      <c r="A34" s="60" t="s">
        <v>1261</v>
      </c>
      <c r="B34" s="55" t="s">
        <v>792</v>
      </c>
      <c r="C34" s="56">
        <v>1867</v>
      </c>
      <c r="D34" s="56">
        <v>3067</v>
      </c>
      <c r="E34" s="56">
        <v>3067</v>
      </c>
      <c r="F34" s="56">
        <v>3067</v>
      </c>
      <c r="G34" s="56">
        <v>3067</v>
      </c>
      <c r="H34" s="56">
        <v>3955</v>
      </c>
      <c r="I34" s="56">
        <v>5339</v>
      </c>
      <c r="J34" s="56">
        <v>6354</v>
      </c>
      <c r="K34" s="56">
        <v>6854</v>
      </c>
      <c r="L34" s="56">
        <v>8054</v>
      </c>
      <c r="M34" s="56">
        <v>8654</v>
      </c>
      <c r="N34" s="56">
        <v>8955</v>
      </c>
      <c r="O34" s="56">
        <v>9855</v>
      </c>
      <c r="P34" s="56">
        <v>10855</v>
      </c>
      <c r="Q34" s="56">
        <v>10853</v>
      </c>
      <c r="R34" s="56">
        <v>11453</v>
      </c>
      <c r="S34" s="56">
        <v>12103</v>
      </c>
      <c r="T34" s="56">
        <v>12003</v>
      </c>
      <c r="U34" s="56">
        <v>12603</v>
      </c>
      <c r="V34" s="56">
        <v>13653</v>
      </c>
      <c r="W34" s="56">
        <v>14498</v>
      </c>
      <c r="X34" s="56">
        <v>13818</v>
      </c>
      <c r="Y34" s="56">
        <v>13738</v>
      </c>
      <c r="Z34" s="56">
        <v>14238</v>
      </c>
      <c r="AA34" s="56">
        <v>14238</v>
      </c>
      <c r="AB34" s="56">
        <v>14401</v>
      </c>
      <c r="AC34" s="56">
        <v>14017</v>
      </c>
      <c r="AD34" s="56">
        <v>14282</v>
      </c>
      <c r="AE34" s="56">
        <v>14282</v>
      </c>
      <c r="AF34" s="56">
        <v>14382</v>
      </c>
      <c r="AG34" s="56">
        <v>14582</v>
      </c>
      <c r="AH34" s="56">
        <v>14782</v>
      </c>
      <c r="AI34" s="56">
        <v>14782</v>
      </c>
      <c r="AJ34" s="56">
        <v>14782</v>
      </c>
      <c r="AK34" s="56">
        <v>14802</v>
      </c>
    </row>
    <row r="35" spans="1:37" x14ac:dyDescent="0.35">
      <c r="A35" s="60" t="s">
        <v>1262</v>
      </c>
      <c r="B35" s="55" t="s">
        <v>792</v>
      </c>
      <c r="C35" s="56">
        <v>625</v>
      </c>
      <c r="D35" s="56">
        <v>1044</v>
      </c>
      <c r="E35" s="56">
        <v>1335</v>
      </c>
      <c r="F35" s="56">
        <v>1598</v>
      </c>
      <c r="G35" s="56">
        <v>1836</v>
      </c>
      <c r="H35" s="56">
        <v>2108</v>
      </c>
      <c r="I35" s="56">
        <v>2373</v>
      </c>
      <c r="J35" s="56">
        <v>2632</v>
      </c>
      <c r="K35" s="56">
        <v>2903</v>
      </c>
      <c r="L35" s="56">
        <v>3186</v>
      </c>
      <c r="M35" s="56">
        <v>3474</v>
      </c>
      <c r="N35" s="56">
        <v>3752</v>
      </c>
      <c r="O35" s="56">
        <v>4029</v>
      </c>
      <c r="P35" s="56">
        <v>4316</v>
      </c>
      <c r="Q35" s="56">
        <v>4585</v>
      </c>
      <c r="R35" s="56">
        <v>4843</v>
      </c>
      <c r="S35" s="56">
        <v>5103</v>
      </c>
      <c r="T35" s="56">
        <v>5361</v>
      </c>
      <c r="U35" s="56">
        <v>5634</v>
      </c>
      <c r="V35" s="56">
        <v>5913</v>
      </c>
      <c r="W35" s="56">
        <v>6208</v>
      </c>
      <c r="X35" s="56">
        <v>6503</v>
      </c>
      <c r="Y35" s="56">
        <v>6799</v>
      </c>
      <c r="Z35" s="56">
        <v>7099</v>
      </c>
      <c r="AA35" s="56">
        <v>7380</v>
      </c>
      <c r="AB35" s="56">
        <v>7650</v>
      </c>
      <c r="AC35" s="56">
        <v>7913</v>
      </c>
      <c r="AD35" s="56">
        <v>8167</v>
      </c>
      <c r="AE35" s="56">
        <v>8426</v>
      </c>
      <c r="AF35" s="56">
        <v>8692</v>
      </c>
      <c r="AG35" s="56">
        <v>8960</v>
      </c>
      <c r="AH35" s="56">
        <v>9229</v>
      </c>
      <c r="AI35" s="56">
        <v>9500</v>
      </c>
      <c r="AJ35" s="56">
        <v>9773</v>
      </c>
      <c r="AK35" s="56">
        <v>10047</v>
      </c>
    </row>
    <row r="36" spans="1:37" x14ac:dyDescent="0.35">
      <c r="A36" s="60" t="s">
        <v>1263</v>
      </c>
      <c r="B36" s="55" t="s">
        <v>792</v>
      </c>
      <c r="C36" s="56">
        <v>0</v>
      </c>
      <c r="D36" s="56">
        <v>250</v>
      </c>
      <c r="E36" s="56">
        <v>250</v>
      </c>
      <c r="F36" s="56">
        <v>250</v>
      </c>
      <c r="G36" s="56">
        <v>250</v>
      </c>
      <c r="H36" s="56">
        <v>250</v>
      </c>
      <c r="I36" s="56">
        <v>250</v>
      </c>
      <c r="J36" s="56">
        <v>650</v>
      </c>
      <c r="K36" s="56">
        <v>1050</v>
      </c>
      <c r="L36" s="56">
        <v>1450</v>
      </c>
      <c r="M36" s="56">
        <v>1850</v>
      </c>
      <c r="N36" s="56">
        <v>2250</v>
      </c>
      <c r="O36" s="56">
        <v>2250</v>
      </c>
      <c r="P36" s="56">
        <v>2250</v>
      </c>
      <c r="Q36" s="56">
        <v>2250</v>
      </c>
      <c r="R36" s="56">
        <v>2250</v>
      </c>
      <c r="S36" s="56">
        <v>2250</v>
      </c>
      <c r="T36" s="56">
        <v>2250</v>
      </c>
      <c r="U36" s="56">
        <v>2250</v>
      </c>
      <c r="V36" s="56">
        <v>2250</v>
      </c>
      <c r="W36" s="56">
        <v>2250</v>
      </c>
      <c r="X36" s="56">
        <v>2250</v>
      </c>
      <c r="Y36" s="56">
        <v>2250</v>
      </c>
      <c r="Z36" s="56">
        <v>2250</v>
      </c>
      <c r="AA36" s="56">
        <v>2250</v>
      </c>
      <c r="AB36" s="56">
        <v>2250</v>
      </c>
      <c r="AC36" s="56">
        <v>2250</v>
      </c>
      <c r="AD36" s="56">
        <v>2250</v>
      </c>
      <c r="AE36" s="56">
        <v>2250</v>
      </c>
      <c r="AF36" s="56">
        <v>2250</v>
      </c>
      <c r="AG36" s="56">
        <v>2250</v>
      </c>
      <c r="AH36" s="56">
        <v>2250</v>
      </c>
      <c r="AI36" s="56">
        <v>2250</v>
      </c>
      <c r="AJ36" s="56">
        <v>2250</v>
      </c>
      <c r="AK36" s="56">
        <v>2250</v>
      </c>
    </row>
    <row r="37" spans="1:37" x14ac:dyDescent="0.35">
      <c r="A37" s="60" t="s">
        <v>1264</v>
      </c>
      <c r="B37" s="55" t="s">
        <v>792</v>
      </c>
      <c r="C37" s="56">
        <v>570</v>
      </c>
      <c r="D37" s="56">
        <v>570</v>
      </c>
      <c r="E37" s="56">
        <v>570</v>
      </c>
      <c r="F37" s="56">
        <v>570</v>
      </c>
      <c r="G37" s="56">
        <v>570</v>
      </c>
      <c r="H37" s="56">
        <v>570</v>
      </c>
      <c r="I37" s="56">
        <v>570</v>
      </c>
      <c r="J37" s="56">
        <v>570</v>
      </c>
      <c r="K37" s="56">
        <v>570</v>
      </c>
      <c r="L37" s="56">
        <v>570</v>
      </c>
      <c r="M37" s="56">
        <v>570</v>
      </c>
      <c r="N37" s="56">
        <v>570</v>
      </c>
      <c r="O37" s="56">
        <v>570</v>
      </c>
      <c r="P37" s="56">
        <v>570</v>
      </c>
      <c r="Q37" s="56">
        <v>570</v>
      </c>
      <c r="R37" s="56">
        <v>570</v>
      </c>
      <c r="S37" s="56">
        <v>570</v>
      </c>
      <c r="T37" s="56">
        <v>570</v>
      </c>
      <c r="U37" s="56">
        <v>570</v>
      </c>
      <c r="V37" s="56">
        <v>570</v>
      </c>
      <c r="W37" s="56">
        <v>570</v>
      </c>
      <c r="X37" s="56">
        <v>570</v>
      </c>
      <c r="Y37" s="56">
        <v>570</v>
      </c>
      <c r="Z37" s="56">
        <v>570</v>
      </c>
      <c r="AA37" s="56">
        <v>570</v>
      </c>
      <c r="AB37" s="56">
        <v>570</v>
      </c>
      <c r="AC37" s="56">
        <v>570</v>
      </c>
      <c r="AD37" s="56">
        <v>570</v>
      </c>
      <c r="AE37" s="56">
        <v>570</v>
      </c>
      <c r="AF37" s="56">
        <v>570</v>
      </c>
      <c r="AG37" s="56">
        <v>570</v>
      </c>
      <c r="AH37" s="56">
        <v>570</v>
      </c>
      <c r="AI37" s="56">
        <v>570</v>
      </c>
      <c r="AJ37" s="56">
        <v>570</v>
      </c>
      <c r="AK37" s="56">
        <v>570</v>
      </c>
    </row>
    <row r="38" spans="1:37" x14ac:dyDescent="0.35">
      <c r="A38" s="79" t="s">
        <v>1265</v>
      </c>
      <c r="B38" s="55"/>
      <c r="C38" s="56"/>
      <c r="D38" s="56">
        <f>D26-C26</f>
        <v>-46</v>
      </c>
      <c r="E38" s="56">
        <f t="shared" ref="E38:AK38" si="1">E26-D26</f>
        <v>0</v>
      </c>
      <c r="F38" s="56">
        <f t="shared" si="1"/>
        <v>-1680</v>
      </c>
      <c r="G38" s="56">
        <f t="shared" si="1"/>
        <v>0</v>
      </c>
      <c r="H38" s="56">
        <f t="shared" si="1"/>
        <v>0</v>
      </c>
      <c r="I38" s="56">
        <f t="shared" si="1"/>
        <v>-700</v>
      </c>
      <c r="J38" s="56">
        <f t="shared" si="1"/>
        <v>0</v>
      </c>
      <c r="K38" s="56">
        <f t="shared" si="1"/>
        <v>-1400</v>
      </c>
      <c r="L38" s="56">
        <f t="shared" si="1"/>
        <v>-730</v>
      </c>
      <c r="M38" s="56">
        <f t="shared" si="1"/>
        <v>-730</v>
      </c>
      <c r="N38" s="56">
        <f t="shared" si="1"/>
        <v>0</v>
      </c>
      <c r="O38" s="56">
        <f t="shared" si="1"/>
        <v>-443</v>
      </c>
      <c r="P38" s="56">
        <f t="shared" si="1"/>
        <v>0</v>
      </c>
      <c r="Q38" s="56">
        <f t="shared" si="1"/>
        <v>-420</v>
      </c>
      <c r="R38" s="56">
        <f t="shared" si="1"/>
        <v>-420</v>
      </c>
      <c r="S38" s="56">
        <f t="shared" si="1"/>
        <v>0</v>
      </c>
      <c r="T38" s="56">
        <f t="shared" si="1"/>
        <v>-744</v>
      </c>
      <c r="U38" s="56">
        <f t="shared" si="1"/>
        <v>0</v>
      </c>
      <c r="V38" s="56">
        <f t="shared" si="1"/>
        <v>-852</v>
      </c>
      <c r="W38" s="56">
        <f t="shared" si="1"/>
        <v>0</v>
      </c>
      <c r="X38" s="56">
        <f t="shared" si="1"/>
        <v>0</v>
      </c>
      <c r="Y38" s="56">
        <f t="shared" si="1"/>
        <v>0</v>
      </c>
      <c r="Z38" s="56">
        <f t="shared" si="1"/>
        <v>0</v>
      </c>
      <c r="AA38" s="56">
        <f t="shared" si="1"/>
        <v>0</v>
      </c>
      <c r="AB38" s="56">
        <f t="shared" si="1"/>
        <v>0</v>
      </c>
      <c r="AC38" s="56">
        <f t="shared" si="1"/>
        <v>0</v>
      </c>
      <c r="AD38" s="56">
        <f t="shared" si="1"/>
        <v>0</v>
      </c>
      <c r="AE38" s="56">
        <f t="shared" si="1"/>
        <v>0</v>
      </c>
      <c r="AF38" s="56">
        <f t="shared" si="1"/>
        <v>0</v>
      </c>
      <c r="AG38" s="56">
        <f t="shared" si="1"/>
        <v>0</v>
      </c>
      <c r="AH38" s="56">
        <f t="shared" si="1"/>
        <v>0</v>
      </c>
      <c r="AI38" s="56">
        <f t="shared" si="1"/>
        <v>0</v>
      </c>
      <c r="AJ38" s="56">
        <f t="shared" si="1"/>
        <v>0</v>
      </c>
      <c r="AK38" s="56">
        <f t="shared" si="1"/>
        <v>0</v>
      </c>
    </row>
    <row r="39" spans="1:37" x14ac:dyDescent="0.35">
      <c r="A39" s="79" t="s">
        <v>1266</v>
      </c>
      <c r="B39" s="55" t="s">
        <v>792</v>
      </c>
      <c r="C39" s="56"/>
      <c r="D39" s="56">
        <v>176</v>
      </c>
      <c r="E39" s="56"/>
      <c r="F39" s="56"/>
      <c r="G39" s="56"/>
      <c r="H39" s="56"/>
      <c r="I39" s="56"/>
      <c r="J39" s="56"/>
      <c r="K39" s="56"/>
      <c r="L39" s="56">
        <v>-292</v>
      </c>
      <c r="M39" s="56"/>
      <c r="N39" s="56">
        <v>-370</v>
      </c>
      <c r="O39" s="56"/>
      <c r="P39" s="56"/>
      <c r="Q39" s="56">
        <v>-144</v>
      </c>
      <c r="R39" s="56"/>
      <c r="S39" s="56"/>
      <c r="T39" s="56"/>
      <c r="U39" s="56"/>
      <c r="V39" s="56"/>
      <c r="W39" s="56">
        <f>-630-131</f>
        <v>-761</v>
      </c>
      <c r="X39" s="56">
        <f>-504-243</f>
        <v>-747</v>
      </c>
      <c r="Y39" s="56"/>
      <c r="Z39" s="56"/>
      <c r="AA39" s="56">
        <v>-519</v>
      </c>
      <c r="AB39" s="56">
        <v>-332</v>
      </c>
      <c r="AC39" s="56"/>
      <c r="AD39" s="56"/>
      <c r="AE39" s="56"/>
      <c r="AF39" s="56"/>
      <c r="AG39" s="56"/>
      <c r="AH39" s="56"/>
      <c r="AI39" s="56"/>
      <c r="AJ39" s="56"/>
      <c r="AK39" s="56"/>
    </row>
    <row r="40" spans="1:37" x14ac:dyDescent="0.35">
      <c r="A40" s="79" t="s">
        <v>1267</v>
      </c>
      <c r="B40" s="55" t="s">
        <v>792</v>
      </c>
      <c r="C40" s="56"/>
      <c r="D40" s="56">
        <f t="shared" ref="D40:AK40" si="2">(D28-C28)-D39</f>
        <v>-176</v>
      </c>
      <c r="E40" s="56">
        <f t="shared" si="2"/>
        <v>0</v>
      </c>
      <c r="F40" s="56">
        <f t="shared" si="2"/>
        <v>0</v>
      </c>
      <c r="G40" s="56">
        <f t="shared" si="2"/>
        <v>400</v>
      </c>
      <c r="H40" s="56">
        <f t="shared" si="2"/>
        <v>0</v>
      </c>
      <c r="I40" s="56">
        <f t="shared" si="2"/>
        <v>0</v>
      </c>
      <c r="J40" s="56">
        <f t="shared" si="2"/>
        <v>400</v>
      </c>
      <c r="K40" s="56">
        <f t="shared" si="2"/>
        <v>560</v>
      </c>
      <c r="L40" s="56">
        <f t="shared" si="2"/>
        <v>558</v>
      </c>
      <c r="M40" s="56">
        <f t="shared" si="2"/>
        <v>200</v>
      </c>
      <c r="N40" s="56">
        <f t="shared" si="2"/>
        <v>200</v>
      </c>
      <c r="O40" s="56">
        <f t="shared" si="2"/>
        <v>0</v>
      </c>
      <c r="P40" s="56">
        <f t="shared" si="2"/>
        <v>0</v>
      </c>
      <c r="Q40" s="56">
        <f t="shared" si="2"/>
        <v>200</v>
      </c>
      <c r="R40" s="56">
        <f t="shared" si="2"/>
        <v>0</v>
      </c>
      <c r="S40" s="56">
        <f t="shared" si="2"/>
        <v>0</v>
      </c>
      <c r="T40" s="56">
        <f t="shared" si="2"/>
        <v>400</v>
      </c>
      <c r="U40" s="56">
        <f t="shared" si="2"/>
        <v>0</v>
      </c>
      <c r="V40" s="56">
        <f t="shared" si="2"/>
        <v>0</v>
      </c>
      <c r="W40" s="56">
        <f t="shared" si="2"/>
        <v>759</v>
      </c>
      <c r="X40" s="56">
        <f t="shared" si="2"/>
        <v>748</v>
      </c>
      <c r="Y40" s="56">
        <f t="shared" si="2"/>
        <v>0</v>
      </c>
      <c r="Z40" s="56">
        <f t="shared" si="2"/>
        <v>200</v>
      </c>
      <c r="AA40" s="56">
        <f t="shared" si="2"/>
        <v>1000</v>
      </c>
      <c r="AB40" s="56">
        <f t="shared" si="2"/>
        <v>-8</v>
      </c>
      <c r="AC40" s="56">
        <f t="shared" si="2"/>
        <v>0</v>
      </c>
      <c r="AD40" s="56">
        <f t="shared" si="2"/>
        <v>0</v>
      </c>
      <c r="AE40" s="56">
        <f t="shared" si="2"/>
        <v>0</v>
      </c>
      <c r="AF40" s="56">
        <f t="shared" si="2"/>
        <v>0</v>
      </c>
      <c r="AG40" s="56">
        <f t="shared" si="2"/>
        <v>0</v>
      </c>
      <c r="AH40" s="56">
        <f t="shared" si="2"/>
        <v>0</v>
      </c>
      <c r="AI40" s="56">
        <f t="shared" si="2"/>
        <v>0</v>
      </c>
      <c r="AJ40" s="56">
        <f t="shared" si="2"/>
        <v>0</v>
      </c>
      <c r="AK40" s="56">
        <f t="shared" si="2"/>
        <v>0</v>
      </c>
    </row>
    <row r="41" spans="1:37" x14ac:dyDescent="0.35">
      <c r="A41" s="79"/>
      <c r="B41" s="55"/>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row>
    <row r="42" spans="1:37" x14ac:dyDescent="0.35">
      <c r="A42" s="60"/>
      <c r="B42" s="55"/>
      <c r="C42" s="56"/>
      <c r="D42" s="56"/>
      <c r="E42" s="56"/>
      <c r="F42" s="56"/>
      <c r="G42" s="56"/>
      <c r="H42" s="56"/>
      <c r="I42" s="56">
        <f>I40+D40</f>
        <v>-176</v>
      </c>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row>
    <row r="43" spans="1:37" x14ac:dyDescent="0.35">
      <c r="A43" s="54" t="s">
        <v>7</v>
      </c>
      <c r="B43" s="55"/>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row>
    <row r="44" spans="1:37" x14ac:dyDescent="0.35">
      <c r="A44" s="60" t="s">
        <v>1256</v>
      </c>
      <c r="B44" s="55" t="s">
        <v>792</v>
      </c>
      <c r="C44" s="56">
        <v>0</v>
      </c>
      <c r="D44" s="56">
        <v>0</v>
      </c>
      <c r="E44" s="56">
        <v>0</v>
      </c>
      <c r="F44" s="56">
        <v>0</v>
      </c>
      <c r="G44" s="56">
        <v>0</v>
      </c>
      <c r="H44" s="56">
        <v>0</v>
      </c>
      <c r="I44" s="56">
        <v>0</v>
      </c>
      <c r="J44" s="56">
        <v>0</v>
      </c>
      <c r="K44" s="56">
        <v>0</v>
      </c>
      <c r="L44" s="56">
        <v>0</v>
      </c>
      <c r="M44" s="56">
        <v>0</v>
      </c>
      <c r="N44" s="56">
        <v>0</v>
      </c>
      <c r="O44" s="56">
        <v>0</v>
      </c>
      <c r="P44" s="56">
        <v>0</v>
      </c>
      <c r="Q44" s="56">
        <v>0</v>
      </c>
      <c r="R44" s="56">
        <v>0</v>
      </c>
      <c r="S44" s="56">
        <v>0</v>
      </c>
      <c r="T44" s="56">
        <v>0</v>
      </c>
      <c r="U44" s="56">
        <v>0</v>
      </c>
      <c r="V44" s="56">
        <v>0</v>
      </c>
      <c r="W44" s="56">
        <v>0</v>
      </c>
      <c r="X44" s="56">
        <v>0</v>
      </c>
      <c r="Y44" s="56">
        <v>0</v>
      </c>
      <c r="Z44" s="56">
        <v>0</v>
      </c>
      <c r="AA44" s="56">
        <v>0</v>
      </c>
      <c r="AB44" s="56">
        <v>0</v>
      </c>
      <c r="AC44" s="56">
        <v>0</v>
      </c>
      <c r="AD44" s="56">
        <v>0</v>
      </c>
      <c r="AE44" s="56">
        <v>0</v>
      </c>
      <c r="AF44" s="56">
        <v>0</v>
      </c>
      <c r="AG44" s="56">
        <v>0</v>
      </c>
      <c r="AH44" s="56">
        <v>0</v>
      </c>
      <c r="AI44" s="56">
        <v>0</v>
      </c>
      <c r="AJ44" s="56">
        <v>0</v>
      </c>
      <c r="AK44" s="56">
        <v>0</v>
      </c>
    </row>
    <row r="45" spans="1:37" x14ac:dyDescent="0.35">
      <c r="A45" s="60" t="s">
        <v>1257</v>
      </c>
      <c r="B45" s="55" t="s">
        <v>792</v>
      </c>
      <c r="C45" s="56">
        <v>0</v>
      </c>
      <c r="D45" s="56">
        <v>0</v>
      </c>
      <c r="E45" s="56">
        <v>0</v>
      </c>
      <c r="F45" s="56">
        <v>0</v>
      </c>
      <c r="G45" s="56">
        <v>0</v>
      </c>
      <c r="H45" s="56">
        <v>0</v>
      </c>
      <c r="I45" s="56">
        <v>0</v>
      </c>
      <c r="J45" s="56">
        <v>0</v>
      </c>
      <c r="K45" s="56">
        <v>0</v>
      </c>
      <c r="L45" s="56">
        <v>0</v>
      </c>
      <c r="M45" s="56">
        <v>0</v>
      </c>
      <c r="N45" s="56">
        <v>0</v>
      </c>
      <c r="O45" s="56">
        <v>0</v>
      </c>
      <c r="P45" s="56">
        <v>0</v>
      </c>
      <c r="Q45" s="56">
        <v>0</v>
      </c>
      <c r="R45" s="56">
        <v>0</v>
      </c>
      <c r="S45" s="56">
        <v>0</v>
      </c>
      <c r="T45" s="56">
        <v>0</v>
      </c>
      <c r="U45" s="56">
        <v>0</v>
      </c>
      <c r="V45" s="56">
        <v>0</v>
      </c>
      <c r="W45" s="56">
        <v>0</v>
      </c>
      <c r="X45" s="56">
        <v>0</v>
      </c>
      <c r="Y45" s="56">
        <v>0</v>
      </c>
      <c r="Z45" s="56">
        <v>0</v>
      </c>
      <c r="AA45" s="56">
        <v>0</v>
      </c>
      <c r="AB45" s="56">
        <v>0</v>
      </c>
      <c r="AC45" s="56">
        <v>0</v>
      </c>
      <c r="AD45" s="56">
        <v>0</v>
      </c>
      <c r="AE45" s="56">
        <v>0</v>
      </c>
      <c r="AF45" s="56">
        <v>0</v>
      </c>
      <c r="AG45" s="56">
        <v>0</v>
      </c>
      <c r="AH45" s="56">
        <v>0</v>
      </c>
      <c r="AI45" s="56">
        <v>0</v>
      </c>
      <c r="AJ45" s="56">
        <v>0</v>
      </c>
      <c r="AK45" s="56">
        <v>0</v>
      </c>
    </row>
    <row r="46" spans="1:37" x14ac:dyDescent="0.35">
      <c r="A46" s="60" t="s">
        <v>713</v>
      </c>
      <c r="B46" s="55" t="s">
        <v>792</v>
      </c>
      <c r="C46" s="56">
        <v>2592</v>
      </c>
      <c r="D46" s="56">
        <v>2592</v>
      </c>
      <c r="E46" s="56">
        <v>2402</v>
      </c>
      <c r="F46" s="56">
        <v>1802</v>
      </c>
      <c r="G46" s="56">
        <v>1802</v>
      </c>
      <c r="H46" s="56">
        <v>1764</v>
      </c>
      <c r="I46" s="56">
        <v>1764</v>
      </c>
      <c r="J46" s="56">
        <v>1530</v>
      </c>
      <c r="K46" s="56">
        <v>1530</v>
      </c>
      <c r="L46" s="56">
        <v>1530</v>
      </c>
      <c r="M46" s="56">
        <v>1446</v>
      </c>
      <c r="N46" s="56">
        <v>1446</v>
      </c>
      <c r="O46" s="56">
        <v>1317</v>
      </c>
      <c r="P46" s="56">
        <v>1317</v>
      </c>
      <c r="Q46" s="56">
        <v>1617</v>
      </c>
      <c r="R46" s="56">
        <v>1617</v>
      </c>
      <c r="S46" s="56">
        <v>1617</v>
      </c>
      <c r="T46" s="56">
        <v>1617</v>
      </c>
      <c r="U46" s="56">
        <v>1617</v>
      </c>
      <c r="V46" s="56">
        <v>1673</v>
      </c>
      <c r="W46" s="56">
        <v>1550</v>
      </c>
      <c r="X46" s="56">
        <v>1550</v>
      </c>
      <c r="Y46" s="56">
        <v>1596</v>
      </c>
      <c r="Z46" s="56">
        <v>1596</v>
      </c>
      <c r="AA46" s="56">
        <v>1596</v>
      </c>
      <c r="AB46" s="56">
        <v>1596</v>
      </c>
      <c r="AC46" s="56">
        <v>1596</v>
      </c>
      <c r="AD46" s="56">
        <v>1496</v>
      </c>
      <c r="AE46" s="56">
        <v>1473</v>
      </c>
      <c r="AF46" s="56">
        <v>1427</v>
      </c>
      <c r="AG46" s="56">
        <v>1404</v>
      </c>
      <c r="AH46" s="56">
        <v>1404</v>
      </c>
      <c r="AI46" s="56">
        <v>1404</v>
      </c>
      <c r="AJ46" s="56">
        <v>1404</v>
      </c>
      <c r="AK46" s="56">
        <v>1404</v>
      </c>
    </row>
    <row r="47" spans="1:37" x14ac:dyDescent="0.35">
      <c r="A47" s="60" t="s">
        <v>1258</v>
      </c>
      <c r="B47" s="55" t="s">
        <v>792</v>
      </c>
      <c r="C47" s="56">
        <v>242</v>
      </c>
      <c r="D47" s="56">
        <v>242</v>
      </c>
      <c r="E47" s="56">
        <v>129</v>
      </c>
      <c r="F47" s="56">
        <v>129</v>
      </c>
      <c r="G47" s="56">
        <v>129</v>
      </c>
      <c r="H47" s="56">
        <v>129</v>
      </c>
      <c r="I47" s="56">
        <v>129</v>
      </c>
      <c r="J47" s="56">
        <v>129</v>
      </c>
      <c r="K47" s="56">
        <v>129</v>
      </c>
      <c r="L47" s="56">
        <v>129</v>
      </c>
      <c r="M47" s="56">
        <v>129</v>
      </c>
      <c r="N47" s="56">
        <v>129</v>
      </c>
      <c r="O47" s="56">
        <v>129</v>
      </c>
      <c r="P47" s="56">
        <v>129</v>
      </c>
      <c r="Q47" s="56">
        <v>129</v>
      </c>
      <c r="R47" s="56">
        <v>129</v>
      </c>
      <c r="S47" s="56">
        <v>129</v>
      </c>
      <c r="T47" s="56">
        <v>129</v>
      </c>
      <c r="U47" s="56">
        <v>129</v>
      </c>
      <c r="V47" s="56">
        <v>129</v>
      </c>
      <c r="W47" s="56">
        <v>129</v>
      </c>
      <c r="X47" s="56">
        <v>129</v>
      </c>
      <c r="Y47" s="56">
        <v>129</v>
      </c>
      <c r="Z47" s="56">
        <v>129</v>
      </c>
      <c r="AA47" s="56">
        <v>129</v>
      </c>
      <c r="AB47" s="56">
        <v>129</v>
      </c>
      <c r="AC47" s="56">
        <v>129</v>
      </c>
      <c r="AD47" s="56">
        <v>129</v>
      </c>
      <c r="AE47" s="56">
        <v>129</v>
      </c>
      <c r="AF47" s="56">
        <v>129</v>
      </c>
      <c r="AG47" s="56">
        <v>129</v>
      </c>
      <c r="AH47" s="56">
        <v>129</v>
      </c>
      <c r="AI47" s="56">
        <v>129</v>
      </c>
      <c r="AJ47" s="56">
        <v>129</v>
      </c>
      <c r="AK47" s="56">
        <v>129</v>
      </c>
    </row>
    <row r="48" spans="1:37" x14ac:dyDescent="0.35">
      <c r="A48" s="60" t="s">
        <v>316</v>
      </c>
      <c r="B48" s="55" t="s">
        <v>792</v>
      </c>
      <c r="C48" s="56">
        <v>2764</v>
      </c>
      <c r="D48" s="56">
        <v>2764</v>
      </c>
      <c r="E48" s="56">
        <v>2764</v>
      </c>
      <c r="F48" s="56">
        <v>2764</v>
      </c>
      <c r="G48" s="56">
        <v>3462</v>
      </c>
      <c r="H48" s="56">
        <v>3542</v>
      </c>
      <c r="I48" s="56">
        <v>3632</v>
      </c>
      <c r="J48" s="56">
        <v>3632</v>
      </c>
      <c r="K48" s="56">
        <v>3792</v>
      </c>
      <c r="L48" s="56">
        <v>3852</v>
      </c>
      <c r="M48" s="56">
        <v>3952</v>
      </c>
      <c r="N48" s="56">
        <v>3952</v>
      </c>
      <c r="O48" s="56">
        <v>4052</v>
      </c>
      <c r="P48" s="56">
        <v>4302</v>
      </c>
      <c r="Q48" s="56">
        <v>4402</v>
      </c>
      <c r="R48" s="56">
        <v>4652</v>
      </c>
      <c r="S48" s="56">
        <v>4652</v>
      </c>
      <c r="T48" s="56">
        <v>4852</v>
      </c>
      <c r="U48" s="56">
        <v>4852</v>
      </c>
      <c r="V48" s="56">
        <v>5102</v>
      </c>
      <c r="W48" s="56">
        <v>5364</v>
      </c>
      <c r="X48" s="56">
        <v>5514</v>
      </c>
      <c r="Y48" s="56">
        <v>5564</v>
      </c>
      <c r="Z48" s="56">
        <v>5764</v>
      </c>
      <c r="AA48" s="56">
        <v>5764</v>
      </c>
      <c r="AB48" s="56">
        <v>5764</v>
      </c>
      <c r="AC48" s="56">
        <v>5764</v>
      </c>
      <c r="AD48" s="56">
        <v>5764</v>
      </c>
      <c r="AE48" s="56">
        <v>5764</v>
      </c>
      <c r="AF48" s="56">
        <v>5914</v>
      </c>
      <c r="AG48" s="56">
        <v>6014</v>
      </c>
      <c r="AH48" s="56">
        <v>6014</v>
      </c>
      <c r="AI48" s="56">
        <v>6014</v>
      </c>
      <c r="AJ48" s="56">
        <v>6014</v>
      </c>
      <c r="AK48" s="56">
        <v>6014</v>
      </c>
    </row>
    <row r="49" spans="1:37" x14ac:dyDescent="0.35">
      <c r="A49" s="60" t="s">
        <v>309</v>
      </c>
      <c r="B49" s="55" t="s">
        <v>792</v>
      </c>
      <c r="C49" s="56">
        <v>807</v>
      </c>
      <c r="D49" s="56">
        <v>823</v>
      </c>
      <c r="E49" s="56">
        <v>839</v>
      </c>
      <c r="F49" s="56">
        <v>851</v>
      </c>
      <c r="G49" s="56">
        <v>1518</v>
      </c>
      <c r="H49" s="56">
        <v>1542</v>
      </c>
      <c r="I49" s="56">
        <v>1745</v>
      </c>
      <c r="J49" s="56">
        <v>1861</v>
      </c>
      <c r="K49" s="56">
        <v>1981</v>
      </c>
      <c r="L49" s="56">
        <v>2107</v>
      </c>
      <c r="M49" s="56">
        <v>2384</v>
      </c>
      <c r="N49" s="56">
        <v>2715</v>
      </c>
      <c r="O49" s="56">
        <v>2935</v>
      </c>
      <c r="P49" s="56">
        <v>3060</v>
      </c>
      <c r="Q49" s="56">
        <v>3087</v>
      </c>
      <c r="R49" s="56">
        <v>3217</v>
      </c>
      <c r="S49" s="56">
        <v>3245</v>
      </c>
      <c r="T49" s="56">
        <v>3393</v>
      </c>
      <c r="U49" s="56">
        <v>3539</v>
      </c>
      <c r="V49" s="56">
        <v>3578</v>
      </c>
      <c r="W49" s="56">
        <v>3826</v>
      </c>
      <c r="X49" s="56">
        <v>3864</v>
      </c>
      <c r="Y49" s="56">
        <v>3900</v>
      </c>
      <c r="Z49" s="56">
        <v>3940</v>
      </c>
      <c r="AA49" s="56">
        <v>3988</v>
      </c>
      <c r="AB49" s="56">
        <v>4026</v>
      </c>
      <c r="AC49" s="56">
        <v>4092</v>
      </c>
      <c r="AD49" s="56">
        <v>4132</v>
      </c>
      <c r="AE49" s="56">
        <v>4190</v>
      </c>
      <c r="AF49" s="56">
        <v>4228</v>
      </c>
      <c r="AG49" s="56">
        <v>4323</v>
      </c>
      <c r="AH49" s="56">
        <v>4374</v>
      </c>
      <c r="AI49" s="56">
        <v>4422</v>
      </c>
      <c r="AJ49" s="56">
        <v>4460</v>
      </c>
      <c r="AK49" s="56">
        <v>4515</v>
      </c>
    </row>
    <row r="50" spans="1:37" x14ac:dyDescent="0.35">
      <c r="A50" s="60" t="s">
        <v>1259</v>
      </c>
      <c r="B50" s="55" t="s">
        <v>792</v>
      </c>
      <c r="C50" s="56">
        <v>2675</v>
      </c>
      <c r="D50" s="56">
        <v>2816</v>
      </c>
      <c r="E50" s="56">
        <v>2954</v>
      </c>
      <c r="F50" s="56">
        <v>3104</v>
      </c>
      <c r="G50" s="56">
        <v>3238</v>
      </c>
      <c r="H50" s="56">
        <v>3378</v>
      </c>
      <c r="I50" s="56">
        <v>3503</v>
      </c>
      <c r="J50" s="56">
        <v>3637</v>
      </c>
      <c r="K50" s="56">
        <v>3748</v>
      </c>
      <c r="L50" s="56">
        <v>3869</v>
      </c>
      <c r="M50" s="56">
        <v>3989</v>
      </c>
      <c r="N50" s="56">
        <v>4133</v>
      </c>
      <c r="O50" s="56">
        <v>4265</v>
      </c>
      <c r="P50" s="56">
        <v>4385</v>
      </c>
      <c r="Q50" s="56">
        <v>4504</v>
      </c>
      <c r="R50" s="56">
        <v>4623</v>
      </c>
      <c r="S50" s="56">
        <v>4742</v>
      </c>
      <c r="T50" s="56">
        <v>4862</v>
      </c>
      <c r="U50" s="56">
        <v>4981</v>
      </c>
      <c r="V50" s="56">
        <v>5100</v>
      </c>
      <c r="W50" s="56">
        <v>5219</v>
      </c>
      <c r="X50" s="56">
        <v>5339</v>
      </c>
      <c r="Y50" s="56">
        <v>5458</v>
      </c>
      <c r="Z50" s="56">
        <v>5577</v>
      </c>
      <c r="AA50" s="56">
        <v>5697</v>
      </c>
      <c r="AB50" s="56">
        <v>5816</v>
      </c>
      <c r="AC50" s="56">
        <v>5935</v>
      </c>
      <c r="AD50" s="56">
        <v>6054</v>
      </c>
      <c r="AE50" s="56">
        <v>6174</v>
      </c>
      <c r="AF50" s="56">
        <v>6293</v>
      </c>
      <c r="AG50" s="56">
        <v>6392</v>
      </c>
      <c r="AH50" s="56">
        <v>6492</v>
      </c>
      <c r="AI50" s="56">
        <v>6591</v>
      </c>
      <c r="AJ50" s="56">
        <v>6690</v>
      </c>
      <c r="AK50" s="56">
        <v>6790</v>
      </c>
    </row>
    <row r="51" spans="1:37" x14ac:dyDescent="0.35">
      <c r="A51" s="60" t="s">
        <v>1260</v>
      </c>
      <c r="B51" s="55" t="s">
        <v>792</v>
      </c>
      <c r="C51" s="56">
        <v>364</v>
      </c>
      <c r="D51" s="56">
        <v>364</v>
      </c>
      <c r="E51" s="56">
        <v>364</v>
      </c>
      <c r="F51" s="56">
        <v>364</v>
      </c>
      <c r="G51" s="56">
        <v>363</v>
      </c>
      <c r="H51" s="56">
        <v>361</v>
      </c>
      <c r="I51" s="56">
        <v>361</v>
      </c>
      <c r="J51" s="56">
        <v>361</v>
      </c>
      <c r="K51" s="56">
        <v>361</v>
      </c>
      <c r="L51" s="56">
        <v>360</v>
      </c>
      <c r="M51" s="56">
        <v>359</v>
      </c>
      <c r="N51" s="56">
        <v>359</v>
      </c>
      <c r="O51" s="56">
        <v>359</v>
      </c>
      <c r="P51" s="56">
        <v>359</v>
      </c>
      <c r="Q51" s="56">
        <v>359</v>
      </c>
      <c r="R51" s="56">
        <v>359</v>
      </c>
      <c r="S51" s="56">
        <v>359</v>
      </c>
      <c r="T51" s="56">
        <v>359</v>
      </c>
      <c r="U51" s="56">
        <v>359</v>
      </c>
      <c r="V51" s="56">
        <v>359</v>
      </c>
      <c r="W51" s="56">
        <v>359</v>
      </c>
      <c r="X51" s="56">
        <v>359</v>
      </c>
      <c r="Y51" s="56">
        <v>359</v>
      </c>
      <c r="Z51" s="56">
        <v>359</v>
      </c>
      <c r="AA51" s="56">
        <v>359</v>
      </c>
      <c r="AB51" s="56">
        <v>359</v>
      </c>
      <c r="AC51" s="56">
        <v>359</v>
      </c>
      <c r="AD51" s="56">
        <v>359</v>
      </c>
      <c r="AE51" s="56">
        <v>359</v>
      </c>
      <c r="AF51" s="56">
        <v>359</v>
      </c>
      <c r="AG51" s="56">
        <v>359</v>
      </c>
      <c r="AH51" s="56">
        <v>359</v>
      </c>
      <c r="AI51" s="56">
        <v>359</v>
      </c>
      <c r="AJ51" s="56">
        <v>359</v>
      </c>
      <c r="AK51" s="56">
        <v>359</v>
      </c>
    </row>
    <row r="52" spans="1:37" x14ac:dyDescent="0.35">
      <c r="A52" s="60" t="s">
        <v>1261</v>
      </c>
      <c r="B52" s="55" t="s">
        <v>792</v>
      </c>
      <c r="C52" s="56">
        <v>1141</v>
      </c>
      <c r="D52" s="56">
        <v>1631</v>
      </c>
      <c r="E52" s="56">
        <v>1881</v>
      </c>
      <c r="F52" s="56">
        <v>1881</v>
      </c>
      <c r="G52" s="56">
        <v>1881</v>
      </c>
      <c r="H52" s="56">
        <v>1881</v>
      </c>
      <c r="I52" s="56">
        <v>1881</v>
      </c>
      <c r="J52" s="56">
        <v>2623</v>
      </c>
      <c r="K52" s="56">
        <v>3073</v>
      </c>
      <c r="L52" s="56">
        <v>3373</v>
      </c>
      <c r="M52" s="56">
        <v>3573</v>
      </c>
      <c r="N52" s="56">
        <v>3853</v>
      </c>
      <c r="O52" s="56">
        <v>3953</v>
      </c>
      <c r="P52" s="56">
        <v>3923</v>
      </c>
      <c r="Q52" s="56">
        <v>3898</v>
      </c>
      <c r="R52" s="56">
        <v>3818</v>
      </c>
      <c r="S52" s="56">
        <v>3818</v>
      </c>
      <c r="T52" s="56">
        <v>3810</v>
      </c>
      <c r="U52" s="56">
        <v>3805</v>
      </c>
      <c r="V52" s="56">
        <v>3763</v>
      </c>
      <c r="W52" s="56">
        <v>4303</v>
      </c>
      <c r="X52" s="56">
        <v>4222</v>
      </c>
      <c r="Y52" s="56">
        <v>3732</v>
      </c>
      <c r="Z52" s="56">
        <v>3982</v>
      </c>
      <c r="AA52" s="56">
        <v>4332</v>
      </c>
      <c r="AB52" s="56">
        <v>4532</v>
      </c>
      <c r="AC52" s="56">
        <v>4532</v>
      </c>
      <c r="AD52" s="56">
        <v>4642</v>
      </c>
      <c r="AE52" s="56">
        <v>4842</v>
      </c>
      <c r="AF52" s="56">
        <v>4892</v>
      </c>
      <c r="AG52" s="56">
        <v>4942</v>
      </c>
      <c r="AH52" s="56">
        <v>4942</v>
      </c>
      <c r="AI52" s="56">
        <v>4942</v>
      </c>
      <c r="AJ52" s="56">
        <v>4942</v>
      </c>
      <c r="AK52" s="56">
        <v>5042</v>
      </c>
    </row>
    <row r="53" spans="1:37" x14ac:dyDescent="0.35">
      <c r="A53" s="60" t="s">
        <v>1262</v>
      </c>
      <c r="B53" s="55" t="s">
        <v>792</v>
      </c>
      <c r="C53" s="56">
        <v>610</v>
      </c>
      <c r="D53" s="56">
        <v>917</v>
      </c>
      <c r="E53" s="56">
        <v>1103</v>
      </c>
      <c r="F53" s="56">
        <v>1266</v>
      </c>
      <c r="G53" s="56">
        <v>1396</v>
      </c>
      <c r="H53" s="56">
        <v>1467</v>
      </c>
      <c r="I53" s="56">
        <v>1544</v>
      </c>
      <c r="J53" s="56">
        <v>1623</v>
      </c>
      <c r="K53" s="56">
        <v>1713</v>
      </c>
      <c r="L53" s="56">
        <v>1805</v>
      </c>
      <c r="M53" s="56">
        <v>1902</v>
      </c>
      <c r="N53" s="56">
        <v>1999</v>
      </c>
      <c r="O53" s="56">
        <v>2099</v>
      </c>
      <c r="P53" s="56">
        <v>2197</v>
      </c>
      <c r="Q53" s="56">
        <v>2273</v>
      </c>
      <c r="R53" s="56">
        <v>2335</v>
      </c>
      <c r="S53" s="56">
        <v>2408</v>
      </c>
      <c r="T53" s="56">
        <v>2476</v>
      </c>
      <c r="U53" s="56">
        <v>2551</v>
      </c>
      <c r="V53" s="56">
        <v>2627</v>
      </c>
      <c r="W53" s="56">
        <v>2710</v>
      </c>
      <c r="X53" s="56">
        <v>2794</v>
      </c>
      <c r="Y53" s="56">
        <v>2878</v>
      </c>
      <c r="Z53" s="56">
        <v>2962</v>
      </c>
      <c r="AA53" s="56">
        <v>3033</v>
      </c>
      <c r="AB53" s="56">
        <v>3123</v>
      </c>
      <c r="AC53" s="56">
        <v>3213</v>
      </c>
      <c r="AD53" s="56">
        <v>3298</v>
      </c>
      <c r="AE53" s="56">
        <v>3383</v>
      </c>
      <c r="AF53" s="56">
        <v>3467</v>
      </c>
      <c r="AG53" s="56">
        <v>3551</v>
      </c>
      <c r="AH53" s="56">
        <v>3636</v>
      </c>
      <c r="AI53" s="56">
        <v>3722</v>
      </c>
      <c r="AJ53" s="56">
        <v>3808</v>
      </c>
      <c r="AK53" s="56">
        <v>3894</v>
      </c>
    </row>
    <row r="54" spans="1:37" x14ac:dyDescent="0.35">
      <c r="A54" s="60" t="s">
        <v>1263</v>
      </c>
      <c r="B54" s="55" t="s">
        <v>792</v>
      </c>
      <c r="C54" s="56">
        <v>0</v>
      </c>
      <c r="D54" s="56">
        <v>0</v>
      </c>
      <c r="E54" s="56">
        <v>0</v>
      </c>
      <c r="F54" s="56">
        <v>0</v>
      </c>
      <c r="G54" s="56">
        <v>250</v>
      </c>
      <c r="H54" s="56">
        <v>250</v>
      </c>
      <c r="I54" s="56">
        <v>250</v>
      </c>
      <c r="J54" s="56">
        <v>325</v>
      </c>
      <c r="K54" s="56">
        <v>325</v>
      </c>
      <c r="L54" s="56">
        <v>325</v>
      </c>
      <c r="M54" s="56">
        <v>325</v>
      </c>
      <c r="N54" s="56">
        <v>325</v>
      </c>
      <c r="O54" s="56">
        <v>325</v>
      </c>
      <c r="P54" s="56">
        <v>426</v>
      </c>
      <c r="Q54" s="56">
        <v>576</v>
      </c>
      <c r="R54" s="56">
        <v>576</v>
      </c>
      <c r="S54" s="56">
        <v>576</v>
      </c>
      <c r="T54" s="56">
        <v>576</v>
      </c>
      <c r="U54" s="56">
        <v>576</v>
      </c>
      <c r="V54" s="56">
        <v>576</v>
      </c>
      <c r="W54" s="56">
        <v>576</v>
      </c>
      <c r="X54" s="56">
        <v>576</v>
      </c>
      <c r="Y54" s="56">
        <v>576</v>
      </c>
      <c r="Z54" s="56">
        <v>576</v>
      </c>
      <c r="AA54" s="56">
        <v>326</v>
      </c>
      <c r="AB54" s="56">
        <v>326</v>
      </c>
      <c r="AC54" s="56">
        <v>326</v>
      </c>
      <c r="AD54" s="56">
        <v>251</v>
      </c>
      <c r="AE54" s="56">
        <v>251</v>
      </c>
      <c r="AF54" s="56">
        <v>251</v>
      </c>
      <c r="AG54" s="56">
        <v>251</v>
      </c>
      <c r="AH54" s="56">
        <v>251</v>
      </c>
      <c r="AI54" s="56">
        <v>251</v>
      </c>
      <c r="AJ54" s="56">
        <v>251</v>
      </c>
      <c r="AK54" s="56">
        <v>251</v>
      </c>
    </row>
    <row r="55" spans="1:37" x14ac:dyDescent="0.35">
      <c r="A55" s="60" t="s">
        <v>1264</v>
      </c>
      <c r="B55" s="55" t="s">
        <v>792</v>
      </c>
      <c r="C55" s="56">
        <v>0</v>
      </c>
      <c r="D55" s="56">
        <v>0</v>
      </c>
      <c r="E55" s="56">
        <v>0</v>
      </c>
      <c r="F55" s="56">
        <v>0</v>
      </c>
      <c r="G55" s="56">
        <v>0</v>
      </c>
      <c r="H55" s="56">
        <v>0</v>
      </c>
      <c r="I55" s="56">
        <v>0</v>
      </c>
      <c r="J55" s="56">
        <v>0</v>
      </c>
      <c r="K55" s="56">
        <v>0</v>
      </c>
      <c r="L55" s="56">
        <v>0</v>
      </c>
      <c r="M55" s="56">
        <v>0</v>
      </c>
      <c r="N55" s="56">
        <v>0</v>
      </c>
      <c r="O55" s="56">
        <v>0</v>
      </c>
      <c r="P55" s="56">
        <v>0</v>
      </c>
      <c r="Q55" s="56">
        <v>0</v>
      </c>
      <c r="R55" s="56">
        <v>0</v>
      </c>
      <c r="S55" s="56">
        <v>250</v>
      </c>
      <c r="T55" s="56">
        <v>250</v>
      </c>
      <c r="U55" s="56">
        <v>250</v>
      </c>
      <c r="V55" s="56">
        <v>250</v>
      </c>
      <c r="W55" s="56">
        <v>250</v>
      </c>
      <c r="X55" s="56">
        <v>250</v>
      </c>
      <c r="Y55" s="56">
        <v>250</v>
      </c>
      <c r="Z55" s="56">
        <v>250</v>
      </c>
      <c r="AA55" s="56">
        <v>250</v>
      </c>
      <c r="AB55" s="56">
        <v>250</v>
      </c>
      <c r="AC55" s="56">
        <v>250</v>
      </c>
      <c r="AD55" s="56">
        <v>250</v>
      </c>
      <c r="AE55" s="56">
        <v>250</v>
      </c>
      <c r="AF55" s="56">
        <v>250</v>
      </c>
      <c r="AG55" s="56">
        <v>250</v>
      </c>
      <c r="AH55" s="56">
        <v>250</v>
      </c>
      <c r="AI55" s="56">
        <v>250</v>
      </c>
      <c r="AJ55" s="56">
        <v>250</v>
      </c>
      <c r="AK55" s="56">
        <v>250</v>
      </c>
    </row>
    <row r="56" spans="1:37" x14ac:dyDescent="0.35">
      <c r="A56" s="79" t="s">
        <v>1266</v>
      </c>
      <c r="B56" s="55" t="s">
        <v>792</v>
      </c>
      <c r="C56" s="56">
        <f>-200</f>
        <v>-200</v>
      </c>
      <c r="D56" s="56">
        <v>-600</v>
      </c>
      <c r="E56" s="56">
        <v>-180</v>
      </c>
      <c r="F56" s="56"/>
      <c r="G56" s="56"/>
      <c r="H56" s="56">
        <v>-240</v>
      </c>
      <c r="I56" s="56"/>
      <c r="J56" s="56">
        <f>-276</f>
        <v>-276</v>
      </c>
      <c r="K56" s="56"/>
      <c r="L56" s="56"/>
      <c r="M56" s="56">
        <v>-80</v>
      </c>
      <c r="N56" s="56"/>
      <c r="O56" s="56">
        <v>-529</v>
      </c>
      <c r="P56" s="56"/>
      <c r="Q56" s="56"/>
      <c r="R56" s="56"/>
      <c r="S56" s="56"/>
      <c r="T56" s="56"/>
      <c r="U56" s="56"/>
      <c r="V56" s="56"/>
      <c r="W56" s="56"/>
      <c r="X56" s="56"/>
      <c r="Y56" s="56"/>
      <c r="Z56" s="56"/>
      <c r="AA56" s="56"/>
      <c r="AB56" s="56"/>
      <c r="AC56" s="56"/>
      <c r="AD56" s="56"/>
      <c r="AE56" s="56"/>
      <c r="AF56" s="56"/>
      <c r="AG56" s="56"/>
      <c r="AH56" s="56"/>
      <c r="AI56" s="56"/>
      <c r="AJ56" s="56"/>
      <c r="AK56" s="56"/>
    </row>
    <row r="57" spans="1:37" x14ac:dyDescent="0.35">
      <c r="A57" s="79" t="s">
        <v>1267</v>
      </c>
      <c r="B57" s="55" t="s">
        <v>792</v>
      </c>
      <c r="C57" s="56"/>
      <c r="D57" s="56">
        <f t="shared" ref="D57:AK57" si="3">(D46-C46)+(D47-C47)-D56</f>
        <v>600</v>
      </c>
      <c r="E57" s="56">
        <f t="shared" si="3"/>
        <v>-123</v>
      </c>
      <c r="F57" s="56">
        <f t="shared" si="3"/>
        <v>-600</v>
      </c>
      <c r="G57" s="56">
        <f t="shared" si="3"/>
        <v>0</v>
      </c>
      <c r="H57" s="56">
        <f t="shared" si="3"/>
        <v>202</v>
      </c>
      <c r="I57" s="56">
        <f t="shared" si="3"/>
        <v>0</v>
      </c>
      <c r="J57" s="56">
        <f t="shared" si="3"/>
        <v>42</v>
      </c>
      <c r="K57" s="56">
        <f t="shared" si="3"/>
        <v>0</v>
      </c>
      <c r="L57" s="56">
        <f t="shared" si="3"/>
        <v>0</v>
      </c>
      <c r="M57" s="56">
        <f t="shared" si="3"/>
        <v>-4</v>
      </c>
      <c r="N57" s="56">
        <f t="shared" si="3"/>
        <v>0</v>
      </c>
      <c r="O57" s="56">
        <f t="shared" si="3"/>
        <v>400</v>
      </c>
      <c r="P57" s="56">
        <f t="shared" si="3"/>
        <v>0</v>
      </c>
      <c r="Q57" s="56">
        <f t="shared" si="3"/>
        <v>300</v>
      </c>
      <c r="R57" s="56">
        <f t="shared" si="3"/>
        <v>0</v>
      </c>
      <c r="S57" s="56">
        <f t="shared" si="3"/>
        <v>0</v>
      </c>
      <c r="T57" s="56">
        <f t="shared" si="3"/>
        <v>0</v>
      </c>
      <c r="U57" s="56">
        <f t="shared" si="3"/>
        <v>0</v>
      </c>
      <c r="V57" s="56">
        <f t="shared" si="3"/>
        <v>56</v>
      </c>
      <c r="W57" s="56">
        <f t="shared" si="3"/>
        <v>-123</v>
      </c>
      <c r="X57" s="56">
        <f t="shared" si="3"/>
        <v>0</v>
      </c>
      <c r="Y57" s="56">
        <f t="shared" si="3"/>
        <v>46</v>
      </c>
      <c r="Z57" s="56">
        <f t="shared" si="3"/>
        <v>0</v>
      </c>
      <c r="AA57" s="56">
        <f t="shared" si="3"/>
        <v>0</v>
      </c>
      <c r="AB57" s="56">
        <f t="shared" si="3"/>
        <v>0</v>
      </c>
      <c r="AC57" s="56">
        <f t="shared" si="3"/>
        <v>0</v>
      </c>
      <c r="AD57" s="56">
        <f t="shared" si="3"/>
        <v>-100</v>
      </c>
      <c r="AE57" s="56">
        <f t="shared" si="3"/>
        <v>-23</v>
      </c>
      <c r="AF57" s="56">
        <f t="shared" si="3"/>
        <v>-46</v>
      </c>
      <c r="AG57" s="56">
        <f t="shared" si="3"/>
        <v>-23</v>
      </c>
      <c r="AH57" s="56">
        <f t="shared" si="3"/>
        <v>0</v>
      </c>
      <c r="AI57" s="56">
        <f t="shared" si="3"/>
        <v>0</v>
      </c>
      <c r="AJ57" s="56">
        <f t="shared" si="3"/>
        <v>0</v>
      </c>
      <c r="AK57" s="56">
        <f t="shared" si="3"/>
        <v>0</v>
      </c>
    </row>
    <row r="58" spans="1:37" x14ac:dyDescent="0.35">
      <c r="A58" s="60"/>
      <c r="B58" s="55"/>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row>
    <row r="59" spans="1:37" x14ac:dyDescent="0.35">
      <c r="A59" s="54" t="s">
        <v>460</v>
      </c>
      <c r="B59" s="55"/>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row>
    <row r="60" spans="1:37" x14ac:dyDescent="0.35">
      <c r="A60" s="60"/>
      <c r="B60" s="55"/>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row>
    <row r="61" spans="1:37" x14ac:dyDescent="0.35">
      <c r="A61" s="60"/>
      <c r="B61" s="55"/>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row>
    <row r="62" spans="1:37" x14ac:dyDescent="0.35">
      <c r="A62" s="60"/>
      <c r="B62" s="55"/>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row>
    <row r="63" spans="1:37" x14ac:dyDescent="0.35">
      <c r="A63" s="60"/>
      <c r="B63" s="55"/>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row>
    <row r="64" spans="1:37" x14ac:dyDescent="0.35">
      <c r="A64" s="60"/>
      <c r="B64" s="55"/>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row>
    <row r="65" spans="1:37" x14ac:dyDescent="0.35">
      <c r="A65" s="60"/>
      <c r="B65" s="55"/>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row>
    <row r="66" spans="1:37" x14ac:dyDescent="0.35">
      <c r="A66" s="60"/>
      <c r="B66" s="55"/>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row>
    <row r="67" spans="1:37" x14ac:dyDescent="0.35">
      <c r="A67" s="60"/>
      <c r="B67" s="55"/>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row>
    <row r="68" spans="1:37" x14ac:dyDescent="0.35">
      <c r="A68" s="60"/>
      <c r="B68" s="55"/>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row>
    <row r="69" spans="1:37" x14ac:dyDescent="0.35">
      <c r="A69" s="60"/>
      <c r="B69" s="55"/>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row>
    <row r="70" spans="1:37" x14ac:dyDescent="0.35">
      <c r="A70" s="60"/>
      <c r="B70" s="55"/>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row>
    <row r="71" spans="1:37" x14ac:dyDescent="0.35">
      <c r="A71" s="60"/>
      <c r="B71" s="55"/>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row>
    <row r="72" spans="1:37" x14ac:dyDescent="0.35">
      <c r="A72" s="61"/>
      <c r="B72" s="55"/>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row>
    <row r="73" spans="1:37" x14ac:dyDescent="0.35">
      <c r="A73" s="60"/>
      <c r="B73" s="55"/>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row>
    <row r="74" spans="1:37" x14ac:dyDescent="0.35">
      <c r="A74" s="54" t="s">
        <v>6</v>
      </c>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row>
    <row r="75" spans="1:37" x14ac:dyDescent="0.35">
      <c r="A75" s="60" t="s">
        <v>1256</v>
      </c>
      <c r="B75" s="55" t="s">
        <v>792</v>
      </c>
      <c r="C75" s="56">
        <v>4885</v>
      </c>
      <c r="D75" s="56">
        <v>4885</v>
      </c>
      <c r="E75" s="56">
        <v>4885</v>
      </c>
      <c r="F75" s="56">
        <v>3370</v>
      </c>
      <c r="G75" s="56">
        <v>3370</v>
      </c>
      <c r="H75" s="56">
        <v>3370</v>
      </c>
      <c r="I75" s="56">
        <v>3370</v>
      </c>
      <c r="J75" s="56">
        <v>3370</v>
      </c>
      <c r="K75" s="56">
        <v>3370</v>
      </c>
      <c r="L75" s="56">
        <v>2280</v>
      </c>
      <c r="M75" s="56">
        <v>1160</v>
      </c>
      <c r="N75" s="56">
        <v>580</v>
      </c>
      <c r="O75" s="56">
        <v>0</v>
      </c>
      <c r="P75" s="56">
        <v>0</v>
      </c>
      <c r="Q75" s="56">
        <v>0</v>
      </c>
      <c r="R75" s="56">
        <v>0</v>
      </c>
      <c r="S75" s="56">
        <v>0</v>
      </c>
      <c r="T75" s="56">
        <v>0</v>
      </c>
      <c r="U75" s="56">
        <v>0</v>
      </c>
      <c r="V75" s="56">
        <v>0</v>
      </c>
      <c r="W75" s="56">
        <v>0</v>
      </c>
      <c r="X75" s="56">
        <v>0</v>
      </c>
      <c r="Y75" s="56">
        <v>0</v>
      </c>
      <c r="Z75" s="56">
        <v>0</v>
      </c>
      <c r="AA75" s="56">
        <v>0</v>
      </c>
      <c r="AB75" s="56">
        <v>0</v>
      </c>
      <c r="AC75" s="56">
        <v>0</v>
      </c>
      <c r="AD75" s="56">
        <v>0</v>
      </c>
      <c r="AE75" s="56">
        <v>0</v>
      </c>
      <c r="AF75" s="56">
        <v>0</v>
      </c>
      <c r="AG75" s="56">
        <v>0</v>
      </c>
      <c r="AH75" s="56">
        <v>0</v>
      </c>
      <c r="AI75" s="56">
        <v>0</v>
      </c>
      <c r="AJ75" s="56">
        <v>0</v>
      </c>
      <c r="AK75" s="56">
        <v>0</v>
      </c>
    </row>
    <row r="76" spans="1:37" x14ac:dyDescent="0.35">
      <c r="A76" s="60" t="s">
        <v>1257</v>
      </c>
      <c r="B76" s="55" t="s">
        <v>792</v>
      </c>
      <c r="C76" s="56">
        <v>2136</v>
      </c>
      <c r="D76" s="56">
        <v>2136</v>
      </c>
      <c r="E76" s="56">
        <v>2136</v>
      </c>
      <c r="F76" s="56">
        <v>2136</v>
      </c>
      <c r="G76" s="56">
        <v>2136</v>
      </c>
      <c r="H76" s="56">
        <v>2136</v>
      </c>
      <c r="I76" s="56">
        <v>2136</v>
      </c>
      <c r="J76" s="56">
        <v>2136</v>
      </c>
      <c r="K76" s="56">
        <v>2136</v>
      </c>
      <c r="L76" s="56">
        <v>2136</v>
      </c>
      <c r="M76" s="56">
        <v>2136</v>
      </c>
      <c r="N76" s="56">
        <v>2136</v>
      </c>
      <c r="O76" s="56">
        <v>2136</v>
      </c>
      <c r="P76" s="56">
        <v>2136</v>
      </c>
      <c r="Q76" s="56">
        <v>2136</v>
      </c>
      <c r="R76" s="56">
        <v>2136</v>
      </c>
      <c r="S76" s="56">
        <v>2136</v>
      </c>
      <c r="T76" s="56">
        <v>2136</v>
      </c>
      <c r="U76" s="56">
        <v>2136</v>
      </c>
      <c r="V76" s="56">
        <v>2136</v>
      </c>
      <c r="W76" s="56">
        <v>2136</v>
      </c>
      <c r="X76" s="56">
        <v>2136</v>
      </c>
      <c r="Y76" s="56">
        <v>2136</v>
      </c>
      <c r="Z76" s="56">
        <v>2136</v>
      </c>
      <c r="AA76" s="56">
        <v>2136</v>
      </c>
      <c r="AB76" s="56">
        <v>2136</v>
      </c>
      <c r="AC76" s="56">
        <v>2136</v>
      </c>
      <c r="AD76" s="56">
        <v>2136</v>
      </c>
      <c r="AE76" s="56">
        <v>2136</v>
      </c>
      <c r="AF76" s="56">
        <v>2136</v>
      </c>
      <c r="AG76" s="56">
        <v>2136</v>
      </c>
      <c r="AH76" s="56">
        <v>2136</v>
      </c>
      <c r="AI76" s="56">
        <v>2136</v>
      </c>
      <c r="AJ76" s="56">
        <v>2136</v>
      </c>
      <c r="AK76" s="56">
        <v>2136</v>
      </c>
    </row>
    <row r="77" spans="1:37" x14ac:dyDescent="0.35">
      <c r="A77" s="60" t="s">
        <v>713</v>
      </c>
      <c r="B77" s="55" t="s">
        <v>792</v>
      </c>
      <c r="C77" s="56">
        <v>2493</v>
      </c>
      <c r="D77" s="56">
        <v>2493</v>
      </c>
      <c r="E77" s="56">
        <v>2493</v>
      </c>
      <c r="F77" s="56">
        <v>2493</v>
      </c>
      <c r="G77" s="56">
        <v>2493</v>
      </c>
      <c r="H77" s="56">
        <v>2493</v>
      </c>
      <c r="I77" s="56">
        <v>2493</v>
      </c>
      <c r="J77" s="56">
        <v>2493</v>
      </c>
      <c r="K77" s="56">
        <v>2333</v>
      </c>
      <c r="L77" s="56">
        <v>2333</v>
      </c>
      <c r="M77" s="56">
        <v>2453</v>
      </c>
      <c r="N77" s="56">
        <v>2753</v>
      </c>
      <c r="O77" s="56">
        <v>3353</v>
      </c>
      <c r="P77" s="56">
        <v>3353</v>
      </c>
      <c r="Q77" s="56">
        <v>2364</v>
      </c>
      <c r="R77" s="56">
        <v>2364</v>
      </c>
      <c r="S77" s="56">
        <v>2364</v>
      </c>
      <c r="T77" s="56">
        <v>2280</v>
      </c>
      <c r="U77" s="56">
        <v>2480</v>
      </c>
      <c r="V77" s="56">
        <v>2680</v>
      </c>
      <c r="W77" s="56">
        <v>2680</v>
      </c>
      <c r="X77" s="56">
        <v>2680</v>
      </c>
      <c r="Y77" s="56">
        <v>2096</v>
      </c>
      <c r="Z77" s="56">
        <v>2100</v>
      </c>
      <c r="AA77" s="56">
        <v>2104</v>
      </c>
      <c r="AB77" s="56">
        <v>2104</v>
      </c>
      <c r="AC77" s="56">
        <v>2104</v>
      </c>
      <c r="AD77" s="56">
        <v>2104</v>
      </c>
      <c r="AE77" s="56">
        <v>2304</v>
      </c>
      <c r="AF77" s="56">
        <v>2304</v>
      </c>
      <c r="AG77" s="56">
        <v>2304</v>
      </c>
      <c r="AH77" s="56">
        <v>2304</v>
      </c>
      <c r="AI77" s="56">
        <v>2304</v>
      </c>
      <c r="AJ77" s="56">
        <v>2304</v>
      </c>
      <c r="AK77" s="56">
        <v>2304</v>
      </c>
    </row>
    <row r="78" spans="1:37" x14ac:dyDescent="0.35">
      <c r="A78" s="60" t="s">
        <v>1258</v>
      </c>
      <c r="B78" s="55" t="s">
        <v>792</v>
      </c>
      <c r="C78" s="56">
        <v>0</v>
      </c>
      <c r="D78" s="56">
        <v>0</v>
      </c>
      <c r="E78" s="56">
        <v>0</v>
      </c>
      <c r="F78" s="56">
        <v>0</v>
      </c>
      <c r="G78" s="56">
        <v>0</v>
      </c>
      <c r="H78" s="56">
        <v>0</v>
      </c>
      <c r="I78" s="56">
        <v>0</v>
      </c>
      <c r="J78" s="56">
        <v>0</v>
      </c>
      <c r="K78" s="56">
        <v>0</v>
      </c>
      <c r="L78" s="56">
        <v>0</v>
      </c>
      <c r="M78" s="56">
        <v>0</v>
      </c>
      <c r="N78" s="56">
        <v>0</v>
      </c>
      <c r="O78" s="56">
        <v>0</v>
      </c>
      <c r="P78" s="56">
        <v>0</v>
      </c>
      <c r="Q78" s="56">
        <v>0</v>
      </c>
      <c r="R78" s="56">
        <v>0</v>
      </c>
      <c r="S78" s="56">
        <v>0</v>
      </c>
      <c r="T78" s="56">
        <v>0</v>
      </c>
      <c r="U78" s="56">
        <v>0</v>
      </c>
      <c r="V78" s="56">
        <v>0</v>
      </c>
      <c r="W78" s="56">
        <v>0</v>
      </c>
      <c r="X78" s="56">
        <v>0</v>
      </c>
      <c r="Y78" s="56">
        <v>0</v>
      </c>
      <c r="Z78" s="56">
        <v>0</v>
      </c>
      <c r="AA78" s="56">
        <v>0</v>
      </c>
      <c r="AB78" s="56">
        <v>0</v>
      </c>
      <c r="AC78" s="56">
        <v>0</v>
      </c>
      <c r="AD78" s="56">
        <v>0</v>
      </c>
      <c r="AE78" s="56">
        <v>0</v>
      </c>
      <c r="AF78" s="56">
        <v>0</v>
      </c>
      <c r="AG78" s="56">
        <v>0</v>
      </c>
      <c r="AH78" s="56">
        <v>0</v>
      </c>
      <c r="AI78" s="56">
        <v>0</v>
      </c>
      <c r="AJ78" s="56">
        <v>0</v>
      </c>
      <c r="AK78" s="56">
        <v>0</v>
      </c>
    </row>
    <row r="79" spans="1:37" x14ac:dyDescent="0.35">
      <c r="A79" s="60" t="s">
        <v>316</v>
      </c>
      <c r="B79" s="55" t="s">
        <v>792</v>
      </c>
      <c r="C79" s="56">
        <v>5450</v>
      </c>
      <c r="D79" s="56">
        <v>6027</v>
      </c>
      <c r="E79" s="56">
        <v>6027</v>
      </c>
      <c r="F79" s="56">
        <v>6027</v>
      </c>
      <c r="G79" s="56">
        <v>6307</v>
      </c>
      <c r="H79" s="56">
        <v>6509</v>
      </c>
      <c r="I79" s="56">
        <v>7131</v>
      </c>
      <c r="J79" s="56">
        <v>7331</v>
      </c>
      <c r="K79" s="56">
        <v>7331</v>
      </c>
      <c r="L79" s="56">
        <v>7811</v>
      </c>
      <c r="M79" s="56">
        <v>9173</v>
      </c>
      <c r="N79" s="56">
        <v>9564</v>
      </c>
      <c r="O79" s="56">
        <v>10284</v>
      </c>
      <c r="P79" s="56">
        <v>10759</v>
      </c>
      <c r="Q79" s="56">
        <v>11239</v>
      </c>
      <c r="R79" s="56">
        <v>11989</v>
      </c>
      <c r="S79" s="56">
        <v>12349</v>
      </c>
      <c r="T79" s="56">
        <v>12489</v>
      </c>
      <c r="U79" s="56">
        <v>12749</v>
      </c>
      <c r="V79" s="56">
        <v>12889</v>
      </c>
      <c r="W79" s="56">
        <v>13409</v>
      </c>
      <c r="X79" s="56">
        <v>13499</v>
      </c>
      <c r="Y79" s="56">
        <v>13539</v>
      </c>
      <c r="Z79" s="56">
        <v>13589</v>
      </c>
      <c r="AA79" s="56">
        <v>13649</v>
      </c>
      <c r="AB79" s="56">
        <v>13879</v>
      </c>
      <c r="AC79" s="56">
        <v>13899</v>
      </c>
      <c r="AD79" s="56">
        <v>14039</v>
      </c>
      <c r="AE79" s="56">
        <v>14199</v>
      </c>
      <c r="AF79" s="56">
        <v>14309</v>
      </c>
      <c r="AG79" s="56">
        <v>14309</v>
      </c>
      <c r="AH79" s="56">
        <v>14309</v>
      </c>
      <c r="AI79" s="56">
        <v>14819</v>
      </c>
      <c r="AJ79" s="56">
        <v>14819</v>
      </c>
      <c r="AK79" s="56">
        <v>14919</v>
      </c>
    </row>
    <row r="80" spans="1:37" x14ac:dyDescent="0.35">
      <c r="A80" s="60" t="s">
        <v>309</v>
      </c>
      <c r="B80" s="55" t="s">
        <v>792</v>
      </c>
      <c r="C80" s="56">
        <v>1718</v>
      </c>
      <c r="D80" s="56">
        <v>2316</v>
      </c>
      <c r="E80" s="56">
        <v>2612</v>
      </c>
      <c r="F80" s="56">
        <v>2668</v>
      </c>
      <c r="G80" s="56">
        <v>3028</v>
      </c>
      <c r="H80" s="56">
        <v>3124</v>
      </c>
      <c r="I80" s="56">
        <v>3202</v>
      </c>
      <c r="J80" s="56">
        <v>3436</v>
      </c>
      <c r="K80" s="56">
        <v>3605</v>
      </c>
      <c r="L80" s="56">
        <v>3888</v>
      </c>
      <c r="M80" s="56">
        <v>4277</v>
      </c>
      <c r="N80" s="56">
        <v>4515</v>
      </c>
      <c r="O80" s="56">
        <v>4609</v>
      </c>
      <c r="P80" s="56">
        <v>4705</v>
      </c>
      <c r="Q80" s="56">
        <v>4994</v>
      </c>
      <c r="R80" s="56">
        <v>5096</v>
      </c>
      <c r="S80" s="56">
        <v>5496</v>
      </c>
      <c r="T80" s="56">
        <v>5676</v>
      </c>
      <c r="U80" s="56">
        <v>5772</v>
      </c>
      <c r="V80" s="56">
        <v>6100</v>
      </c>
      <c r="W80" s="56">
        <v>6350</v>
      </c>
      <c r="X80" s="56">
        <v>6660</v>
      </c>
      <c r="Y80" s="56">
        <v>6995</v>
      </c>
      <c r="Z80" s="56">
        <v>7273</v>
      </c>
      <c r="AA80" s="56">
        <v>7474</v>
      </c>
      <c r="AB80" s="56">
        <v>7575</v>
      </c>
      <c r="AC80" s="56">
        <v>7668</v>
      </c>
      <c r="AD80" s="56">
        <v>7779</v>
      </c>
      <c r="AE80" s="56">
        <v>7880</v>
      </c>
      <c r="AF80" s="56">
        <v>7981</v>
      </c>
      <c r="AG80" s="56">
        <v>8073</v>
      </c>
      <c r="AH80" s="56">
        <v>8183</v>
      </c>
      <c r="AI80" s="56">
        <v>8284</v>
      </c>
      <c r="AJ80" s="56">
        <v>8385</v>
      </c>
      <c r="AK80" s="56">
        <v>8476</v>
      </c>
    </row>
    <row r="81" spans="1:37" x14ac:dyDescent="0.35">
      <c r="A81" s="60" t="s">
        <v>1259</v>
      </c>
      <c r="B81" s="55" t="s">
        <v>792</v>
      </c>
      <c r="C81" s="56">
        <v>5785</v>
      </c>
      <c r="D81" s="56">
        <v>6420</v>
      </c>
      <c r="E81" s="56">
        <v>7048</v>
      </c>
      <c r="F81" s="56">
        <v>7709</v>
      </c>
      <c r="G81" s="56">
        <v>8326</v>
      </c>
      <c r="H81" s="56">
        <v>8946</v>
      </c>
      <c r="I81" s="56">
        <v>9439</v>
      </c>
      <c r="J81" s="56">
        <v>9891</v>
      </c>
      <c r="K81" s="56">
        <v>10259</v>
      </c>
      <c r="L81" s="56">
        <v>10663</v>
      </c>
      <c r="M81" s="56">
        <v>11096</v>
      </c>
      <c r="N81" s="56">
        <v>11632</v>
      </c>
      <c r="O81" s="56">
        <v>12162</v>
      </c>
      <c r="P81" s="56">
        <v>12640</v>
      </c>
      <c r="Q81" s="56">
        <v>13118</v>
      </c>
      <c r="R81" s="56">
        <v>13596</v>
      </c>
      <c r="S81" s="56">
        <v>14075</v>
      </c>
      <c r="T81" s="56">
        <v>14553</v>
      </c>
      <c r="U81" s="56">
        <v>15031</v>
      </c>
      <c r="V81" s="56">
        <v>15509</v>
      </c>
      <c r="W81" s="56">
        <v>15988</v>
      </c>
      <c r="X81" s="56">
        <v>16466</v>
      </c>
      <c r="Y81" s="56">
        <v>16944</v>
      </c>
      <c r="Z81" s="56">
        <v>17423</v>
      </c>
      <c r="AA81" s="56">
        <v>17901</v>
      </c>
      <c r="AB81" s="56">
        <v>18379</v>
      </c>
      <c r="AC81" s="56">
        <v>18857</v>
      </c>
      <c r="AD81" s="56">
        <v>19336</v>
      </c>
      <c r="AE81" s="56">
        <v>19814</v>
      </c>
      <c r="AF81" s="56">
        <v>20292</v>
      </c>
      <c r="AG81" s="56">
        <v>20691</v>
      </c>
      <c r="AH81" s="56">
        <v>21089</v>
      </c>
      <c r="AI81" s="56">
        <v>21488</v>
      </c>
      <c r="AJ81" s="56">
        <v>21886</v>
      </c>
      <c r="AK81" s="56">
        <v>22285</v>
      </c>
    </row>
    <row r="82" spans="1:37" x14ac:dyDescent="0.35">
      <c r="A82" s="60" t="s">
        <v>1260</v>
      </c>
      <c r="B82" s="55" t="s">
        <v>792</v>
      </c>
      <c r="C82" s="56">
        <v>131</v>
      </c>
      <c r="D82" s="56">
        <v>133</v>
      </c>
      <c r="E82" s="56">
        <v>135</v>
      </c>
      <c r="F82" s="56">
        <v>137</v>
      </c>
      <c r="G82" s="56">
        <v>139</v>
      </c>
      <c r="H82" s="56">
        <v>141</v>
      </c>
      <c r="I82" s="56">
        <v>140</v>
      </c>
      <c r="J82" s="56">
        <v>139</v>
      </c>
      <c r="K82" s="56">
        <v>141</v>
      </c>
      <c r="L82" s="56">
        <v>143</v>
      </c>
      <c r="M82" s="56">
        <v>142</v>
      </c>
      <c r="N82" s="56">
        <v>140</v>
      </c>
      <c r="O82" s="56">
        <v>142</v>
      </c>
      <c r="P82" s="56">
        <v>143</v>
      </c>
      <c r="Q82" s="56">
        <v>145</v>
      </c>
      <c r="R82" s="56">
        <v>147</v>
      </c>
      <c r="S82" s="56">
        <v>149</v>
      </c>
      <c r="T82" s="56">
        <v>151</v>
      </c>
      <c r="U82" s="56">
        <v>153</v>
      </c>
      <c r="V82" s="56">
        <v>155</v>
      </c>
      <c r="W82" s="56">
        <v>157</v>
      </c>
      <c r="X82" s="56">
        <v>159</v>
      </c>
      <c r="Y82" s="56">
        <v>161</v>
      </c>
      <c r="Z82" s="56">
        <v>163</v>
      </c>
      <c r="AA82" s="56">
        <v>164</v>
      </c>
      <c r="AB82" s="56">
        <v>165</v>
      </c>
      <c r="AC82" s="56">
        <v>167</v>
      </c>
      <c r="AD82" s="56">
        <v>169</v>
      </c>
      <c r="AE82" s="56">
        <v>171</v>
      </c>
      <c r="AF82" s="56">
        <v>173</v>
      </c>
      <c r="AG82" s="56">
        <v>175</v>
      </c>
      <c r="AH82" s="56">
        <v>177</v>
      </c>
      <c r="AI82" s="56">
        <v>179</v>
      </c>
      <c r="AJ82" s="56">
        <v>181</v>
      </c>
      <c r="AK82" s="56">
        <v>182</v>
      </c>
    </row>
    <row r="83" spans="1:37" x14ac:dyDescent="0.35">
      <c r="A83" s="60" t="s">
        <v>1261</v>
      </c>
      <c r="B83" s="55" t="s">
        <v>792</v>
      </c>
      <c r="C83" s="56">
        <v>1620</v>
      </c>
      <c r="D83" s="56">
        <v>3171</v>
      </c>
      <c r="E83" s="56">
        <v>3585</v>
      </c>
      <c r="F83" s="56">
        <v>3585</v>
      </c>
      <c r="G83" s="56">
        <v>3585</v>
      </c>
      <c r="H83" s="56">
        <v>3763</v>
      </c>
      <c r="I83" s="56">
        <v>4088</v>
      </c>
      <c r="J83" s="56">
        <v>4324</v>
      </c>
      <c r="K83" s="56">
        <v>4324</v>
      </c>
      <c r="L83" s="56">
        <v>4425</v>
      </c>
      <c r="M83" s="56">
        <v>5405</v>
      </c>
      <c r="N83" s="56">
        <v>6005</v>
      </c>
      <c r="O83" s="56">
        <v>6055</v>
      </c>
      <c r="P83" s="56">
        <v>6055</v>
      </c>
      <c r="Q83" s="56">
        <v>6000</v>
      </c>
      <c r="R83" s="56">
        <v>5980</v>
      </c>
      <c r="S83" s="56">
        <v>5980</v>
      </c>
      <c r="T83" s="56">
        <v>6030</v>
      </c>
      <c r="U83" s="56">
        <v>6131</v>
      </c>
      <c r="V83" s="56">
        <v>6431</v>
      </c>
      <c r="W83" s="56">
        <v>6536</v>
      </c>
      <c r="X83" s="56">
        <v>6296</v>
      </c>
      <c r="Y83" s="56">
        <v>6925</v>
      </c>
      <c r="Z83" s="56">
        <v>7211</v>
      </c>
      <c r="AA83" s="56">
        <v>7411</v>
      </c>
      <c r="AB83" s="56">
        <v>7333</v>
      </c>
      <c r="AC83" s="56">
        <v>7008</v>
      </c>
      <c r="AD83" s="56">
        <v>7072</v>
      </c>
      <c r="AE83" s="56">
        <v>7072</v>
      </c>
      <c r="AF83" s="56">
        <v>7072</v>
      </c>
      <c r="AG83" s="56">
        <v>7072</v>
      </c>
      <c r="AH83" s="56">
        <v>7072</v>
      </c>
      <c r="AI83" s="56">
        <v>7072</v>
      </c>
      <c r="AJ83" s="56">
        <v>7072</v>
      </c>
      <c r="AK83" s="56">
        <v>7072</v>
      </c>
    </row>
    <row r="84" spans="1:37" x14ac:dyDescent="0.35">
      <c r="A84" s="60" t="s">
        <v>1262</v>
      </c>
      <c r="B84" s="55" t="s">
        <v>792</v>
      </c>
      <c r="C84" s="56">
        <v>878</v>
      </c>
      <c r="D84" s="56">
        <v>1435</v>
      </c>
      <c r="E84" s="56">
        <v>1808</v>
      </c>
      <c r="F84" s="56">
        <v>2138</v>
      </c>
      <c r="G84" s="56">
        <v>2403</v>
      </c>
      <c r="H84" s="56">
        <v>2666</v>
      </c>
      <c r="I84" s="56">
        <v>2930</v>
      </c>
      <c r="J84" s="56">
        <v>3186</v>
      </c>
      <c r="K84" s="56">
        <v>3448</v>
      </c>
      <c r="L84" s="56">
        <v>3717</v>
      </c>
      <c r="M84" s="56">
        <v>3996</v>
      </c>
      <c r="N84" s="56">
        <v>4268</v>
      </c>
      <c r="O84" s="56">
        <v>4550</v>
      </c>
      <c r="P84" s="56">
        <v>4805</v>
      </c>
      <c r="Q84" s="56">
        <v>5044</v>
      </c>
      <c r="R84" s="56">
        <v>5314</v>
      </c>
      <c r="S84" s="56">
        <v>5592</v>
      </c>
      <c r="T84" s="56">
        <v>5866</v>
      </c>
      <c r="U84" s="56">
        <v>6153</v>
      </c>
      <c r="V84" s="56">
        <v>6451</v>
      </c>
      <c r="W84" s="56">
        <v>6765</v>
      </c>
      <c r="X84" s="56">
        <v>7093</v>
      </c>
      <c r="Y84" s="56">
        <v>7433</v>
      </c>
      <c r="Z84" s="56">
        <v>7764</v>
      </c>
      <c r="AA84" s="56">
        <v>8085</v>
      </c>
      <c r="AB84" s="56">
        <v>8474</v>
      </c>
      <c r="AC84" s="56">
        <v>8857</v>
      </c>
      <c r="AD84" s="56">
        <v>9222</v>
      </c>
      <c r="AE84" s="56">
        <v>9586</v>
      </c>
      <c r="AF84" s="56">
        <v>9957</v>
      </c>
      <c r="AG84" s="56">
        <v>10330</v>
      </c>
      <c r="AH84" s="56">
        <v>10706</v>
      </c>
      <c r="AI84" s="56">
        <v>11083</v>
      </c>
      <c r="AJ84" s="56">
        <v>11463</v>
      </c>
      <c r="AK84" s="56">
        <v>11844</v>
      </c>
    </row>
    <row r="85" spans="1:37" x14ac:dyDescent="0.35">
      <c r="A85" s="60" t="s">
        <v>1263</v>
      </c>
      <c r="B85" s="55" t="s">
        <v>792</v>
      </c>
      <c r="C85" s="56">
        <v>0</v>
      </c>
      <c r="D85" s="56">
        <v>0</v>
      </c>
      <c r="E85" s="56">
        <v>0</v>
      </c>
      <c r="F85" s="56">
        <v>0</v>
      </c>
      <c r="G85" s="56">
        <v>0</v>
      </c>
      <c r="H85" s="56">
        <v>0</v>
      </c>
      <c r="I85" s="56">
        <v>0</v>
      </c>
      <c r="J85" s="56">
        <v>0</v>
      </c>
      <c r="K85" s="56">
        <v>0</v>
      </c>
      <c r="L85" s="56">
        <v>0</v>
      </c>
      <c r="M85" s="56">
        <v>0</v>
      </c>
      <c r="N85" s="56">
        <v>0</v>
      </c>
      <c r="O85" s="56">
        <v>0</v>
      </c>
      <c r="P85" s="56">
        <v>501</v>
      </c>
      <c r="Q85" s="56">
        <v>501</v>
      </c>
      <c r="R85" s="56">
        <v>501</v>
      </c>
      <c r="S85" s="56">
        <v>501</v>
      </c>
      <c r="T85" s="56">
        <v>501</v>
      </c>
      <c r="U85" s="56">
        <v>501</v>
      </c>
      <c r="V85" s="56">
        <v>501</v>
      </c>
      <c r="W85" s="56">
        <v>501</v>
      </c>
      <c r="X85" s="56">
        <v>501</v>
      </c>
      <c r="Y85" s="56">
        <v>501</v>
      </c>
      <c r="Z85" s="56">
        <v>501</v>
      </c>
      <c r="AA85" s="56">
        <v>501</v>
      </c>
      <c r="AB85" s="56">
        <v>501</v>
      </c>
      <c r="AC85" s="56">
        <v>501</v>
      </c>
      <c r="AD85" s="56">
        <v>501</v>
      </c>
      <c r="AE85" s="56">
        <v>501</v>
      </c>
      <c r="AF85" s="56">
        <v>501</v>
      </c>
      <c r="AG85" s="56">
        <v>501</v>
      </c>
      <c r="AH85" s="56">
        <v>501</v>
      </c>
      <c r="AI85" s="56">
        <v>501</v>
      </c>
      <c r="AJ85" s="56">
        <v>501</v>
      </c>
      <c r="AK85" s="56">
        <v>501</v>
      </c>
    </row>
    <row r="86" spans="1:37" x14ac:dyDescent="0.35">
      <c r="A86" s="60" t="s">
        <v>1264</v>
      </c>
      <c r="B86" s="55" t="s">
        <v>792</v>
      </c>
      <c r="C86" s="56">
        <v>0</v>
      </c>
      <c r="D86" s="56">
        <v>0</v>
      </c>
      <c r="E86" s="56">
        <v>0</v>
      </c>
      <c r="F86" s="56">
        <v>0</v>
      </c>
      <c r="G86" s="56">
        <v>0</v>
      </c>
      <c r="H86" s="56">
        <v>0</v>
      </c>
      <c r="I86" s="56">
        <v>0</v>
      </c>
      <c r="J86" s="56">
        <v>0</v>
      </c>
      <c r="K86" s="56">
        <v>0</v>
      </c>
      <c r="L86" s="56">
        <v>0</v>
      </c>
      <c r="M86" s="56">
        <v>0</v>
      </c>
      <c r="N86" s="56">
        <v>0</v>
      </c>
      <c r="O86" s="56">
        <v>0</v>
      </c>
      <c r="P86" s="56">
        <v>0</v>
      </c>
      <c r="Q86" s="56">
        <v>0</v>
      </c>
      <c r="R86" s="56">
        <v>500</v>
      </c>
      <c r="S86" s="56">
        <v>500</v>
      </c>
      <c r="T86" s="56">
        <v>500</v>
      </c>
      <c r="U86" s="56">
        <v>500</v>
      </c>
      <c r="V86" s="56">
        <v>500</v>
      </c>
      <c r="W86" s="56">
        <v>500</v>
      </c>
      <c r="X86" s="56">
        <v>500</v>
      </c>
      <c r="Y86" s="56">
        <v>500</v>
      </c>
      <c r="Z86" s="56">
        <v>500</v>
      </c>
      <c r="AA86" s="56">
        <v>500</v>
      </c>
      <c r="AB86" s="56">
        <v>700</v>
      </c>
      <c r="AC86" s="56">
        <v>900</v>
      </c>
      <c r="AD86" s="56">
        <v>900</v>
      </c>
      <c r="AE86" s="56">
        <v>900</v>
      </c>
      <c r="AF86" s="56">
        <v>900</v>
      </c>
      <c r="AG86" s="56">
        <v>900</v>
      </c>
      <c r="AH86" s="56">
        <v>900</v>
      </c>
      <c r="AI86" s="56">
        <v>900</v>
      </c>
      <c r="AJ86" s="56">
        <v>900</v>
      </c>
      <c r="AK86" s="56">
        <v>900</v>
      </c>
    </row>
    <row r="87" spans="1:37" x14ac:dyDescent="0.35">
      <c r="A87" s="60" t="s">
        <v>805</v>
      </c>
      <c r="B87" s="55" t="s">
        <v>792</v>
      </c>
      <c r="C87" s="56">
        <v>0</v>
      </c>
      <c r="D87" s="56">
        <v>0</v>
      </c>
      <c r="E87" s="56">
        <v>0</v>
      </c>
      <c r="F87" s="56">
        <v>0</v>
      </c>
      <c r="G87" s="56">
        <v>0</v>
      </c>
      <c r="H87" s="56">
        <v>0</v>
      </c>
      <c r="I87" s="56">
        <v>0</v>
      </c>
      <c r="J87" s="56">
        <v>0</v>
      </c>
      <c r="K87" s="56">
        <v>1000</v>
      </c>
      <c r="L87" s="56">
        <v>2000</v>
      </c>
      <c r="M87" s="56">
        <v>2000</v>
      </c>
      <c r="N87" s="56">
        <v>3000</v>
      </c>
      <c r="O87" s="56">
        <v>4000</v>
      </c>
      <c r="P87" s="56">
        <v>4000</v>
      </c>
      <c r="Q87" s="56">
        <v>4000</v>
      </c>
      <c r="R87" s="56">
        <v>4000</v>
      </c>
      <c r="S87" s="56">
        <v>4000</v>
      </c>
      <c r="T87" s="56">
        <v>4000</v>
      </c>
      <c r="U87" s="56">
        <v>4000</v>
      </c>
      <c r="V87" s="56">
        <v>4000</v>
      </c>
      <c r="W87" s="56">
        <v>4000</v>
      </c>
      <c r="X87" s="56">
        <v>4000</v>
      </c>
      <c r="Y87" s="56">
        <v>4000</v>
      </c>
      <c r="Z87" s="56">
        <v>4000</v>
      </c>
      <c r="AA87" s="56">
        <v>4000</v>
      </c>
      <c r="AB87" s="56">
        <v>4000</v>
      </c>
      <c r="AC87" s="56">
        <v>4000</v>
      </c>
      <c r="AD87" s="56">
        <v>4000</v>
      </c>
      <c r="AE87" s="56">
        <v>4000</v>
      </c>
      <c r="AF87" s="56">
        <v>4000</v>
      </c>
      <c r="AG87" s="56">
        <v>4000</v>
      </c>
      <c r="AH87" s="56">
        <v>4000</v>
      </c>
      <c r="AI87" s="56">
        <v>4000</v>
      </c>
      <c r="AJ87" s="56">
        <v>4000</v>
      </c>
      <c r="AK87" s="56">
        <v>4000</v>
      </c>
    </row>
    <row r="88" spans="1:37" x14ac:dyDescent="0.35">
      <c r="A88" s="79" t="s">
        <v>1265</v>
      </c>
      <c r="B88" s="55"/>
      <c r="C88" s="56"/>
      <c r="D88" s="56">
        <f>D75-C75</f>
        <v>0</v>
      </c>
      <c r="E88" s="56">
        <f t="shared" ref="E88:AK88" si="4">E75-D75</f>
        <v>0</v>
      </c>
      <c r="F88" s="56">
        <f t="shared" si="4"/>
        <v>-1515</v>
      </c>
      <c r="G88" s="56">
        <f t="shared" si="4"/>
        <v>0</v>
      </c>
      <c r="H88" s="56">
        <f t="shared" si="4"/>
        <v>0</v>
      </c>
      <c r="I88" s="56">
        <f t="shared" si="4"/>
        <v>0</v>
      </c>
      <c r="J88" s="56">
        <f t="shared" si="4"/>
        <v>0</v>
      </c>
      <c r="K88" s="56">
        <f t="shared" si="4"/>
        <v>0</v>
      </c>
      <c r="L88" s="56">
        <f t="shared" si="4"/>
        <v>-1090</v>
      </c>
      <c r="M88" s="56">
        <f t="shared" si="4"/>
        <v>-1120</v>
      </c>
      <c r="N88" s="56">
        <f t="shared" si="4"/>
        <v>-580</v>
      </c>
      <c r="O88" s="56">
        <f t="shared" si="4"/>
        <v>-580</v>
      </c>
      <c r="P88" s="56">
        <f t="shared" si="4"/>
        <v>0</v>
      </c>
      <c r="Q88" s="56">
        <f t="shared" si="4"/>
        <v>0</v>
      </c>
      <c r="R88" s="56">
        <f t="shared" si="4"/>
        <v>0</v>
      </c>
      <c r="S88" s="56">
        <f t="shared" si="4"/>
        <v>0</v>
      </c>
      <c r="T88" s="56">
        <f t="shared" si="4"/>
        <v>0</v>
      </c>
      <c r="U88" s="56">
        <f t="shared" si="4"/>
        <v>0</v>
      </c>
      <c r="V88" s="56">
        <f t="shared" si="4"/>
        <v>0</v>
      </c>
      <c r="W88" s="56">
        <f t="shared" si="4"/>
        <v>0</v>
      </c>
      <c r="X88" s="56">
        <f t="shared" si="4"/>
        <v>0</v>
      </c>
      <c r="Y88" s="56">
        <f t="shared" si="4"/>
        <v>0</v>
      </c>
      <c r="Z88" s="56">
        <f t="shared" si="4"/>
        <v>0</v>
      </c>
      <c r="AA88" s="56">
        <f t="shared" si="4"/>
        <v>0</v>
      </c>
      <c r="AB88" s="56">
        <f t="shared" si="4"/>
        <v>0</v>
      </c>
      <c r="AC88" s="56">
        <f t="shared" si="4"/>
        <v>0</v>
      </c>
      <c r="AD88" s="56">
        <f t="shared" si="4"/>
        <v>0</v>
      </c>
      <c r="AE88" s="56">
        <f t="shared" si="4"/>
        <v>0</v>
      </c>
      <c r="AF88" s="56">
        <f t="shared" si="4"/>
        <v>0</v>
      </c>
      <c r="AG88" s="56">
        <f t="shared" si="4"/>
        <v>0</v>
      </c>
      <c r="AH88" s="56">
        <f t="shared" si="4"/>
        <v>0</v>
      </c>
      <c r="AI88" s="56">
        <f t="shared" si="4"/>
        <v>0</v>
      </c>
      <c r="AJ88" s="56">
        <f t="shared" si="4"/>
        <v>0</v>
      </c>
      <c r="AK88" s="56">
        <f t="shared" si="4"/>
        <v>0</v>
      </c>
    </row>
    <row r="89" spans="1:37" x14ac:dyDescent="0.35">
      <c r="A89" s="79" t="s">
        <v>1266</v>
      </c>
      <c r="B89" s="55" t="s">
        <v>792</v>
      </c>
      <c r="C89" s="56"/>
      <c r="D89" s="56"/>
      <c r="E89" s="56">
        <v>0</v>
      </c>
      <c r="F89" s="56">
        <v>0</v>
      </c>
      <c r="G89" s="56">
        <v>0</v>
      </c>
      <c r="H89" s="56">
        <v>0</v>
      </c>
      <c r="I89" s="56">
        <v>0</v>
      </c>
      <c r="J89" s="56">
        <v>0</v>
      </c>
      <c r="K89" s="56">
        <v>-160</v>
      </c>
      <c r="L89" s="56">
        <v>0</v>
      </c>
      <c r="M89" s="56">
        <v>0</v>
      </c>
      <c r="N89" s="56">
        <v>0</v>
      </c>
      <c r="O89" s="56">
        <v>0</v>
      </c>
      <c r="P89" s="56">
        <v>0</v>
      </c>
      <c r="Q89" s="56">
        <v>-944</v>
      </c>
      <c r="R89" s="56"/>
      <c r="S89" s="56"/>
      <c r="T89" s="56"/>
      <c r="U89" s="56"/>
      <c r="V89" s="56"/>
      <c r="W89" s="56"/>
      <c r="X89" s="56"/>
      <c r="Y89" s="56"/>
      <c r="Z89" s="56"/>
      <c r="AA89" s="56"/>
      <c r="AB89" s="56"/>
      <c r="AC89" s="56"/>
      <c r="AD89" s="56"/>
      <c r="AE89" s="56"/>
      <c r="AF89" s="56"/>
      <c r="AG89" s="56"/>
      <c r="AH89" s="56"/>
      <c r="AI89" s="56"/>
      <c r="AJ89" s="56"/>
      <c r="AK89" s="56"/>
    </row>
    <row r="90" spans="1:37" x14ac:dyDescent="0.35">
      <c r="A90" s="79" t="s">
        <v>1268</v>
      </c>
      <c r="B90" s="55" t="s">
        <v>792</v>
      </c>
      <c r="C90" s="56"/>
      <c r="D90" s="56">
        <f>(D78-C78)+(D79-C79)</f>
        <v>577</v>
      </c>
      <c r="E90" s="56">
        <f>(E77-D77)+(E78-D78)-E89</f>
        <v>0</v>
      </c>
      <c r="F90" s="56">
        <f t="shared" ref="F90:AK90" si="5">(F77-E77)+(F78-E78)-F89</f>
        <v>0</v>
      </c>
      <c r="G90" s="56">
        <f t="shared" si="5"/>
        <v>0</v>
      </c>
      <c r="H90" s="56">
        <f t="shared" si="5"/>
        <v>0</v>
      </c>
      <c r="I90" s="56">
        <f t="shared" si="5"/>
        <v>0</v>
      </c>
      <c r="J90" s="56">
        <f t="shared" si="5"/>
        <v>0</v>
      </c>
      <c r="K90" s="56">
        <f t="shared" si="5"/>
        <v>0</v>
      </c>
      <c r="L90" s="56">
        <f t="shared" si="5"/>
        <v>0</v>
      </c>
      <c r="M90" s="56">
        <f t="shared" si="5"/>
        <v>120</v>
      </c>
      <c r="N90" s="56">
        <f t="shared" si="5"/>
        <v>300</v>
      </c>
      <c r="O90" s="56">
        <f t="shared" si="5"/>
        <v>600</v>
      </c>
      <c r="P90" s="56">
        <f t="shared" si="5"/>
        <v>0</v>
      </c>
      <c r="Q90" s="56">
        <f t="shared" si="5"/>
        <v>-45</v>
      </c>
      <c r="R90" s="56">
        <f t="shared" si="5"/>
        <v>0</v>
      </c>
      <c r="S90" s="56">
        <f t="shared" si="5"/>
        <v>0</v>
      </c>
      <c r="T90" s="56">
        <f t="shared" si="5"/>
        <v>-84</v>
      </c>
      <c r="U90" s="56">
        <f t="shared" si="5"/>
        <v>200</v>
      </c>
      <c r="V90" s="56">
        <f t="shared" si="5"/>
        <v>200</v>
      </c>
      <c r="W90" s="56">
        <f t="shared" si="5"/>
        <v>0</v>
      </c>
      <c r="X90" s="56">
        <f t="shared" si="5"/>
        <v>0</v>
      </c>
      <c r="Y90" s="56">
        <f t="shared" si="5"/>
        <v>-584</v>
      </c>
      <c r="Z90" s="56">
        <f t="shared" si="5"/>
        <v>4</v>
      </c>
      <c r="AA90" s="56">
        <f t="shared" si="5"/>
        <v>4</v>
      </c>
      <c r="AB90" s="56">
        <f t="shared" si="5"/>
        <v>0</v>
      </c>
      <c r="AC90" s="56">
        <f t="shared" si="5"/>
        <v>0</v>
      </c>
      <c r="AD90" s="56">
        <f t="shared" si="5"/>
        <v>0</v>
      </c>
      <c r="AE90" s="56">
        <f t="shared" si="5"/>
        <v>200</v>
      </c>
      <c r="AF90" s="56">
        <f t="shared" si="5"/>
        <v>0</v>
      </c>
      <c r="AG90" s="56">
        <f t="shared" si="5"/>
        <v>0</v>
      </c>
      <c r="AH90" s="56">
        <f t="shared" si="5"/>
        <v>0</v>
      </c>
      <c r="AI90" s="56">
        <f t="shared" si="5"/>
        <v>0</v>
      </c>
      <c r="AJ90" s="56">
        <f t="shared" si="5"/>
        <v>0</v>
      </c>
      <c r="AK90" s="56">
        <f t="shared" si="5"/>
        <v>0</v>
      </c>
    </row>
  </sheetData>
  <conditionalFormatting sqref="A40:XFD41">
    <cfRule type="cellIs" dxfId="23" priority="11" operator="lessThan">
      <formula>0</formula>
    </cfRule>
  </conditionalFormatting>
  <conditionalFormatting sqref="A57:XFD57">
    <cfRule type="cellIs" dxfId="22" priority="19" operator="lessThan">
      <formula>0</formula>
    </cfRule>
  </conditionalFormatting>
  <conditionalFormatting sqref="A72:XFD72">
    <cfRule type="cellIs" dxfId="21" priority="17" operator="lessThan">
      <formula>0</formula>
    </cfRule>
  </conditionalFormatting>
  <conditionalFormatting sqref="A90:XFD90">
    <cfRule type="cellIs" dxfId="20" priority="15" operator="lessThan">
      <formula>0</formula>
    </cfRule>
  </conditionalFormatting>
  <conditionalFormatting sqref="C40:AK41">
    <cfRule type="cellIs" dxfId="19" priority="10" operator="greaterThan">
      <formula>0</formula>
    </cfRule>
  </conditionalFormatting>
  <conditionalFormatting sqref="C57:AK57">
    <cfRule type="cellIs" dxfId="18" priority="18" operator="greaterThan">
      <formula>0</formula>
    </cfRule>
  </conditionalFormatting>
  <conditionalFormatting sqref="C72:AK72">
    <cfRule type="cellIs" dxfId="17" priority="16" operator="greaterThan">
      <formula>0</formula>
    </cfRule>
  </conditionalFormatting>
  <conditionalFormatting sqref="C90:AK90">
    <cfRule type="cellIs" dxfId="16" priority="14" operator="greaterThan">
      <formula>0</formula>
    </cfRule>
  </conditionalFormatting>
  <conditionalFormatting sqref="D23:AK23">
    <cfRule type="colorScale" priority="1">
      <colorScale>
        <cfvo type="min"/>
        <cfvo type="max"/>
        <color rgb="FFF8696B"/>
        <color rgb="FFFCFCFF"/>
      </colorScale>
    </cfRule>
  </conditionalFormatting>
  <conditionalFormatting sqref="D38:AK38">
    <cfRule type="colorScale" priority="2">
      <colorScale>
        <cfvo type="min"/>
        <cfvo type="max"/>
        <color rgb="FFF8696B"/>
        <color rgb="FFFCFCFF"/>
      </colorScale>
    </cfRule>
  </conditionalFormatting>
  <conditionalFormatting sqref="D88:AK88">
    <cfRule type="colorScale" priority="3">
      <colorScale>
        <cfvo type="min"/>
        <cfvo type="max"/>
        <color rgb="FFF8696B"/>
        <color rgb="FFFCFCFF"/>
      </colorScale>
    </cfRule>
    <cfRule type="colorScale" priority="4">
      <colorScale>
        <cfvo type="min"/>
        <cfvo type="max"/>
        <color rgb="FF63BE7B"/>
        <color rgb="FFFCFCFF"/>
      </colorScale>
    </cfRule>
    <cfRule type="colorScale" priority="5">
      <colorScale>
        <cfvo type="min"/>
        <cfvo type="percentile" val="50"/>
        <cfvo type="max"/>
        <color rgb="FFF8696B"/>
        <color rgb="FFFFEB84"/>
        <color rgb="FF63BE7B"/>
      </colorScale>
    </cfRule>
    <cfRule type="colorScale" priority="6">
      <colorScale>
        <cfvo type="min"/>
        <cfvo type="percentile" val="50"/>
        <cfvo type="max"/>
        <color rgb="FF63BE7B"/>
        <color rgb="FFFCFCFF"/>
        <color rgb="FFF8696B"/>
      </colorScale>
    </cfRule>
    <cfRule type="colorScale" priority="7">
      <colorScale>
        <cfvo type="min"/>
        <cfvo type="percentile" val="50"/>
        <cfvo type="max"/>
        <color rgb="FFF8696B"/>
        <color rgb="FFFCFCFF"/>
        <color rgb="FF63BE7B"/>
      </colorScale>
    </cfRule>
    <cfRule type="colorScale" priority="8">
      <colorScale>
        <cfvo type="min"/>
        <cfvo type="percentile" val="50"/>
        <cfvo type="max"/>
        <color rgb="FFF8696B"/>
        <color rgb="FFFCFCFF"/>
        <color rgb="FF63BE7B"/>
      </colorScale>
    </cfRule>
    <cfRule type="colorScale" priority="9">
      <colorScale>
        <cfvo type="min"/>
        <cfvo type="percentile" val="50"/>
        <cfvo type="max"/>
        <color rgb="FFF8696B"/>
        <color rgb="FFFCFCFF"/>
        <color rgb="FF63BE7B"/>
      </colorScale>
    </cfRule>
  </conditionalFormatting>
  <dataValidations count="1">
    <dataValidation allowBlank="1" showInputMessage="1" showErrorMessage="1" sqref="D88:AK88" xr:uid="{789937BA-DCAE-4AA1-A38A-FDDA763BE9AB}"/>
  </dataValidations>
  <pageMargins left="0.7" right="0.7" top="0.75" bottom="0.75" header="0.3" footer="0.3"/>
  <headerFooter>
    <oddFooter>&amp;C_x000D_&amp;1#&amp;"Aptos"&amp;10&amp;K000000 General -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1A4A5-BFE9-4101-8819-48017DB7209E}">
  <dimension ref="A1:AN92"/>
  <sheetViews>
    <sheetView workbookViewId="0">
      <pane ySplit="9" topLeftCell="A76" activePane="bottomLeft" state="frozen"/>
      <selection pane="bottomLeft" activeCell="I10" sqref="I10"/>
    </sheetView>
  </sheetViews>
  <sheetFormatPr defaultRowHeight="14.5" x14ac:dyDescent="0.35"/>
  <cols>
    <col min="1" max="1" width="32.7265625" customWidth="1"/>
  </cols>
  <sheetData>
    <row r="1" spans="1:40" ht="19.5" x14ac:dyDescent="0.45">
      <c r="A1" s="47" t="s">
        <v>1252</v>
      </c>
    </row>
    <row r="2" spans="1:40" x14ac:dyDescent="0.35">
      <c r="A2" s="52" t="s">
        <v>1253</v>
      </c>
      <c r="B2" s="53"/>
      <c r="C2" s="53"/>
      <c r="D2" s="53"/>
      <c r="E2" s="53"/>
      <c r="F2" s="53">
        <v>2026</v>
      </c>
      <c r="G2" s="53">
        <v>2027</v>
      </c>
      <c r="H2" s="53">
        <v>2028</v>
      </c>
      <c r="I2" s="53">
        <v>2029</v>
      </c>
      <c r="J2" s="53">
        <v>2030</v>
      </c>
      <c r="K2" s="53">
        <v>2031</v>
      </c>
      <c r="L2" s="53">
        <v>2032</v>
      </c>
      <c r="M2" s="53">
        <v>2033</v>
      </c>
      <c r="N2" s="53">
        <v>2034</v>
      </c>
      <c r="O2" s="53">
        <v>2035</v>
      </c>
      <c r="P2" s="53">
        <v>2036</v>
      </c>
      <c r="Q2" s="53">
        <v>2037</v>
      </c>
      <c r="R2" s="53">
        <v>2038</v>
      </c>
      <c r="S2" s="53">
        <v>2039</v>
      </c>
      <c r="T2" s="53">
        <v>2040</v>
      </c>
      <c r="U2" s="53">
        <v>2041</v>
      </c>
      <c r="V2" s="53">
        <v>2042</v>
      </c>
      <c r="W2" s="53">
        <v>2043</v>
      </c>
      <c r="X2" s="53">
        <v>2044</v>
      </c>
      <c r="Y2" s="53">
        <v>2045</v>
      </c>
      <c r="Z2" s="53">
        <v>2046</v>
      </c>
      <c r="AA2" s="53">
        <v>2047</v>
      </c>
      <c r="AB2" s="53">
        <v>2048</v>
      </c>
      <c r="AC2" s="53">
        <v>2049</v>
      </c>
      <c r="AD2" s="53">
        <v>2050</v>
      </c>
      <c r="AE2" s="53">
        <v>2051</v>
      </c>
      <c r="AF2" s="53">
        <v>2052</v>
      </c>
      <c r="AG2" s="53">
        <v>2053</v>
      </c>
      <c r="AH2" s="53">
        <v>2054</v>
      </c>
      <c r="AI2" s="53">
        <v>2055</v>
      </c>
      <c r="AJ2" s="53">
        <v>2056</v>
      </c>
      <c r="AK2" s="53">
        <v>2057</v>
      </c>
      <c r="AL2" s="53">
        <v>2058</v>
      </c>
      <c r="AM2" s="53">
        <v>2059</v>
      </c>
      <c r="AN2" s="53">
        <v>2060</v>
      </c>
    </row>
    <row r="3" spans="1:40" x14ac:dyDescent="0.35">
      <c r="A3" s="54" t="s">
        <v>5</v>
      </c>
      <c r="B3" s="55" t="s">
        <v>1254</v>
      </c>
      <c r="C3" s="56"/>
      <c r="D3" s="56"/>
      <c r="E3" s="56"/>
      <c r="F3" s="56">
        <v>76799.78</v>
      </c>
      <c r="G3" s="56">
        <v>78007.66</v>
      </c>
      <c r="H3" s="56">
        <v>79884.23</v>
      </c>
      <c r="I3" s="56">
        <v>81892.240000000005</v>
      </c>
      <c r="J3" s="56">
        <v>84273.600000000006</v>
      </c>
      <c r="K3" s="56">
        <v>87255.53</v>
      </c>
      <c r="L3" s="56">
        <v>90756.4</v>
      </c>
      <c r="M3" s="56">
        <v>93552.54</v>
      </c>
      <c r="N3" s="56">
        <v>96321.33</v>
      </c>
      <c r="O3" s="56">
        <v>99112.44</v>
      </c>
      <c r="P3" s="56">
        <v>102428.3</v>
      </c>
      <c r="Q3" s="56">
        <v>105873.5</v>
      </c>
      <c r="R3" s="56">
        <v>109336.8</v>
      </c>
      <c r="S3" s="56">
        <v>112410.1</v>
      </c>
      <c r="T3" s="56">
        <v>115260.6</v>
      </c>
      <c r="U3" s="56">
        <v>117914.9</v>
      </c>
      <c r="V3" s="56">
        <v>120524</v>
      </c>
      <c r="W3" s="56">
        <v>122998.1</v>
      </c>
      <c r="X3" s="56">
        <v>125407.7</v>
      </c>
      <c r="Y3" s="56">
        <v>127759.1</v>
      </c>
      <c r="Z3" s="56">
        <v>130179.3</v>
      </c>
      <c r="AA3" s="56">
        <v>132557.70000000001</v>
      </c>
      <c r="AB3" s="56">
        <v>134893.20000000001</v>
      </c>
      <c r="AC3" s="56">
        <v>136945.70000000001</v>
      </c>
      <c r="AD3" s="56">
        <v>138835.20000000001</v>
      </c>
      <c r="AE3" s="56">
        <v>141118</v>
      </c>
      <c r="AF3" s="56">
        <v>143605.79999999999</v>
      </c>
      <c r="AG3" s="56">
        <v>145525.29999999999</v>
      </c>
      <c r="AH3" s="56">
        <v>147340.9</v>
      </c>
      <c r="AI3" s="56">
        <v>149388.20000000001</v>
      </c>
      <c r="AJ3" s="56">
        <v>151114.70000000001</v>
      </c>
      <c r="AK3" s="56">
        <v>152613</v>
      </c>
      <c r="AL3" s="56">
        <v>153822.6</v>
      </c>
      <c r="AM3" s="56">
        <v>154883.1</v>
      </c>
      <c r="AN3" s="56">
        <v>155917.20000000001</v>
      </c>
    </row>
    <row r="4" spans="1:40" x14ac:dyDescent="0.35">
      <c r="A4" s="54" t="s">
        <v>4</v>
      </c>
      <c r="B4" s="55" t="s">
        <v>1254</v>
      </c>
      <c r="C4" s="56"/>
      <c r="D4" s="56"/>
      <c r="E4" s="56"/>
      <c r="F4" s="56">
        <v>62818.01</v>
      </c>
      <c r="G4" s="56">
        <v>63838.73</v>
      </c>
      <c r="H4" s="56">
        <v>64954.400000000001</v>
      </c>
      <c r="I4" s="56">
        <v>66225.14</v>
      </c>
      <c r="J4" s="56">
        <v>68226.490000000005</v>
      </c>
      <c r="K4" s="56">
        <v>71281.81</v>
      </c>
      <c r="L4" s="56">
        <v>75152.14</v>
      </c>
      <c r="M4" s="56">
        <v>78466.86</v>
      </c>
      <c r="N4" s="56">
        <v>81244.899999999994</v>
      </c>
      <c r="O4" s="56">
        <v>86009.86</v>
      </c>
      <c r="P4" s="56">
        <v>89313.49</v>
      </c>
      <c r="Q4" s="56">
        <v>92457.86</v>
      </c>
      <c r="R4" s="56">
        <v>95399.71</v>
      </c>
      <c r="S4" s="56">
        <v>98031.28</v>
      </c>
      <c r="T4" s="56">
        <v>100537.60000000001</v>
      </c>
      <c r="U4" s="56">
        <v>102822.8</v>
      </c>
      <c r="V4" s="56">
        <v>105174.1</v>
      </c>
      <c r="W4" s="56">
        <v>107601.9</v>
      </c>
      <c r="X4" s="56">
        <v>109954.3</v>
      </c>
      <c r="Y4" s="56">
        <v>111955.9</v>
      </c>
      <c r="Z4" s="56">
        <v>113867.6</v>
      </c>
      <c r="AA4" s="56">
        <v>115702.5</v>
      </c>
      <c r="AB4" s="56">
        <v>117482.8</v>
      </c>
      <c r="AC4" s="56">
        <v>119070.8</v>
      </c>
      <c r="AD4" s="56">
        <v>120391.1</v>
      </c>
      <c r="AE4" s="56">
        <v>121455.5</v>
      </c>
      <c r="AF4" s="56">
        <v>122617.4</v>
      </c>
      <c r="AG4" s="56">
        <v>123606.6</v>
      </c>
      <c r="AH4" s="56">
        <v>124815.6</v>
      </c>
      <c r="AI4" s="56">
        <v>126193.2</v>
      </c>
      <c r="AJ4" s="56">
        <v>127288.4</v>
      </c>
      <c r="AK4" s="56">
        <v>128166.7</v>
      </c>
      <c r="AL4" s="56">
        <v>128963.5</v>
      </c>
      <c r="AM4" s="56">
        <v>129683</v>
      </c>
      <c r="AN4" s="56">
        <v>130448.6</v>
      </c>
    </row>
    <row r="5" spans="1:40" x14ac:dyDescent="0.35">
      <c r="A5" s="54" t="s">
        <v>7</v>
      </c>
      <c r="B5" s="55" t="s">
        <v>1254</v>
      </c>
      <c r="C5" s="56"/>
      <c r="D5" s="56"/>
      <c r="E5" s="56"/>
      <c r="F5" s="56">
        <v>15842.91</v>
      </c>
      <c r="G5" s="56">
        <v>16225.28</v>
      </c>
      <c r="H5" s="56">
        <v>16529.09</v>
      </c>
      <c r="I5" s="56">
        <v>16844.47</v>
      </c>
      <c r="J5" s="56">
        <v>20032.47</v>
      </c>
      <c r="K5" s="56">
        <v>20469.66</v>
      </c>
      <c r="L5" s="56">
        <v>20960.57</v>
      </c>
      <c r="M5" s="56">
        <v>21900.27</v>
      </c>
      <c r="N5" s="56">
        <v>23015.03</v>
      </c>
      <c r="O5" s="56">
        <v>23494.720000000001</v>
      </c>
      <c r="P5" s="56">
        <v>24040.28</v>
      </c>
      <c r="Q5" s="56">
        <v>24617.97</v>
      </c>
      <c r="R5" s="56">
        <v>25172.720000000001</v>
      </c>
      <c r="S5" s="56">
        <v>25757.41</v>
      </c>
      <c r="T5" s="56">
        <v>26323.01</v>
      </c>
      <c r="U5" s="56">
        <v>26957.23</v>
      </c>
      <c r="V5" s="56">
        <v>27587.65</v>
      </c>
      <c r="W5" s="56">
        <v>28218.94</v>
      </c>
      <c r="X5" s="56">
        <v>28878.73</v>
      </c>
      <c r="Y5" s="56">
        <v>29500.73</v>
      </c>
      <c r="Z5" s="56">
        <v>30157.4</v>
      </c>
      <c r="AA5" s="56">
        <v>30789.64</v>
      </c>
      <c r="AB5" s="56">
        <v>31434.98</v>
      </c>
      <c r="AC5" s="56">
        <v>32011.69</v>
      </c>
      <c r="AD5" s="56">
        <v>32592.82</v>
      </c>
      <c r="AE5" s="56">
        <v>33060.620000000003</v>
      </c>
      <c r="AF5" s="56">
        <v>33543.660000000003</v>
      </c>
      <c r="AG5" s="56">
        <v>33957.879999999997</v>
      </c>
      <c r="AH5" s="56">
        <v>34397.449999999997</v>
      </c>
      <c r="AI5" s="56">
        <v>34874.67</v>
      </c>
      <c r="AJ5" s="56">
        <v>35264.92</v>
      </c>
      <c r="AK5" s="56">
        <v>35636.29</v>
      </c>
      <c r="AL5" s="56">
        <v>35973.480000000003</v>
      </c>
      <c r="AM5" s="56">
        <v>36272.78</v>
      </c>
      <c r="AN5" s="56">
        <v>36565.07</v>
      </c>
    </row>
    <row r="6" spans="1:40" x14ac:dyDescent="0.35">
      <c r="A6" s="54" t="s">
        <v>460</v>
      </c>
      <c r="B6" s="55" t="s">
        <v>1254</v>
      </c>
      <c r="C6" s="56"/>
      <c r="D6" s="56"/>
      <c r="E6" s="56"/>
      <c r="F6" s="56">
        <v>11269.68</v>
      </c>
      <c r="G6" s="56">
        <v>11501.71</v>
      </c>
      <c r="H6" s="56">
        <v>11680.12</v>
      </c>
      <c r="I6" s="56">
        <v>11868.02</v>
      </c>
      <c r="J6" s="56">
        <v>12091.38</v>
      </c>
      <c r="K6" s="56">
        <v>12339.55</v>
      </c>
      <c r="L6" s="56">
        <v>12571.53</v>
      </c>
      <c r="M6" s="56">
        <v>12970.87</v>
      </c>
      <c r="N6" s="56">
        <v>13232.74</v>
      </c>
      <c r="O6" s="56">
        <v>13478.37</v>
      </c>
      <c r="P6" s="56">
        <v>13726.4</v>
      </c>
      <c r="Q6" s="56">
        <v>14016.48</v>
      </c>
      <c r="R6" s="56">
        <v>14276.71</v>
      </c>
      <c r="S6" s="56">
        <v>14536.41</v>
      </c>
      <c r="T6" s="56">
        <v>14725.65</v>
      </c>
      <c r="U6" s="56">
        <v>14913.97</v>
      </c>
      <c r="V6" s="56">
        <v>15066.36</v>
      </c>
      <c r="W6" s="56">
        <v>15178</v>
      </c>
      <c r="X6" s="56">
        <v>15307.18</v>
      </c>
      <c r="Y6" s="56">
        <v>15453.24</v>
      </c>
      <c r="Z6" s="56">
        <v>15601.31</v>
      </c>
      <c r="AA6" s="56">
        <v>15733.53</v>
      </c>
      <c r="AB6" s="56">
        <v>15869.9</v>
      </c>
      <c r="AC6" s="56">
        <v>15983.5</v>
      </c>
      <c r="AD6" s="56">
        <v>16077.78</v>
      </c>
      <c r="AE6" s="56">
        <v>16124.43</v>
      </c>
      <c r="AF6" s="56">
        <v>16174.47</v>
      </c>
      <c r="AG6" s="56">
        <v>16244.76</v>
      </c>
      <c r="AH6" s="56">
        <v>16318.96</v>
      </c>
      <c r="AI6" s="56">
        <v>16440.07</v>
      </c>
      <c r="AJ6" s="56">
        <v>16449.89</v>
      </c>
      <c r="AK6" s="56">
        <v>16489.72</v>
      </c>
      <c r="AL6" s="56">
        <v>16508.86</v>
      </c>
      <c r="AM6" s="56">
        <v>16534.02</v>
      </c>
      <c r="AN6" s="56">
        <v>16579.509999999998</v>
      </c>
    </row>
    <row r="7" spans="1:40" x14ac:dyDescent="0.35">
      <c r="A7" s="54" t="s">
        <v>6</v>
      </c>
      <c r="B7" s="55" t="s">
        <v>1254</v>
      </c>
      <c r="C7" s="56"/>
      <c r="D7" s="56"/>
      <c r="E7" s="56"/>
      <c r="F7" s="56">
        <v>49599.15</v>
      </c>
      <c r="G7" s="56">
        <v>50750.11</v>
      </c>
      <c r="H7" s="56">
        <v>51832.68</v>
      </c>
      <c r="I7" s="56">
        <v>52847.88</v>
      </c>
      <c r="J7" s="56">
        <v>54595.7</v>
      </c>
      <c r="K7" s="56">
        <v>57493.08</v>
      </c>
      <c r="L7" s="56">
        <v>60215.67</v>
      </c>
      <c r="M7" s="56">
        <v>62458.73</v>
      </c>
      <c r="N7" s="56">
        <v>64360.15</v>
      </c>
      <c r="O7" s="56">
        <v>66557.22</v>
      </c>
      <c r="P7" s="56">
        <v>69078.42</v>
      </c>
      <c r="Q7" s="56">
        <v>71974.720000000001</v>
      </c>
      <c r="R7" s="56">
        <v>74770.66</v>
      </c>
      <c r="S7" s="56">
        <v>77261.09</v>
      </c>
      <c r="T7" s="56">
        <v>79500.06</v>
      </c>
      <c r="U7" s="56">
        <v>81603.570000000007</v>
      </c>
      <c r="V7" s="56">
        <v>83803.31</v>
      </c>
      <c r="W7" s="56">
        <v>85959.42</v>
      </c>
      <c r="X7" s="56">
        <v>88122.13</v>
      </c>
      <c r="Y7" s="56">
        <v>90029.82</v>
      </c>
      <c r="Z7" s="56">
        <v>92317.08</v>
      </c>
      <c r="AA7" s="56">
        <v>94237.84</v>
      </c>
      <c r="AB7" s="56">
        <v>96042.08</v>
      </c>
      <c r="AC7" s="56">
        <v>97632.19</v>
      </c>
      <c r="AD7" s="56">
        <v>99184.93</v>
      </c>
      <c r="AE7" s="56">
        <v>100454.39999999999</v>
      </c>
      <c r="AF7" s="56">
        <v>101868.1</v>
      </c>
      <c r="AG7" s="56">
        <v>103079.9</v>
      </c>
      <c r="AH7" s="56">
        <v>104426.5</v>
      </c>
      <c r="AI7" s="56">
        <v>105915.6</v>
      </c>
      <c r="AJ7" s="56">
        <v>107027.7</v>
      </c>
      <c r="AK7" s="56">
        <v>108099.8</v>
      </c>
      <c r="AL7" s="56">
        <v>108916.9</v>
      </c>
      <c r="AM7" s="56">
        <v>109687.9</v>
      </c>
      <c r="AN7" s="56">
        <v>110475.7</v>
      </c>
    </row>
    <row r="9" spans="1:40" x14ac:dyDescent="0.35">
      <c r="A9" s="57" t="s">
        <v>1255</v>
      </c>
      <c r="B9" s="58"/>
      <c r="C9" s="53">
        <v>2026</v>
      </c>
      <c r="D9" s="53">
        <v>2027</v>
      </c>
      <c r="E9" s="53">
        <v>2028</v>
      </c>
      <c r="F9" s="53">
        <v>2029</v>
      </c>
      <c r="G9" s="53">
        <v>2030</v>
      </c>
      <c r="H9" s="53">
        <v>2031</v>
      </c>
      <c r="I9" s="53">
        <v>2032</v>
      </c>
      <c r="J9" s="53">
        <v>2033</v>
      </c>
      <c r="K9" s="53">
        <v>2034</v>
      </c>
      <c r="L9" s="53">
        <v>2035</v>
      </c>
      <c r="M9" s="53">
        <v>2036</v>
      </c>
      <c r="N9" s="53">
        <v>2037</v>
      </c>
      <c r="O9" s="53">
        <v>2038</v>
      </c>
      <c r="P9" s="53">
        <v>2039</v>
      </c>
      <c r="Q9" s="53">
        <v>2040</v>
      </c>
      <c r="R9" s="53">
        <v>2041</v>
      </c>
      <c r="S9" s="53">
        <v>2042</v>
      </c>
      <c r="T9" s="53">
        <v>2043</v>
      </c>
      <c r="U9" s="53">
        <v>2044</v>
      </c>
      <c r="V9" s="53">
        <v>2045</v>
      </c>
      <c r="W9" s="53">
        <v>2046</v>
      </c>
      <c r="X9" s="53">
        <v>2047</v>
      </c>
      <c r="Y9" s="53">
        <v>2048</v>
      </c>
      <c r="Z9" s="53">
        <v>2049</v>
      </c>
      <c r="AA9" s="53">
        <v>2050</v>
      </c>
      <c r="AB9" s="53">
        <v>2051</v>
      </c>
      <c r="AC9" s="53">
        <v>2052</v>
      </c>
      <c r="AD9" s="53">
        <v>2053</v>
      </c>
      <c r="AE9" s="53">
        <v>2054</v>
      </c>
      <c r="AF9" s="53">
        <v>2055</v>
      </c>
      <c r="AG9" s="53">
        <v>2056</v>
      </c>
      <c r="AH9" s="53">
        <v>2057</v>
      </c>
      <c r="AI9" s="53">
        <v>2058</v>
      </c>
      <c r="AJ9" s="53">
        <v>2059</v>
      </c>
      <c r="AK9" s="53">
        <v>2060</v>
      </c>
    </row>
    <row r="10" spans="1:40" x14ac:dyDescent="0.35">
      <c r="A10" s="54" t="s">
        <v>5</v>
      </c>
      <c r="B10" s="55"/>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row>
    <row r="11" spans="1:40" x14ac:dyDescent="0.35">
      <c r="A11" s="60" t="s">
        <v>1256</v>
      </c>
      <c r="B11" s="55" t="s">
        <v>792</v>
      </c>
      <c r="C11" s="56">
        <v>8260</v>
      </c>
      <c r="D11" s="56">
        <v>8260</v>
      </c>
      <c r="E11" s="56">
        <v>6820</v>
      </c>
      <c r="F11" s="56">
        <v>5380</v>
      </c>
      <c r="G11" s="56">
        <v>5380</v>
      </c>
      <c r="H11" s="56">
        <v>5380</v>
      </c>
      <c r="I11" s="56">
        <v>4060</v>
      </c>
      <c r="J11" s="56">
        <v>2700</v>
      </c>
      <c r="K11" s="56">
        <v>1340</v>
      </c>
      <c r="L11" s="56">
        <v>1340</v>
      </c>
      <c r="M11" s="56">
        <v>1340</v>
      </c>
      <c r="N11" s="56">
        <v>1340</v>
      </c>
      <c r="O11" s="56">
        <v>1340</v>
      </c>
      <c r="P11" s="56">
        <v>1340</v>
      </c>
      <c r="Q11" s="56">
        <v>0</v>
      </c>
      <c r="R11" s="56">
        <v>0</v>
      </c>
      <c r="S11" s="56">
        <v>0</v>
      </c>
      <c r="T11" s="56">
        <v>0</v>
      </c>
      <c r="U11" s="56">
        <v>0</v>
      </c>
      <c r="V11" s="56">
        <v>0</v>
      </c>
      <c r="W11" s="56">
        <v>0</v>
      </c>
      <c r="X11" s="56">
        <v>0</v>
      </c>
      <c r="Y11" s="56">
        <v>0</v>
      </c>
      <c r="Z11" s="56">
        <v>0</v>
      </c>
      <c r="AA11" s="56">
        <v>0</v>
      </c>
      <c r="AB11" s="56">
        <v>0</v>
      </c>
      <c r="AC11" s="56">
        <v>0</v>
      </c>
      <c r="AD11" s="56">
        <v>0</v>
      </c>
      <c r="AE11" s="56">
        <v>0</v>
      </c>
      <c r="AF11" s="56">
        <v>0</v>
      </c>
      <c r="AG11" s="56">
        <v>0</v>
      </c>
      <c r="AH11" s="56">
        <v>0</v>
      </c>
      <c r="AI11" s="56">
        <v>0</v>
      </c>
      <c r="AJ11" s="56">
        <v>0</v>
      </c>
      <c r="AK11" s="56">
        <v>0</v>
      </c>
    </row>
    <row r="12" spans="1:40" x14ac:dyDescent="0.35">
      <c r="A12" s="60" t="s">
        <v>1257</v>
      </c>
      <c r="B12" s="55" t="s">
        <v>792</v>
      </c>
      <c r="C12" s="56">
        <v>1693</v>
      </c>
      <c r="D12" s="56">
        <v>1693</v>
      </c>
      <c r="E12" s="56">
        <v>1693</v>
      </c>
      <c r="F12" s="56">
        <v>1693</v>
      </c>
      <c r="G12" s="56">
        <v>1693</v>
      </c>
      <c r="H12" s="56">
        <v>1693</v>
      </c>
      <c r="I12" s="56">
        <v>1693</v>
      </c>
      <c r="J12" s="56">
        <v>1693</v>
      </c>
      <c r="K12" s="56">
        <v>1693</v>
      </c>
      <c r="L12" s="56">
        <v>1693</v>
      </c>
      <c r="M12" s="56">
        <v>1693</v>
      </c>
      <c r="N12" s="56">
        <v>1693</v>
      </c>
      <c r="O12" s="56">
        <v>1693</v>
      </c>
      <c r="P12" s="56">
        <v>1693</v>
      </c>
      <c r="Q12" s="56">
        <v>1693</v>
      </c>
      <c r="R12" s="56">
        <v>1693</v>
      </c>
      <c r="S12" s="56">
        <v>1693</v>
      </c>
      <c r="T12" s="56">
        <v>1693</v>
      </c>
      <c r="U12" s="56">
        <v>1693</v>
      </c>
      <c r="V12" s="56">
        <v>1693</v>
      </c>
      <c r="W12" s="56">
        <v>1693</v>
      </c>
      <c r="X12" s="56">
        <v>1693</v>
      </c>
      <c r="Y12" s="56">
        <v>1693</v>
      </c>
      <c r="Z12" s="56">
        <v>1693</v>
      </c>
      <c r="AA12" s="56">
        <v>1693</v>
      </c>
      <c r="AB12" s="56">
        <v>1693</v>
      </c>
      <c r="AC12" s="56">
        <v>1693</v>
      </c>
      <c r="AD12" s="56">
        <v>1693</v>
      </c>
      <c r="AE12" s="56">
        <v>1693</v>
      </c>
      <c r="AF12" s="56">
        <v>1693</v>
      </c>
      <c r="AG12" s="56">
        <v>1693</v>
      </c>
      <c r="AH12" s="56">
        <v>1693</v>
      </c>
      <c r="AI12" s="56">
        <v>1693</v>
      </c>
      <c r="AJ12" s="56">
        <v>1693</v>
      </c>
      <c r="AK12" s="56">
        <v>1693</v>
      </c>
    </row>
    <row r="13" spans="1:40" x14ac:dyDescent="0.35">
      <c r="A13" s="60" t="s">
        <v>713</v>
      </c>
      <c r="B13" s="55" t="s">
        <v>792</v>
      </c>
      <c r="C13" s="56">
        <v>3076</v>
      </c>
      <c r="D13" s="56">
        <v>3076</v>
      </c>
      <c r="E13" s="56">
        <v>3076</v>
      </c>
      <c r="F13" s="56">
        <v>3076</v>
      </c>
      <c r="G13" s="56">
        <v>3076</v>
      </c>
      <c r="H13" s="56">
        <v>3076</v>
      </c>
      <c r="I13" s="56">
        <v>3076</v>
      </c>
      <c r="J13" s="56">
        <v>3076</v>
      </c>
      <c r="K13" s="56">
        <v>3076</v>
      </c>
      <c r="L13" s="56">
        <v>3076</v>
      </c>
      <c r="M13" s="56">
        <v>3476</v>
      </c>
      <c r="N13" s="56">
        <v>3476</v>
      </c>
      <c r="O13" s="56">
        <v>3476</v>
      </c>
      <c r="P13" s="56">
        <v>3476</v>
      </c>
      <c r="Q13" s="56">
        <v>3776</v>
      </c>
      <c r="R13" s="56">
        <v>3776</v>
      </c>
      <c r="S13" s="56">
        <v>3776</v>
      </c>
      <c r="T13" s="56">
        <v>4776</v>
      </c>
      <c r="U13" s="56">
        <v>4936</v>
      </c>
      <c r="V13" s="56">
        <v>4694</v>
      </c>
      <c r="W13" s="56">
        <v>5094</v>
      </c>
      <c r="X13" s="56">
        <v>5094</v>
      </c>
      <c r="Y13" s="56">
        <v>5194</v>
      </c>
      <c r="Z13" s="56">
        <v>5634</v>
      </c>
      <c r="AA13" s="56">
        <v>6034</v>
      </c>
      <c r="AB13" s="56">
        <v>6434</v>
      </c>
      <c r="AC13" s="56">
        <v>5634</v>
      </c>
      <c r="AD13" s="56">
        <v>5834</v>
      </c>
      <c r="AE13" s="56">
        <v>5834</v>
      </c>
      <c r="AF13" s="56">
        <v>6034</v>
      </c>
      <c r="AG13" s="56">
        <v>6034</v>
      </c>
      <c r="AH13" s="56">
        <v>6034</v>
      </c>
      <c r="AI13" s="56">
        <v>6034</v>
      </c>
      <c r="AJ13" s="56">
        <v>6034</v>
      </c>
      <c r="AK13" s="56">
        <v>6034</v>
      </c>
    </row>
    <row r="14" spans="1:40" x14ac:dyDescent="0.35">
      <c r="A14" s="60" t="s">
        <v>1258</v>
      </c>
      <c r="B14" s="55" t="s">
        <v>792</v>
      </c>
      <c r="C14" s="56">
        <v>44</v>
      </c>
      <c r="D14" s="56">
        <v>44</v>
      </c>
      <c r="E14" s="56">
        <v>44</v>
      </c>
      <c r="F14" s="56">
        <v>44</v>
      </c>
      <c r="G14" s="56">
        <v>44</v>
      </c>
      <c r="H14" s="56">
        <v>44</v>
      </c>
      <c r="I14" s="56">
        <v>44</v>
      </c>
      <c r="J14" s="56">
        <v>44</v>
      </c>
      <c r="K14" s="56">
        <v>44</v>
      </c>
      <c r="L14" s="56">
        <v>44</v>
      </c>
      <c r="M14" s="56">
        <v>0</v>
      </c>
      <c r="N14" s="56">
        <v>0</v>
      </c>
      <c r="O14" s="56">
        <v>0</v>
      </c>
      <c r="P14" s="56">
        <v>0</v>
      </c>
      <c r="Q14" s="56">
        <v>0</v>
      </c>
      <c r="R14" s="56">
        <v>0</v>
      </c>
      <c r="S14" s="56">
        <v>0</v>
      </c>
      <c r="T14" s="56">
        <v>0</v>
      </c>
      <c r="U14" s="56">
        <v>0</v>
      </c>
      <c r="V14" s="56">
        <v>0</v>
      </c>
      <c r="W14" s="56">
        <v>0</v>
      </c>
      <c r="X14" s="56">
        <v>0</v>
      </c>
      <c r="Y14" s="56">
        <v>0</v>
      </c>
      <c r="Z14" s="56">
        <v>0</v>
      </c>
      <c r="AA14" s="56">
        <v>0</v>
      </c>
      <c r="AB14" s="56">
        <v>0</v>
      </c>
      <c r="AC14" s="56">
        <v>0</v>
      </c>
      <c r="AD14" s="56">
        <v>0</v>
      </c>
      <c r="AE14" s="56">
        <v>0</v>
      </c>
      <c r="AF14" s="56">
        <v>0</v>
      </c>
      <c r="AG14" s="56">
        <v>0</v>
      </c>
      <c r="AH14" s="56">
        <v>0</v>
      </c>
      <c r="AI14" s="56">
        <v>0</v>
      </c>
      <c r="AJ14" s="56">
        <v>0</v>
      </c>
      <c r="AK14" s="56">
        <v>0</v>
      </c>
    </row>
    <row r="15" spans="1:40" x14ac:dyDescent="0.35">
      <c r="A15" s="60" t="s">
        <v>316</v>
      </c>
      <c r="B15" s="55" t="s">
        <v>792</v>
      </c>
      <c r="C15" s="56">
        <v>2821</v>
      </c>
      <c r="D15" s="56">
        <v>2821</v>
      </c>
      <c r="E15" s="56">
        <v>2821</v>
      </c>
      <c r="F15" s="56">
        <v>4119.1000000000004</v>
      </c>
      <c r="G15" s="56">
        <v>5153.62</v>
      </c>
      <c r="H15" s="56">
        <v>6637.82</v>
      </c>
      <c r="I15" s="56">
        <v>8140.12</v>
      </c>
      <c r="J15" s="56">
        <v>10654.22</v>
      </c>
      <c r="K15" s="56">
        <v>11466.32</v>
      </c>
      <c r="L15" s="56">
        <v>12408.42</v>
      </c>
      <c r="M15" s="56">
        <v>13038.42</v>
      </c>
      <c r="N15" s="56">
        <v>13538.42</v>
      </c>
      <c r="O15" s="56">
        <v>14718.42</v>
      </c>
      <c r="P15" s="56">
        <v>15438.42</v>
      </c>
      <c r="Q15" s="56">
        <v>16938.419999999998</v>
      </c>
      <c r="R15" s="56">
        <v>17088.419999999998</v>
      </c>
      <c r="S15" s="56">
        <v>17748.419999999998</v>
      </c>
      <c r="T15" s="56">
        <v>17748.419999999998</v>
      </c>
      <c r="U15" s="56">
        <v>17968.419999999998</v>
      </c>
      <c r="V15" s="56">
        <v>18538.419999999998</v>
      </c>
      <c r="W15" s="56">
        <v>19238.419999999998</v>
      </c>
      <c r="X15" s="56">
        <v>20008.419999999998</v>
      </c>
      <c r="Y15" s="56">
        <v>20078.419999999998</v>
      </c>
      <c r="Z15" s="56">
        <v>20688.419999999998</v>
      </c>
      <c r="AA15" s="56">
        <v>21448.42</v>
      </c>
      <c r="AB15" s="56">
        <v>22058.42</v>
      </c>
      <c r="AC15" s="56">
        <v>22058.42</v>
      </c>
      <c r="AD15" s="56">
        <v>22148.42</v>
      </c>
      <c r="AE15" s="56">
        <v>22198.42</v>
      </c>
      <c r="AF15" s="56">
        <v>22648.42</v>
      </c>
      <c r="AG15" s="56">
        <v>22910.42</v>
      </c>
      <c r="AH15" s="56">
        <v>22910.42</v>
      </c>
      <c r="AI15" s="56">
        <v>23130.42</v>
      </c>
      <c r="AJ15" s="56">
        <v>23150.42</v>
      </c>
      <c r="AK15" s="56">
        <v>23770.42</v>
      </c>
    </row>
    <row r="16" spans="1:40" x14ac:dyDescent="0.35">
      <c r="A16" s="60" t="s">
        <v>309</v>
      </c>
      <c r="B16" s="55" t="s">
        <v>792</v>
      </c>
      <c r="C16" s="56">
        <v>5733.83</v>
      </c>
      <c r="D16" s="56">
        <v>6860.12</v>
      </c>
      <c r="E16" s="56">
        <v>7151.01</v>
      </c>
      <c r="F16" s="56">
        <v>7714.94</v>
      </c>
      <c r="G16" s="56">
        <v>8268.74</v>
      </c>
      <c r="H16" s="56">
        <v>8867.7000000000007</v>
      </c>
      <c r="I16" s="56">
        <v>9515.39</v>
      </c>
      <c r="J16" s="56">
        <v>9630.5400000000009</v>
      </c>
      <c r="K16" s="56">
        <v>9756.81</v>
      </c>
      <c r="L16" s="56">
        <v>10088.61</v>
      </c>
      <c r="M16" s="56">
        <v>10291.83</v>
      </c>
      <c r="N16" s="56">
        <v>10711.62</v>
      </c>
      <c r="O16" s="56">
        <v>10830.06</v>
      </c>
      <c r="P16" s="56">
        <v>11284.21</v>
      </c>
      <c r="Q16" s="56">
        <v>12979.14</v>
      </c>
      <c r="R16" s="56">
        <v>13103.43</v>
      </c>
      <c r="S16" s="56">
        <v>13804.98</v>
      </c>
      <c r="T16" s="56">
        <v>14106.66</v>
      </c>
      <c r="U16" s="56">
        <v>14300.97</v>
      </c>
      <c r="V16" s="56">
        <v>14675.89</v>
      </c>
      <c r="W16" s="56">
        <v>14866.28</v>
      </c>
      <c r="X16" s="56">
        <v>15206.65</v>
      </c>
      <c r="Y16" s="56">
        <v>15490.99</v>
      </c>
      <c r="Z16" s="56">
        <v>15826.81</v>
      </c>
      <c r="AA16" s="56">
        <v>16067.01</v>
      </c>
      <c r="AB16" s="56">
        <v>16207.24</v>
      </c>
      <c r="AC16" s="56">
        <v>16290.65</v>
      </c>
      <c r="AD16" s="56">
        <v>16777.580000000002</v>
      </c>
      <c r="AE16" s="56">
        <v>16917.740000000002</v>
      </c>
      <c r="AF16" s="56">
        <v>17077.93</v>
      </c>
      <c r="AG16" s="56">
        <v>17160.349999999999</v>
      </c>
      <c r="AH16" s="56">
        <v>17458.29</v>
      </c>
      <c r="AI16" s="56">
        <v>17738.46</v>
      </c>
      <c r="AJ16" s="56">
        <v>17828.64</v>
      </c>
      <c r="AK16" s="56">
        <v>18120.07</v>
      </c>
    </row>
    <row r="17" spans="1:37" x14ac:dyDescent="0.35">
      <c r="A17" s="60" t="s">
        <v>1259</v>
      </c>
      <c r="B17" s="55" t="s">
        <v>792</v>
      </c>
      <c r="C17" s="56">
        <v>7832.96</v>
      </c>
      <c r="D17" s="56">
        <v>8513.81</v>
      </c>
      <c r="E17" s="56">
        <v>9189.59</v>
      </c>
      <c r="F17" s="56">
        <v>9887.68</v>
      </c>
      <c r="G17" s="56">
        <v>10549.35</v>
      </c>
      <c r="H17" s="56">
        <v>11172.73</v>
      </c>
      <c r="I17" s="56">
        <v>11739.08</v>
      </c>
      <c r="J17" s="56">
        <v>12303.12</v>
      </c>
      <c r="K17" s="56">
        <v>12805.03</v>
      </c>
      <c r="L17" s="56">
        <v>13320.73</v>
      </c>
      <c r="M17" s="56">
        <v>13860.24</v>
      </c>
      <c r="N17" s="56">
        <v>14475.84</v>
      </c>
      <c r="O17" s="56">
        <v>15110.55</v>
      </c>
      <c r="P17" s="56">
        <v>15656.37</v>
      </c>
      <c r="Q17" s="56">
        <v>16202.19</v>
      </c>
      <c r="R17" s="56">
        <v>16748.009999999998</v>
      </c>
      <c r="S17" s="56">
        <v>17293.830000000002</v>
      </c>
      <c r="T17" s="56">
        <v>17839.650000000001</v>
      </c>
      <c r="U17" s="56">
        <v>18385.47</v>
      </c>
      <c r="V17" s="56">
        <v>18931.29</v>
      </c>
      <c r="W17" s="56">
        <v>19477.099999999999</v>
      </c>
      <c r="X17" s="56">
        <v>20022.919999999998</v>
      </c>
      <c r="Y17" s="56">
        <v>20568.740000000002</v>
      </c>
      <c r="Z17" s="56">
        <v>21114.560000000001</v>
      </c>
      <c r="AA17" s="56">
        <v>21660.38</v>
      </c>
      <c r="AB17" s="56">
        <v>22206.2</v>
      </c>
      <c r="AC17" s="56">
        <v>22752.02</v>
      </c>
      <c r="AD17" s="56">
        <v>23297.84</v>
      </c>
      <c r="AE17" s="56">
        <v>23843.66</v>
      </c>
      <c r="AF17" s="56">
        <v>24389.48</v>
      </c>
      <c r="AG17" s="56">
        <v>24844.33</v>
      </c>
      <c r="AH17" s="56">
        <v>25299.18</v>
      </c>
      <c r="AI17" s="56">
        <v>25754.03</v>
      </c>
      <c r="AJ17" s="56">
        <v>26208.87</v>
      </c>
      <c r="AK17" s="56">
        <v>26663.72</v>
      </c>
    </row>
    <row r="18" spans="1:37" x14ac:dyDescent="0.35">
      <c r="A18" s="60" t="s">
        <v>1260</v>
      </c>
      <c r="B18" s="55" t="s">
        <v>792</v>
      </c>
      <c r="C18" s="56">
        <v>273.97000000000003</v>
      </c>
      <c r="D18" s="56">
        <v>274.2</v>
      </c>
      <c r="E18" s="56">
        <v>274.49</v>
      </c>
      <c r="F18" s="56">
        <v>274.64999999999998</v>
      </c>
      <c r="G18" s="56">
        <v>274.88</v>
      </c>
      <c r="H18" s="56">
        <v>275.14</v>
      </c>
      <c r="I18" s="56">
        <v>275.44</v>
      </c>
      <c r="J18" s="56">
        <v>275.61</v>
      </c>
      <c r="K18" s="56">
        <v>275.86</v>
      </c>
      <c r="L18" s="56">
        <v>276.08</v>
      </c>
      <c r="M18" s="56">
        <v>274.24</v>
      </c>
      <c r="N18" s="56">
        <v>272.16000000000003</v>
      </c>
      <c r="O18" s="56">
        <v>272.26</v>
      </c>
      <c r="P18" s="56">
        <v>272.27</v>
      </c>
      <c r="Q18" s="56">
        <v>272.31</v>
      </c>
      <c r="R18" s="56">
        <v>272.24</v>
      </c>
      <c r="S18" s="56">
        <v>272.27</v>
      </c>
      <c r="T18" s="56">
        <v>272.27999999999997</v>
      </c>
      <c r="U18" s="56">
        <v>272.32</v>
      </c>
      <c r="V18" s="56">
        <v>272.27999999999997</v>
      </c>
      <c r="W18" s="56">
        <v>272.26</v>
      </c>
      <c r="X18" s="56">
        <v>272.24</v>
      </c>
      <c r="Y18" s="56">
        <v>272.33</v>
      </c>
      <c r="Z18" s="56">
        <v>272.27999999999997</v>
      </c>
      <c r="AA18" s="56">
        <v>272.27</v>
      </c>
      <c r="AB18" s="56">
        <v>272.27999999999997</v>
      </c>
      <c r="AC18" s="56">
        <v>272.3</v>
      </c>
      <c r="AD18" s="56">
        <v>272.27</v>
      </c>
      <c r="AE18" s="56">
        <v>272.27999999999997</v>
      </c>
      <c r="AF18" s="56">
        <v>272.27999999999997</v>
      </c>
      <c r="AG18" s="56">
        <v>271.89</v>
      </c>
      <c r="AH18" s="56">
        <v>272.29000000000002</v>
      </c>
      <c r="AI18" s="56">
        <v>272.3</v>
      </c>
      <c r="AJ18" s="56">
        <v>272.3</v>
      </c>
      <c r="AK18" s="56">
        <v>271.91000000000003</v>
      </c>
    </row>
    <row r="19" spans="1:37" x14ac:dyDescent="0.35">
      <c r="A19" s="60" t="s">
        <v>1261</v>
      </c>
      <c r="B19" s="55" t="s">
        <v>792</v>
      </c>
      <c r="C19" s="56">
        <v>1670</v>
      </c>
      <c r="D19" s="56">
        <v>3708</v>
      </c>
      <c r="E19" s="56">
        <v>3928</v>
      </c>
      <c r="F19" s="56">
        <v>3928</v>
      </c>
      <c r="G19" s="56">
        <v>4388</v>
      </c>
      <c r="H19" s="56">
        <v>4748</v>
      </c>
      <c r="I19" s="56">
        <v>5388.47</v>
      </c>
      <c r="J19" s="56">
        <v>6124.28</v>
      </c>
      <c r="K19" s="56">
        <v>6344.28</v>
      </c>
      <c r="L19" s="56">
        <v>6865.28</v>
      </c>
      <c r="M19" s="56">
        <v>7735.28</v>
      </c>
      <c r="N19" s="56">
        <v>8335.2800000000007</v>
      </c>
      <c r="O19" s="56">
        <v>8735.2800000000007</v>
      </c>
      <c r="P19" s="56">
        <v>8935.2800000000007</v>
      </c>
      <c r="Q19" s="56">
        <v>9335.2800000000007</v>
      </c>
      <c r="R19" s="56">
        <v>9335.2800000000007</v>
      </c>
      <c r="S19" s="56">
        <v>9335.2800000000007</v>
      </c>
      <c r="T19" s="56">
        <v>9385.2800000000007</v>
      </c>
      <c r="U19" s="56">
        <v>9775.2800000000007</v>
      </c>
      <c r="V19" s="56">
        <v>9575.2800000000007</v>
      </c>
      <c r="W19" s="56">
        <v>9575.2800000000007</v>
      </c>
      <c r="X19" s="56">
        <v>9495.2800000000007</v>
      </c>
      <c r="Y19" s="56">
        <v>8957.2800000000007</v>
      </c>
      <c r="Z19" s="56">
        <v>8957.2800000000007</v>
      </c>
      <c r="AA19" s="56">
        <v>8497.2800000000007</v>
      </c>
      <c r="AB19" s="56">
        <v>8137.28</v>
      </c>
      <c r="AC19" s="56">
        <v>7496.82</v>
      </c>
      <c r="AD19" s="56">
        <v>6761</v>
      </c>
      <c r="AE19" s="56">
        <v>6541</v>
      </c>
      <c r="AF19" s="56">
        <v>6321</v>
      </c>
      <c r="AG19" s="56">
        <v>6101</v>
      </c>
      <c r="AH19" s="56">
        <v>6101</v>
      </c>
      <c r="AI19" s="56">
        <v>6101</v>
      </c>
      <c r="AJ19" s="56">
        <v>6101</v>
      </c>
      <c r="AK19" s="56">
        <v>6101</v>
      </c>
    </row>
    <row r="20" spans="1:37" x14ac:dyDescent="0.35">
      <c r="A20" s="60" t="s">
        <v>1262</v>
      </c>
      <c r="B20" s="55" t="s">
        <v>792</v>
      </c>
      <c r="C20" s="56">
        <v>977.33</v>
      </c>
      <c r="D20" s="56">
        <v>1351.06</v>
      </c>
      <c r="E20" s="56">
        <v>1725.71</v>
      </c>
      <c r="F20" s="56">
        <v>2092.38</v>
      </c>
      <c r="G20" s="56">
        <v>2438.86</v>
      </c>
      <c r="H20" s="56">
        <v>2762.89</v>
      </c>
      <c r="I20" s="56">
        <v>3089.99</v>
      </c>
      <c r="J20" s="56">
        <v>3420.84</v>
      </c>
      <c r="K20" s="56">
        <v>3737.12</v>
      </c>
      <c r="L20" s="56">
        <v>4052.64</v>
      </c>
      <c r="M20" s="56">
        <v>4370.54</v>
      </c>
      <c r="N20" s="56">
        <v>4701.3500000000004</v>
      </c>
      <c r="O20" s="56">
        <v>5035.22</v>
      </c>
      <c r="P20" s="56">
        <v>5367.15</v>
      </c>
      <c r="Q20" s="56">
        <v>5683.67</v>
      </c>
      <c r="R20" s="56">
        <v>6006.53</v>
      </c>
      <c r="S20" s="56">
        <v>6336.52</v>
      </c>
      <c r="T20" s="56">
        <v>6664.69</v>
      </c>
      <c r="U20" s="56">
        <v>6984.49</v>
      </c>
      <c r="V20" s="56">
        <v>7317.49</v>
      </c>
      <c r="W20" s="56">
        <v>7667.27</v>
      </c>
      <c r="X20" s="56">
        <v>8031.71</v>
      </c>
      <c r="Y20" s="56">
        <v>8402.91</v>
      </c>
      <c r="Z20" s="56">
        <v>8760.34</v>
      </c>
      <c r="AA20" s="56">
        <v>9110.11</v>
      </c>
      <c r="AB20" s="56">
        <v>9441.44</v>
      </c>
      <c r="AC20" s="56">
        <v>9773.9</v>
      </c>
      <c r="AD20" s="56">
        <v>10103.040000000001</v>
      </c>
      <c r="AE20" s="56">
        <v>10420.450000000001</v>
      </c>
      <c r="AF20" s="56">
        <v>10747.91</v>
      </c>
      <c r="AG20" s="56">
        <v>11077.18</v>
      </c>
      <c r="AH20" s="56">
        <v>11408.27</v>
      </c>
      <c r="AI20" s="56">
        <v>11741.2</v>
      </c>
      <c r="AJ20" s="56">
        <v>12075.98</v>
      </c>
      <c r="AK20" s="56">
        <v>12412.63</v>
      </c>
    </row>
    <row r="21" spans="1:37" x14ac:dyDescent="0.35">
      <c r="A21" s="60" t="s">
        <v>1263</v>
      </c>
      <c r="B21" s="55" t="s">
        <v>792</v>
      </c>
      <c r="C21" s="56">
        <v>240</v>
      </c>
      <c r="D21" s="56">
        <v>565</v>
      </c>
      <c r="E21" s="56">
        <v>854</v>
      </c>
      <c r="F21" s="56">
        <v>1279</v>
      </c>
      <c r="G21" s="56">
        <v>1479</v>
      </c>
      <c r="H21" s="56">
        <v>1865.98</v>
      </c>
      <c r="I21" s="56">
        <v>2065.98</v>
      </c>
      <c r="J21" s="56">
        <v>3128.31</v>
      </c>
      <c r="K21" s="56">
        <v>3328.31</v>
      </c>
      <c r="L21" s="56">
        <v>3530.31</v>
      </c>
      <c r="M21" s="56">
        <v>3530.31</v>
      </c>
      <c r="N21" s="56">
        <v>3530.31</v>
      </c>
      <c r="O21" s="56">
        <v>3530.31</v>
      </c>
      <c r="P21" s="56">
        <v>3530.31</v>
      </c>
      <c r="Q21" s="56">
        <v>4031.31</v>
      </c>
      <c r="R21" s="56">
        <v>4031.31</v>
      </c>
      <c r="S21" s="56">
        <v>4031.31</v>
      </c>
      <c r="T21" s="56">
        <v>4031.31</v>
      </c>
      <c r="U21" s="56">
        <v>4531.3100000000004</v>
      </c>
      <c r="V21" s="56">
        <v>4531.3100000000004</v>
      </c>
      <c r="W21" s="56">
        <v>4531.3100000000004</v>
      </c>
      <c r="X21" s="56">
        <v>4531.3100000000004</v>
      </c>
      <c r="Y21" s="56">
        <v>4017.31</v>
      </c>
      <c r="Z21" s="56">
        <v>3892.31</v>
      </c>
      <c r="AA21" s="56">
        <v>3892.31</v>
      </c>
      <c r="AB21" s="56">
        <v>3705.33</v>
      </c>
      <c r="AC21" s="56">
        <v>3705.33</v>
      </c>
      <c r="AD21" s="56">
        <v>4043</v>
      </c>
      <c r="AE21" s="56">
        <v>4393</v>
      </c>
      <c r="AF21" s="56">
        <v>4393</v>
      </c>
      <c r="AG21" s="56">
        <v>4393</v>
      </c>
      <c r="AH21" s="56">
        <v>4393</v>
      </c>
      <c r="AI21" s="56">
        <v>4393</v>
      </c>
      <c r="AJ21" s="56">
        <v>4393</v>
      </c>
      <c r="AK21" s="56">
        <v>4393</v>
      </c>
    </row>
    <row r="22" spans="1:37" x14ac:dyDescent="0.35">
      <c r="A22" s="60" t="s">
        <v>1264</v>
      </c>
      <c r="B22" s="55" t="s">
        <v>792</v>
      </c>
      <c r="C22" s="56">
        <v>900</v>
      </c>
      <c r="D22" s="56">
        <v>900</v>
      </c>
      <c r="E22" s="56">
        <v>900</v>
      </c>
      <c r="F22" s="56">
        <v>900</v>
      </c>
      <c r="G22" s="56">
        <v>1920</v>
      </c>
      <c r="H22" s="56">
        <v>2940</v>
      </c>
      <c r="I22" s="56">
        <v>2940</v>
      </c>
      <c r="J22" s="56">
        <v>2940</v>
      </c>
      <c r="K22" s="56">
        <v>2940</v>
      </c>
      <c r="L22" s="56">
        <v>2940</v>
      </c>
      <c r="M22" s="56">
        <v>2940</v>
      </c>
      <c r="N22" s="56">
        <v>2940</v>
      </c>
      <c r="O22" s="56">
        <v>2940</v>
      </c>
      <c r="P22" s="56">
        <v>2940</v>
      </c>
      <c r="Q22" s="56">
        <v>3440</v>
      </c>
      <c r="R22" s="56">
        <v>3440</v>
      </c>
      <c r="S22" s="56">
        <v>3440</v>
      </c>
      <c r="T22" s="56">
        <v>3440</v>
      </c>
      <c r="U22" s="56">
        <v>3440</v>
      </c>
      <c r="V22" s="56">
        <v>3440</v>
      </c>
      <c r="W22" s="56">
        <v>3440</v>
      </c>
      <c r="X22" s="56">
        <v>3440</v>
      </c>
      <c r="Y22" s="56">
        <v>3440</v>
      </c>
      <c r="Z22" s="56">
        <v>3440</v>
      </c>
      <c r="AA22" s="56">
        <v>3440</v>
      </c>
      <c r="AB22" s="56">
        <v>3440</v>
      </c>
      <c r="AC22" s="56">
        <v>3440</v>
      </c>
      <c r="AD22" s="56">
        <v>3440</v>
      </c>
      <c r="AE22" s="56">
        <v>3440</v>
      </c>
      <c r="AF22" s="56">
        <v>3440</v>
      </c>
      <c r="AG22" s="56">
        <v>3440</v>
      </c>
      <c r="AH22" s="56">
        <v>3440</v>
      </c>
      <c r="AI22" s="56">
        <v>3440</v>
      </c>
      <c r="AJ22" s="56">
        <v>3440</v>
      </c>
      <c r="AK22" s="56">
        <v>3440</v>
      </c>
    </row>
    <row r="23" spans="1:37" x14ac:dyDescent="0.35">
      <c r="A23" s="79" t="s">
        <v>1265</v>
      </c>
      <c r="B23" s="55"/>
      <c r="C23" s="56"/>
      <c r="D23" s="56">
        <f>D11-C11</f>
        <v>0</v>
      </c>
      <c r="E23" s="56">
        <f>E11-D11</f>
        <v>-1440</v>
      </c>
      <c r="F23" s="56">
        <f t="shared" ref="F23:AK23" si="0">F11-E11</f>
        <v>-1440</v>
      </c>
      <c r="G23" s="56">
        <f t="shared" si="0"/>
        <v>0</v>
      </c>
      <c r="H23" s="56">
        <f t="shared" si="0"/>
        <v>0</v>
      </c>
      <c r="I23" s="56">
        <f t="shared" si="0"/>
        <v>-1320</v>
      </c>
      <c r="J23" s="56">
        <f t="shared" si="0"/>
        <v>-1360</v>
      </c>
      <c r="K23" s="56">
        <f t="shared" si="0"/>
        <v>-1360</v>
      </c>
      <c r="L23" s="56">
        <f t="shared" si="0"/>
        <v>0</v>
      </c>
      <c r="M23" s="56">
        <f t="shared" si="0"/>
        <v>0</v>
      </c>
      <c r="N23" s="56">
        <f t="shared" si="0"/>
        <v>0</v>
      </c>
      <c r="O23" s="56">
        <f t="shared" si="0"/>
        <v>0</v>
      </c>
      <c r="P23" s="56">
        <f t="shared" si="0"/>
        <v>0</v>
      </c>
      <c r="Q23" s="56">
        <f t="shared" si="0"/>
        <v>-1340</v>
      </c>
      <c r="R23" s="56">
        <f t="shared" si="0"/>
        <v>0</v>
      </c>
      <c r="S23" s="56">
        <f t="shared" si="0"/>
        <v>0</v>
      </c>
      <c r="T23" s="56">
        <f t="shared" si="0"/>
        <v>0</v>
      </c>
      <c r="U23" s="56">
        <f t="shared" si="0"/>
        <v>0</v>
      </c>
      <c r="V23" s="56">
        <f t="shared" si="0"/>
        <v>0</v>
      </c>
      <c r="W23" s="56">
        <f t="shared" si="0"/>
        <v>0</v>
      </c>
      <c r="X23" s="56">
        <f t="shared" si="0"/>
        <v>0</v>
      </c>
      <c r="Y23" s="56">
        <f t="shared" si="0"/>
        <v>0</v>
      </c>
      <c r="Z23" s="56">
        <f t="shared" si="0"/>
        <v>0</v>
      </c>
      <c r="AA23" s="56">
        <f t="shared" si="0"/>
        <v>0</v>
      </c>
      <c r="AB23" s="56">
        <f t="shared" si="0"/>
        <v>0</v>
      </c>
      <c r="AC23" s="56">
        <f t="shared" si="0"/>
        <v>0</v>
      </c>
      <c r="AD23" s="56">
        <f t="shared" si="0"/>
        <v>0</v>
      </c>
      <c r="AE23" s="56">
        <f t="shared" si="0"/>
        <v>0</v>
      </c>
      <c r="AF23" s="56">
        <f t="shared" si="0"/>
        <v>0</v>
      </c>
      <c r="AG23" s="56">
        <f t="shared" si="0"/>
        <v>0</v>
      </c>
      <c r="AH23" s="56">
        <f t="shared" si="0"/>
        <v>0</v>
      </c>
      <c r="AI23" s="56">
        <f t="shared" si="0"/>
        <v>0</v>
      </c>
      <c r="AJ23" s="56">
        <f t="shared" si="0"/>
        <v>0</v>
      </c>
      <c r="AK23" s="56">
        <f t="shared" si="0"/>
        <v>0</v>
      </c>
    </row>
    <row r="24" spans="1:37" x14ac:dyDescent="0.35">
      <c r="A24" s="79" t="s">
        <v>1266</v>
      </c>
      <c r="B24" s="55" t="s">
        <v>792</v>
      </c>
      <c r="C24" s="56"/>
      <c r="D24" s="56"/>
      <c r="E24" s="56"/>
      <c r="F24" s="56"/>
      <c r="G24" s="56"/>
      <c r="H24" s="56"/>
      <c r="I24" s="56"/>
      <c r="J24" s="56"/>
      <c r="K24" s="56"/>
      <c r="L24" s="56"/>
      <c r="M24" s="56"/>
      <c r="N24" s="56"/>
      <c r="O24" s="56"/>
      <c r="P24" s="56"/>
      <c r="Q24" s="56"/>
      <c r="R24" s="56"/>
      <c r="S24" s="56"/>
      <c r="T24" s="56"/>
      <c r="U24" s="56">
        <v>-440</v>
      </c>
      <c r="V24" s="56">
        <f>-(178+664)</f>
        <v>-842</v>
      </c>
      <c r="W24" s="56"/>
      <c r="X24" s="56"/>
      <c r="Y24" s="56"/>
      <c r="Z24" s="56"/>
      <c r="AA24" s="56"/>
      <c r="AB24" s="56"/>
      <c r="AC24" s="56"/>
      <c r="AD24" s="56"/>
      <c r="AE24" s="56"/>
      <c r="AF24" s="56"/>
      <c r="AG24" s="56"/>
      <c r="AH24" s="56"/>
      <c r="AI24" s="56"/>
      <c r="AJ24" s="56"/>
      <c r="AK24" s="56"/>
    </row>
    <row r="25" spans="1:37" x14ac:dyDescent="0.35">
      <c r="A25" s="79" t="s">
        <v>1267</v>
      </c>
      <c r="B25" s="55" t="s">
        <v>792</v>
      </c>
      <c r="C25" s="56"/>
      <c r="D25" s="56">
        <f>(D13-C13)-D24</f>
        <v>0</v>
      </c>
      <c r="E25" s="56">
        <f t="shared" ref="E25:AK25" si="1">(E13-D13)-E24</f>
        <v>0</v>
      </c>
      <c r="F25" s="56">
        <f t="shared" si="1"/>
        <v>0</v>
      </c>
      <c r="G25" s="56">
        <f t="shared" si="1"/>
        <v>0</v>
      </c>
      <c r="H25" s="56">
        <f t="shared" si="1"/>
        <v>0</v>
      </c>
      <c r="I25" s="56">
        <f t="shared" si="1"/>
        <v>0</v>
      </c>
      <c r="J25" s="56">
        <f t="shared" si="1"/>
        <v>0</v>
      </c>
      <c r="K25" s="56">
        <f t="shared" si="1"/>
        <v>0</v>
      </c>
      <c r="L25" s="56">
        <f t="shared" si="1"/>
        <v>0</v>
      </c>
      <c r="M25" s="56">
        <f t="shared" si="1"/>
        <v>400</v>
      </c>
      <c r="N25" s="56">
        <f t="shared" si="1"/>
        <v>0</v>
      </c>
      <c r="O25" s="56">
        <f t="shared" si="1"/>
        <v>0</v>
      </c>
      <c r="P25" s="56">
        <f t="shared" si="1"/>
        <v>0</v>
      </c>
      <c r="Q25" s="56">
        <f t="shared" si="1"/>
        <v>300</v>
      </c>
      <c r="R25" s="56">
        <f t="shared" si="1"/>
        <v>0</v>
      </c>
      <c r="S25" s="56">
        <f t="shared" si="1"/>
        <v>0</v>
      </c>
      <c r="T25" s="56">
        <f t="shared" si="1"/>
        <v>1000</v>
      </c>
      <c r="U25" s="56">
        <f t="shared" si="1"/>
        <v>600</v>
      </c>
      <c r="V25" s="56">
        <f t="shared" si="1"/>
        <v>600</v>
      </c>
      <c r="W25" s="56">
        <f t="shared" si="1"/>
        <v>400</v>
      </c>
      <c r="X25" s="56">
        <f t="shared" si="1"/>
        <v>0</v>
      </c>
      <c r="Y25" s="56">
        <f t="shared" si="1"/>
        <v>100</v>
      </c>
      <c r="Z25" s="56">
        <f t="shared" si="1"/>
        <v>440</v>
      </c>
      <c r="AA25" s="56">
        <f t="shared" si="1"/>
        <v>400</v>
      </c>
      <c r="AB25" s="56">
        <f t="shared" si="1"/>
        <v>400</v>
      </c>
      <c r="AC25" s="56">
        <f>(AC13-AB13)-AC24</f>
        <v>-800</v>
      </c>
      <c r="AD25" s="56">
        <f t="shared" si="1"/>
        <v>200</v>
      </c>
      <c r="AE25" s="56">
        <f t="shared" si="1"/>
        <v>0</v>
      </c>
      <c r="AF25" s="56">
        <f t="shared" si="1"/>
        <v>200</v>
      </c>
      <c r="AG25" s="56">
        <f t="shared" si="1"/>
        <v>0</v>
      </c>
      <c r="AH25" s="56">
        <f t="shared" si="1"/>
        <v>0</v>
      </c>
      <c r="AI25" s="56">
        <f t="shared" si="1"/>
        <v>0</v>
      </c>
      <c r="AJ25" s="56">
        <f t="shared" si="1"/>
        <v>0</v>
      </c>
      <c r="AK25" s="56">
        <f t="shared" si="1"/>
        <v>0</v>
      </c>
    </row>
    <row r="26" spans="1:37" x14ac:dyDescent="0.35">
      <c r="A26" s="54"/>
      <c r="B26" s="55"/>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row>
    <row r="27" spans="1:37" x14ac:dyDescent="0.35">
      <c r="A27" s="54" t="s">
        <v>4</v>
      </c>
      <c r="B27" s="55"/>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row>
    <row r="28" spans="1:37" x14ac:dyDescent="0.35">
      <c r="A28" s="60" t="s">
        <v>1256</v>
      </c>
      <c r="B28" s="55" t="s">
        <v>792</v>
      </c>
      <c r="C28" s="56">
        <v>8165</v>
      </c>
      <c r="D28" s="56">
        <v>8119</v>
      </c>
      <c r="E28" s="56">
        <v>8119</v>
      </c>
      <c r="F28" s="56">
        <v>6439</v>
      </c>
      <c r="G28" s="56">
        <v>6439</v>
      </c>
      <c r="H28" s="56">
        <v>6439</v>
      </c>
      <c r="I28" s="56">
        <v>5739</v>
      </c>
      <c r="J28" s="56">
        <v>5739</v>
      </c>
      <c r="K28" s="56">
        <v>4339</v>
      </c>
      <c r="L28" s="56">
        <v>3609</v>
      </c>
      <c r="M28" s="56">
        <v>2879</v>
      </c>
      <c r="N28" s="56">
        <v>2879</v>
      </c>
      <c r="O28" s="56">
        <v>2436</v>
      </c>
      <c r="P28" s="56">
        <v>2436</v>
      </c>
      <c r="Q28" s="56">
        <v>2016</v>
      </c>
      <c r="R28" s="56">
        <v>1596</v>
      </c>
      <c r="S28" s="56">
        <v>1596</v>
      </c>
      <c r="T28" s="56">
        <v>852</v>
      </c>
      <c r="U28" s="56">
        <v>852</v>
      </c>
      <c r="V28" s="56">
        <v>0</v>
      </c>
      <c r="W28" s="56">
        <v>0</v>
      </c>
      <c r="X28" s="56">
        <v>0</v>
      </c>
      <c r="Y28" s="56">
        <v>0</v>
      </c>
      <c r="Z28" s="56">
        <v>0</v>
      </c>
      <c r="AA28" s="56">
        <v>0</v>
      </c>
      <c r="AB28" s="56">
        <v>0</v>
      </c>
      <c r="AC28" s="56">
        <v>0</v>
      </c>
      <c r="AD28" s="56">
        <v>0</v>
      </c>
      <c r="AE28" s="56">
        <v>0</v>
      </c>
      <c r="AF28" s="56">
        <v>0</v>
      </c>
      <c r="AG28" s="56">
        <v>0</v>
      </c>
      <c r="AH28" s="56">
        <v>0</v>
      </c>
      <c r="AI28" s="56">
        <v>0</v>
      </c>
      <c r="AJ28" s="56">
        <v>0</v>
      </c>
      <c r="AK28" s="56">
        <v>0</v>
      </c>
    </row>
    <row r="29" spans="1:37" x14ac:dyDescent="0.35">
      <c r="A29" s="60" t="s">
        <v>1257</v>
      </c>
      <c r="B29" s="55" t="s">
        <v>792</v>
      </c>
      <c r="C29" s="56">
        <v>152.4</v>
      </c>
      <c r="D29" s="56">
        <v>152.4</v>
      </c>
      <c r="E29" s="56">
        <v>152.4</v>
      </c>
      <c r="F29" s="56">
        <v>152.4</v>
      </c>
      <c r="G29" s="56">
        <v>152.4</v>
      </c>
      <c r="H29" s="56">
        <v>152.4</v>
      </c>
      <c r="I29" s="56">
        <v>152.4</v>
      </c>
      <c r="J29" s="56">
        <v>152.4</v>
      </c>
      <c r="K29" s="56">
        <v>152.4</v>
      </c>
      <c r="L29" s="56">
        <v>152.4</v>
      </c>
      <c r="M29" s="56">
        <v>152.4</v>
      </c>
      <c r="N29" s="56">
        <v>152.4</v>
      </c>
      <c r="O29" s="56">
        <v>152.4</v>
      </c>
      <c r="P29" s="56">
        <v>152.4</v>
      </c>
      <c r="Q29" s="56">
        <v>152.4</v>
      </c>
      <c r="R29" s="56">
        <v>152.4</v>
      </c>
      <c r="S29" s="56">
        <v>152.4</v>
      </c>
      <c r="T29" s="56">
        <v>152.4</v>
      </c>
      <c r="U29" s="56">
        <v>152.4</v>
      </c>
      <c r="V29" s="56">
        <v>152.4</v>
      </c>
      <c r="W29" s="56">
        <v>152.4</v>
      </c>
      <c r="X29" s="56">
        <v>152.4</v>
      </c>
      <c r="Y29" s="56">
        <v>152.4</v>
      </c>
      <c r="Z29" s="56">
        <v>152.4</v>
      </c>
      <c r="AA29" s="56">
        <v>152.4</v>
      </c>
      <c r="AB29" s="56">
        <v>152.4</v>
      </c>
      <c r="AC29" s="56">
        <v>152.4</v>
      </c>
      <c r="AD29" s="56">
        <v>152.4</v>
      </c>
      <c r="AE29" s="56">
        <v>152.4</v>
      </c>
      <c r="AF29" s="56">
        <v>152.4</v>
      </c>
      <c r="AG29" s="56">
        <v>152.4</v>
      </c>
      <c r="AH29" s="56">
        <v>152.4</v>
      </c>
      <c r="AI29" s="56">
        <v>152.4</v>
      </c>
      <c r="AJ29" s="56">
        <v>152.4</v>
      </c>
      <c r="AK29" s="56">
        <v>152.4</v>
      </c>
    </row>
    <row r="30" spans="1:37" x14ac:dyDescent="0.35">
      <c r="A30" s="60" t="s">
        <v>713</v>
      </c>
      <c r="B30" s="55" t="s">
        <v>792</v>
      </c>
      <c r="C30" s="56">
        <v>3016</v>
      </c>
      <c r="D30" s="56">
        <v>3016</v>
      </c>
      <c r="E30" s="56">
        <v>3016</v>
      </c>
      <c r="F30" s="56">
        <v>3016</v>
      </c>
      <c r="G30" s="56">
        <v>3016</v>
      </c>
      <c r="H30" s="56">
        <v>3016</v>
      </c>
      <c r="I30" s="56">
        <v>3016</v>
      </c>
      <c r="J30" s="56">
        <v>3816</v>
      </c>
      <c r="K30" s="56">
        <v>4376</v>
      </c>
      <c r="L30" s="56">
        <v>4642</v>
      </c>
      <c r="M30" s="56">
        <v>4642</v>
      </c>
      <c r="N30" s="56">
        <v>4272</v>
      </c>
      <c r="O30" s="56">
        <v>4472</v>
      </c>
      <c r="P30" s="56">
        <v>4472</v>
      </c>
      <c r="Q30" s="56">
        <v>4328</v>
      </c>
      <c r="R30" s="56">
        <v>4328</v>
      </c>
      <c r="S30" s="56">
        <v>4328</v>
      </c>
      <c r="T30" s="56">
        <v>4928</v>
      </c>
      <c r="U30" s="56">
        <v>4928</v>
      </c>
      <c r="V30" s="56">
        <v>4928</v>
      </c>
      <c r="W30" s="56">
        <v>4926</v>
      </c>
      <c r="X30" s="56">
        <v>4927</v>
      </c>
      <c r="Y30" s="56">
        <v>4927</v>
      </c>
      <c r="Z30" s="56">
        <v>5327</v>
      </c>
      <c r="AA30" s="56">
        <v>5808</v>
      </c>
      <c r="AB30" s="56">
        <v>5468</v>
      </c>
      <c r="AC30" s="56">
        <v>5468</v>
      </c>
      <c r="AD30" s="56">
        <v>5468</v>
      </c>
      <c r="AE30" s="56">
        <v>5468</v>
      </c>
      <c r="AF30" s="56">
        <v>5468</v>
      </c>
      <c r="AG30" s="56">
        <v>5468</v>
      </c>
      <c r="AH30" s="56">
        <v>5468</v>
      </c>
      <c r="AI30" s="56">
        <v>5468</v>
      </c>
      <c r="AJ30" s="56">
        <v>5468</v>
      </c>
      <c r="AK30" s="56">
        <v>5468</v>
      </c>
    </row>
    <row r="31" spans="1:37" x14ac:dyDescent="0.35">
      <c r="A31" s="60" t="s">
        <v>1258</v>
      </c>
      <c r="B31" s="55" t="s">
        <v>792</v>
      </c>
      <c r="C31" s="56">
        <v>419</v>
      </c>
      <c r="D31" s="56">
        <v>419</v>
      </c>
      <c r="E31" s="56">
        <v>419</v>
      </c>
      <c r="F31" s="56">
        <v>419</v>
      </c>
      <c r="G31" s="56">
        <v>419</v>
      </c>
      <c r="H31" s="56">
        <v>419</v>
      </c>
      <c r="I31" s="56">
        <v>419</v>
      </c>
      <c r="J31" s="56">
        <v>419</v>
      </c>
      <c r="K31" s="56">
        <v>131</v>
      </c>
      <c r="L31" s="56">
        <v>131</v>
      </c>
      <c r="M31" s="56">
        <v>131</v>
      </c>
      <c r="N31" s="56">
        <v>131</v>
      </c>
      <c r="O31" s="56">
        <v>131</v>
      </c>
      <c r="P31" s="56">
        <v>131</v>
      </c>
      <c r="Q31" s="56">
        <v>131</v>
      </c>
      <c r="R31" s="56">
        <v>131</v>
      </c>
      <c r="S31" s="56">
        <v>131</v>
      </c>
      <c r="T31" s="56">
        <v>131</v>
      </c>
      <c r="U31" s="56">
        <v>131</v>
      </c>
      <c r="V31" s="56">
        <v>0</v>
      </c>
      <c r="W31" s="56">
        <v>0</v>
      </c>
      <c r="X31" s="56">
        <v>0</v>
      </c>
      <c r="Y31" s="56">
        <v>0</v>
      </c>
      <c r="Z31" s="56">
        <v>0</v>
      </c>
      <c r="AA31" s="56">
        <v>0</v>
      </c>
      <c r="AB31" s="56">
        <v>0</v>
      </c>
      <c r="AC31" s="56">
        <v>0</v>
      </c>
      <c r="AD31" s="56">
        <v>0</v>
      </c>
      <c r="AE31" s="56">
        <v>0</v>
      </c>
      <c r="AF31" s="56">
        <v>0</v>
      </c>
      <c r="AG31" s="56">
        <v>0</v>
      </c>
      <c r="AH31" s="56">
        <v>0</v>
      </c>
      <c r="AI31" s="56">
        <v>0</v>
      </c>
      <c r="AJ31" s="56">
        <v>0</v>
      </c>
      <c r="AK31" s="56">
        <v>0</v>
      </c>
    </row>
    <row r="32" spans="1:37" x14ac:dyDescent="0.35">
      <c r="A32" s="60" t="s">
        <v>316</v>
      </c>
      <c r="B32" s="55" t="s">
        <v>792</v>
      </c>
      <c r="C32" s="56">
        <v>2400</v>
      </c>
      <c r="D32" s="56">
        <v>2652</v>
      </c>
      <c r="E32" s="56">
        <v>3619</v>
      </c>
      <c r="F32" s="56">
        <v>3819</v>
      </c>
      <c r="G32" s="56">
        <v>5423</v>
      </c>
      <c r="H32" s="56">
        <v>6045</v>
      </c>
      <c r="I32" s="56">
        <v>6895</v>
      </c>
      <c r="J32" s="56">
        <v>7285</v>
      </c>
      <c r="K32" s="56">
        <v>8745</v>
      </c>
      <c r="L32" s="56">
        <v>9045</v>
      </c>
      <c r="M32" s="56">
        <v>10499</v>
      </c>
      <c r="N32" s="56">
        <v>11289</v>
      </c>
      <c r="O32" s="56">
        <v>12069</v>
      </c>
      <c r="P32" s="56">
        <v>12339</v>
      </c>
      <c r="Q32" s="56">
        <v>13609</v>
      </c>
      <c r="R32" s="56">
        <v>14869</v>
      </c>
      <c r="S32" s="56">
        <v>14999</v>
      </c>
      <c r="T32" s="56">
        <v>16769</v>
      </c>
      <c r="U32" s="56">
        <v>16769</v>
      </c>
      <c r="V32" s="56">
        <v>17829</v>
      </c>
      <c r="W32" s="56">
        <v>17899</v>
      </c>
      <c r="X32" s="56">
        <v>17979</v>
      </c>
      <c r="Y32" s="56">
        <v>17979</v>
      </c>
      <c r="Z32" s="56">
        <v>18029</v>
      </c>
      <c r="AA32" s="56">
        <v>18129</v>
      </c>
      <c r="AB32" s="56">
        <v>18439</v>
      </c>
      <c r="AC32" s="56">
        <v>18439</v>
      </c>
      <c r="AD32" s="56">
        <v>18669</v>
      </c>
      <c r="AE32" s="56">
        <v>18979</v>
      </c>
      <c r="AF32" s="56">
        <v>19279</v>
      </c>
      <c r="AG32" s="56">
        <v>19329</v>
      </c>
      <c r="AH32" s="56">
        <v>19369</v>
      </c>
      <c r="AI32" s="56">
        <v>19369</v>
      </c>
      <c r="AJ32" s="56">
        <v>19419</v>
      </c>
      <c r="AK32" s="56">
        <v>19419</v>
      </c>
    </row>
    <row r="33" spans="1:37" x14ac:dyDescent="0.35">
      <c r="A33" s="60" t="s">
        <v>309</v>
      </c>
      <c r="B33" s="55" t="s">
        <v>792</v>
      </c>
      <c r="C33" s="56">
        <v>3993.79</v>
      </c>
      <c r="D33" s="56">
        <v>4418.4799999999996</v>
      </c>
      <c r="E33" s="56">
        <v>4770.51</v>
      </c>
      <c r="F33" s="56">
        <v>5158.3500000000004</v>
      </c>
      <c r="G33" s="56">
        <v>5193.3999999999996</v>
      </c>
      <c r="H33" s="56">
        <v>5268.84</v>
      </c>
      <c r="I33" s="56">
        <v>5664.81</v>
      </c>
      <c r="J33" s="56">
        <v>6238.97</v>
      </c>
      <c r="K33" s="56">
        <v>6751.81</v>
      </c>
      <c r="L33" s="56">
        <v>8483.2999999999993</v>
      </c>
      <c r="M33" s="56">
        <v>8915.68</v>
      </c>
      <c r="N33" s="56">
        <v>10148.42</v>
      </c>
      <c r="O33" s="56">
        <v>10994.14</v>
      </c>
      <c r="P33" s="56">
        <v>11535.23</v>
      </c>
      <c r="Q33" s="56">
        <v>12133.97</v>
      </c>
      <c r="R33" s="56">
        <v>12489.09</v>
      </c>
      <c r="S33" s="56">
        <v>12742.2</v>
      </c>
      <c r="T33" s="56">
        <v>13262.75</v>
      </c>
      <c r="U33" s="56">
        <v>14528.85</v>
      </c>
      <c r="V33" s="56">
        <v>15593.48</v>
      </c>
      <c r="W33" s="56">
        <v>16374.66</v>
      </c>
      <c r="X33" s="56">
        <v>16905.57</v>
      </c>
      <c r="Y33" s="56">
        <v>17522.04</v>
      </c>
      <c r="Z33" s="56">
        <v>18096.939999999999</v>
      </c>
      <c r="AA33" s="56">
        <v>18267.88</v>
      </c>
      <c r="AB33" s="56">
        <v>18668.75</v>
      </c>
      <c r="AC33" s="56">
        <v>18734.59</v>
      </c>
      <c r="AD33" s="56">
        <v>18810.37</v>
      </c>
      <c r="AE33" s="56">
        <v>18881.2</v>
      </c>
      <c r="AF33" s="56">
        <v>18952.05</v>
      </c>
      <c r="AG33" s="56">
        <v>19017.13</v>
      </c>
      <c r="AH33" s="56">
        <v>19103.71</v>
      </c>
      <c r="AI33" s="56">
        <v>19174.54</v>
      </c>
      <c r="AJ33" s="56">
        <v>19245.38</v>
      </c>
      <c r="AK33" s="56">
        <v>19319.68</v>
      </c>
    </row>
    <row r="34" spans="1:37" x14ac:dyDescent="0.35">
      <c r="A34" s="60" t="s">
        <v>1259</v>
      </c>
      <c r="B34" s="55" t="s">
        <v>792</v>
      </c>
      <c r="C34" s="56">
        <v>6822.98</v>
      </c>
      <c r="D34" s="56">
        <v>7264.59</v>
      </c>
      <c r="E34" s="56">
        <v>7703.64</v>
      </c>
      <c r="F34" s="56">
        <v>8152.86</v>
      </c>
      <c r="G34" s="56">
        <v>8590.58</v>
      </c>
      <c r="H34" s="56">
        <v>9029.74</v>
      </c>
      <c r="I34" s="56">
        <v>9407.98</v>
      </c>
      <c r="J34" s="56">
        <v>9763.16</v>
      </c>
      <c r="K34" s="56">
        <v>10107.719999999999</v>
      </c>
      <c r="L34" s="56">
        <v>10481.86</v>
      </c>
      <c r="M34" s="56">
        <v>10880.03</v>
      </c>
      <c r="N34" s="56">
        <v>11315.59</v>
      </c>
      <c r="O34" s="56">
        <v>11759.36</v>
      </c>
      <c r="P34" s="56">
        <v>12129.59</v>
      </c>
      <c r="Q34" s="56">
        <v>12499.82</v>
      </c>
      <c r="R34" s="56">
        <v>12870.05</v>
      </c>
      <c r="S34" s="56">
        <v>13240.28</v>
      </c>
      <c r="T34" s="56">
        <v>13610.51</v>
      </c>
      <c r="U34" s="56">
        <v>13980.74</v>
      </c>
      <c r="V34" s="56">
        <v>14350.96</v>
      </c>
      <c r="W34" s="56">
        <v>14721.19</v>
      </c>
      <c r="X34" s="56">
        <v>15091.42</v>
      </c>
      <c r="Y34" s="56">
        <v>15461.65</v>
      </c>
      <c r="Z34" s="56">
        <v>15831.88</v>
      </c>
      <c r="AA34" s="56">
        <v>16202.11</v>
      </c>
      <c r="AB34" s="56">
        <v>16572.34</v>
      </c>
      <c r="AC34" s="56">
        <v>16942.57</v>
      </c>
      <c r="AD34" s="56">
        <v>17312.79</v>
      </c>
      <c r="AE34" s="56">
        <v>17683.02</v>
      </c>
      <c r="AF34" s="56">
        <v>18053.25</v>
      </c>
      <c r="AG34" s="56">
        <v>18361.78</v>
      </c>
      <c r="AH34" s="56">
        <v>18670.3</v>
      </c>
      <c r="AI34" s="56">
        <v>18978.82</v>
      </c>
      <c r="AJ34" s="56">
        <v>19287.349999999999</v>
      </c>
      <c r="AK34" s="56">
        <v>19595.87</v>
      </c>
    </row>
    <row r="35" spans="1:37" x14ac:dyDescent="0.35">
      <c r="A35" s="60" t="s">
        <v>1260</v>
      </c>
      <c r="B35" s="55" t="s">
        <v>792</v>
      </c>
      <c r="C35" s="56">
        <v>194.9</v>
      </c>
      <c r="D35" s="56">
        <v>198.61</v>
      </c>
      <c r="E35" s="56">
        <v>202.26</v>
      </c>
      <c r="F35" s="56">
        <v>205.95</v>
      </c>
      <c r="G35" s="56">
        <v>208.41</v>
      </c>
      <c r="H35" s="56">
        <v>210.64</v>
      </c>
      <c r="I35" s="56">
        <v>214.37</v>
      </c>
      <c r="J35" s="56">
        <v>218.02</v>
      </c>
      <c r="K35" s="56">
        <v>221.68</v>
      </c>
      <c r="L35" s="56">
        <v>225.41</v>
      </c>
      <c r="M35" s="56">
        <v>220.94</v>
      </c>
      <c r="N35" s="56">
        <v>215.91</v>
      </c>
      <c r="O35" s="56">
        <v>205.35</v>
      </c>
      <c r="P35" s="56">
        <v>195.91</v>
      </c>
      <c r="Q35" s="56">
        <v>199.6</v>
      </c>
      <c r="R35" s="56">
        <v>203.3</v>
      </c>
      <c r="S35" s="56">
        <v>207.02</v>
      </c>
      <c r="T35" s="56">
        <v>210.76</v>
      </c>
      <c r="U35" s="56">
        <v>214.43</v>
      </c>
      <c r="V35" s="56">
        <v>218.06</v>
      </c>
      <c r="W35" s="56">
        <v>221.8</v>
      </c>
      <c r="X35" s="56">
        <v>225.49</v>
      </c>
      <c r="Y35" s="56">
        <v>229.21</v>
      </c>
      <c r="Z35" s="56">
        <v>232.93</v>
      </c>
      <c r="AA35" s="56">
        <v>235.36</v>
      </c>
      <c r="AB35" s="56">
        <v>237.83</v>
      </c>
      <c r="AC35" s="56">
        <v>241.57</v>
      </c>
      <c r="AD35" s="56">
        <v>245.3</v>
      </c>
      <c r="AE35" s="56">
        <v>249.03</v>
      </c>
      <c r="AF35" s="56">
        <v>252.69</v>
      </c>
      <c r="AG35" s="56">
        <v>255.81</v>
      </c>
      <c r="AH35" s="56">
        <v>260.07</v>
      </c>
      <c r="AI35" s="56">
        <v>263.77</v>
      </c>
      <c r="AJ35" s="56">
        <v>267.45999999999998</v>
      </c>
      <c r="AK35" s="56">
        <v>270.54000000000002</v>
      </c>
    </row>
    <row r="36" spans="1:37" x14ac:dyDescent="0.35">
      <c r="A36" s="60" t="s">
        <v>1261</v>
      </c>
      <c r="B36" s="55" t="s">
        <v>792</v>
      </c>
      <c r="C36" s="56">
        <v>1867</v>
      </c>
      <c r="D36" s="56">
        <v>3067</v>
      </c>
      <c r="E36" s="56">
        <v>3067</v>
      </c>
      <c r="F36" s="56">
        <v>3099.41</v>
      </c>
      <c r="G36" s="56">
        <v>3199.41</v>
      </c>
      <c r="H36" s="56">
        <v>4400.41</v>
      </c>
      <c r="I36" s="56">
        <v>6367.08</v>
      </c>
      <c r="J36" s="56">
        <v>7430.41</v>
      </c>
      <c r="K36" s="56">
        <v>8430.41</v>
      </c>
      <c r="L36" s="56">
        <v>9430.41</v>
      </c>
      <c r="M36" s="56">
        <v>9430.41</v>
      </c>
      <c r="N36" s="56">
        <v>10281.41</v>
      </c>
      <c r="O36" s="56">
        <v>10781.41</v>
      </c>
      <c r="P36" s="56">
        <v>11681.41</v>
      </c>
      <c r="Q36" s="56">
        <v>11679.41</v>
      </c>
      <c r="R36" s="56">
        <v>11679.41</v>
      </c>
      <c r="S36" s="56">
        <v>12329.41</v>
      </c>
      <c r="T36" s="56">
        <v>12229.41</v>
      </c>
      <c r="U36" s="56">
        <v>12829.41</v>
      </c>
      <c r="V36" s="56">
        <v>13679.41</v>
      </c>
      <c r="W36" s="56">
        <v>14524.41</v>
      </c>
      <c r="X36" s="56">
        <v>13644.41</v>
      </c>
      <c r="Y36" s="56">
        <v>13764.41</v>
      </c>
      <c r="Z36" s="56">
        <v>13732</v>
      </c>
      <c r="AA36" s="56">
        <v>13632</v>
      </c>
      <c r="AB36" s="56">
        <v>13932</v>
      </c>
      <c r="AC36" s="56">
        <v>13665.33</v>
      </c>
      <c r="AD36" s="56">
        <v>14002</v>
      </c>
      <c r="AE36" s="56">
        <v>14002</v>
      </c>
      <c r="AF36" s="56">
        <v>14002</v>
      </c>
      <c r="AG36" s="56">
        <v>14102</v>
      </c>
      <c r="AH36" s="56">
        <v>14102</v>
      </c>
      <c r="AI36" s="56">
        <v>14102</v>
      </c>
      <c r="AJ36" s="56">
        <v>14102</v>
      </c>
      <c r="AK36" s="56">
        <v>14102</v>
      </c>
    </row>
    <row r="37" spans="1:37" x14ac:dyDescent="0.35">
      <c r="A37" s="60" t="s">
        <v>1262</v>
      </c>
      <c r="B37" s="55" t="s">
        <v>792</v>
      </c>
      <c r="C37" s="56">
        <v>519.23</v>
      </c>
      <c r="D37" s="56">
        <v>747.39</v>
      </c>
      <c r="E37" s="56">
        <v>981.03</v>
      </c>
      <c r="F37" s="56">
        <v>1214.57</v>
      </c>
      <c r="G37" s="56">
        <v>1445.91</v>
      </c>
      <c r="H37" s="56">
        <v>1721.43</v>
      </c>
      <c r="I37" s="56">
        <v>1993.26</v>
      </c>
      <c r="J37" s="56">
        <v>2258.34</v>
      </c>
      <c r="K37" s="56">
        <v>2530.0100000000002</v>
      </c>
      <c r="L37" s="56">
        <v>2809</v>
      </c>
      <c r="M37" s="56">
        <v>3088.88</v>
      </c>
      <c r="N37" s="56">
        <v>3361.27</v>
      </c>
      <c r="O37" s="56">
        <v>3632.85</v>
      </c>
      <c r="P37" s="56">
        <v>3914.37</v>
      </c>
      <c r="Q37" s="56">
        <v>4179.3100000000004</v>
      </c>
      <c r="R37" s="56">
        <v>4435.5</v>
      </c>
      <c r="S37" s="56">
        <v>4693.1400000000003</v>
      </c>
      <c r="T37" s="56">
        <v>4949.3900000000003</v>
      </c>
      <c r="U37" s="56">
        <v>5219.3999999999996</v>
      </c>
      <c r="V37" s="56">
        <v>5495.41</v>
      </c>
      <c r="W37" s="56">
        <v>5786.51</v>
      </c>
      <c r="X37" s="56">
        <v>6077.65</v>
      </c>
      <c r="Y37" s="56">
        <v>6370.19</v>
      </c>
      <c r="Z37" s="56">
        <v>6667.35</v>
      </c>
      <c r="AA37" s="56">
        <v>6945.82</v>
      </c>
      <c r="AB37" s="56">
        <v>7214.46</v>
      </c>
      <c r="AC37" s="56">
        <v>7477.22</v>
      </c>
      <c r="AD37" s="56">
        <v>7730.86</v>
      </c>
      <c r="AE37" s="56">
        <v>7988.74</v>
      </c>
      <c r="AF37" s="56">
        <v>8254.2999999999993</v>
      </c>
      <c r="AG37" s="56">
        <v>8521.33</v>
      </c>
      <c r="AH37" s="56">
        <v>8789.83</v>
      </c>
      <c r="AI37" s="56">
        <v>9059.82</v>
      </c>
      <c r="AJ37" s="56">
        <v>9331.32</v>
      </c>
      <c r="AK37" s="56">
        <v>9604.33</v>
      </c>
    </row>
    <row r="38" spans="1:37" x14ac:dyDescent="0.35">
      <c r="A38" s="60" t="s">
        <v>1263</v>
      </c>
      <c r="B38" s="55" t="s">
        <v>792</v>
      </c>
      <c r="C38" s="56">
        <v>250</v>
      </c>
      <c r="D38" s="56">
        <v>250</v>
      </c>
      <c r="E38" s="56">
        <v>250</v>
      </c>
      <c r="F38" s="56">
        <v>250</v>
      </c>
      <c r="G38" s="56">
        <v>250</v>
      </c>
      <c r="H38" s="56">
        <v>250</v>
      </c>
      <c r="I38" s="56">
        <v>250</v>
      </c>
      <c r="J38" s="56">
        <v>250</v>
      </c>
      <c r="K38" s="56">
        <v>250</v>
      </c>
      <c r="L38" s="56">
        <v>250</v>
      </c>
      <c r="M38" s="56">
        <v>250</v>
      </c>
      <c r="N38" s="56">
        <v>250</v>
      </c>
      <c r="O38" s="56">
        <v>250</v>
      </c>
      <c r="P38" s="56">
        <v>250</v>
      </c>
      <c r="Q38" s="56">
        <v>250</v>
      </c>
      <c r="R38" s="56">
        <v>250</v>
      </c>
      <c r="S38" s="56">
        <v>250</v>
      </c>
      <c r="T38" s="56">
        <v>250</v>
      </c>
      <c r="U38" s="56">
        <v>250</v>
      </c>
      <c r="V38" s="56">
        <v>250</v>
      </c>
      <c r="W38" s="56">
        <v>250</v>
      </c>
      <c r="X38" s="56">
        <v>250</v>
      </c>
      <c r="Y38" s="56">
        <v>250</v>
      </c>
      <c r="Z38" s="56">
        <v>250</v>
      </c>
      <c r="AA38" s="56">
        <v>250</v>
      </c>
      <c r="AB38" s="56">
        <v>250</v>
      </c>
      <c r="AC38" s="56">
        <v>250</v>
      </c>
      <c r="AD38" s="56">
        <v>250</v>
      </c>
      <c r="AE38" s="56">
        <v>250</v>
      </c>
      <c r="AF38" s="56">
        <v>250</v>
      </c>
      <c r="AG38" s="56">
        <v>250</v>
      </c>
      <c r="AH38" s="56">
        <v>250</v>
      </c>
      <c r="AI38" s="56">
        <v>250</v>
      </c>
      <c r="AJ38" s="56">
        <v>250</v>
      </c>
      <c r="AK38" s="56">
        <v>250</v>
      </c>
    </row>
    <row r="39" spans="1:37" x14ac:dyDescent="0.35">
      <c r="A39" s="60" t="s">
        <v>1264</v>
      </c>
      <c r="B39" s="55" t="s">
        <v>792</v>
      </c>
      <c r="C39" s="56">
        <v>570</v>
      </c>
      <c r="D39" s="56">
        <v>570</v>
      </c>
      <c r="E39" s="56">
        <v>570</v>
      </c>
      <c r="F39" s="56">
        <v>570</v>
      </c>
      <c r="G39" s="56">
        <v>570</v>
      </c>
      <c r="H39" s="56">
        <v>570</v>
      </c>
      <c r="I39" s="56">
        <v>570</v>
      </c>
      <c r="J39" s="56">
        <v>570</v>
      </c>
      <c r="K39" s="56">
        <v>570</v>
      </c>
      <c r="L39" s="56">
        <v>1569.9</v>
      </c>
      <c r="M39" s="56">
        <v>2569.8000000000002</v>
      </c>
      <c r="N39" s="56">
        <v>2569.8000000000002</v>
      </c>
      <c r="O39" s="56">
        <v>2569.8000000000002</v>
      </c>
      <c r="P39" s="56">
        <v>2569.8000000000002</v>
      </c>
      <c r="Q39" s="56">
        <v>2569.8000000000002</v>
      </c>
      <c r="R39" s="56">
        <v>2569.8000000000002</v>
      </c>
      <c r="S39" s="56">
        <v>2569.8000000000002</v>
      </c>
      <c r="T39" s="56">
        <v>2569.8000000000002</v>
      </c>
      <c r="U39" s="56">
        <v>2569.8000000000002</v>
      </c>
      <c r="V39" s="56">
        <v>2569.8000000000002</v>
      </c>
      <c r="W39" s="56">
        <v>2569.8000000000002</v>
      </c>
      <c r="X39" s="56">
        <v>2569.8000000000002</v>
      </c>
      <c r="Y39" s="56">
        <v>2569.8000000000002</v>
      </c>
      <c r="Z39" s="56">
        <v>2569.8000000000002</v>
      </c>
      <c r="AA39" s="56">
        <v>2569.8000000000002</v>
      </c>
      <c r="AB39" s="56">
        <v>2569.8000000000002</v>
      </c>
      <c r="AC39" s="56">
        <v>2569.8000000000002</v>
      </c>
      <c r="AD39" s="56">
        <v>2569.8000000000002</v>
      </c>
      <c r="AE39" s="56">
        <v>2569.8000000000002</v>
      </c>
      <c r="AF39" s="56">
        <v>2569.8000000000002</v>
      </c>
      <c r="AG39" s="56">
        <v>2569.8000000000002</v>
      </c>
      <c r="AH39" s="56">
        <v>2569.8000000000002</v>
      </c>
      <c r="AI39" s="56">
        <v>2569.8000000000002</v>
      </c>
      <c r="AJ39" s="56">
        <v>2569.8000000000002</v>
      </c>
      <c r="AK39" s="56">
        <v>2569.8000000000002</v>
      </c>
    </row>
    <row r="40" spans="1:37" x14ac:dyDescent="0.35">
      <c r="A40" s="79" t="s">
        <v>1265</v>
      </c>
      <c r="B40" s="55"/>
      <c r="C40" s="56"/>
      <c r="D40" s="56">
        <f>D28-C28</f>
        <v>-46</v>
      </c>
      <c r="E40" s="56">
        <f t="shared" ref="E40:AK40" si="2">E28-D28</f>
        <v>0</v>
      </c>
      <c r="F40" s="56">
        <f t="shared" si="2"/>
        <v>-1680</v>
      </c>
      <c r="G40" s="56">
        <f t="shared" si="2"/>
        <v>0</v>
      </c>
      <c r="H40" s="56">
        <f t="shared" si="2"/>
        <v>0</v>
      </c>
      <c r="I40" s="56">
        <f t="shared" si="2"/>
        <v>-700</v>
      </c>
      <c r="J40" s="56">
        <f t="shared" si="2"/>
        <v>0</v>
      </c>
      <c r="K40" s="56">
        <f t="shared" si="2"/>
        <v>-1400</v>
      </c>
      <c r="L40" s="56">
        <f t="shared" si="2"/>
        <v>-730</v>
      </c>
      <c r="M40" s="56">
        <f t="shared" si="2"/>
        <v>-730</v>
      </c>
      <c r="N40" s="56">
        <f t="shared" si="2"/>
        <v>0</v>
      </c>
      <c r="O40" s="56">
        <f t="shared" si="2"/>
        <v>-443</v>
      </c>
      <c r="P40" s="56">
        <f t="shared" si="2"/>
        <v>0</v>
      </c>
      <c r="Q40" s="56">
        <f t="shared" si="2"/>
        <v>-420</v>
      </c>
      <c r="R40" s="56">
        <f t="shared" si="2"/>
        <v>-420</v>
      </c>
      <c r="S40" s="56">
        <f t="shared" si="2"/>
        <v>0</v>
      </c>
      <c r="T40" s="56">
        <f t="shared" si="2"/>
        <v>-744</v>
      </c>
      <c r="U40" s="56">
        <f t="shared" si="2"/>
        <v>0</v>
      </c>
      <c r="V40" s="56">
        <f t="shared" si="2"/>
        <v>-852</v>
      </c>
      <c r="W40" s="56">
        <f t="shared" si="2"/>
        <v>0</v>
      </c>
      <c r="X40" s="56">
        <f t="shared" si="2"/>
        <v>0</v>
      </c>
      <c r="Y40" s="56">
        <f t="shared" si="2"/>
        <v>0</v>
      </c>
      <c r="Z40" s="56">
        <f t="shared" si="2"/>
        <v>0</v>
      </c>
      <c r="AA40" s="56">
        <f t="shared" si="2"/>
        <v>0</v>
      </c>
      <c r="AB40" s="56">
        <f t="shared" si="2"/>
        <v>0</v>
      </c>
      <c r="AC40" s="56">
        <f t="shared" si="2"/>
        <v>0</v>
      </c>
      <c r="AD40" s="56">
        <f t="shared" si="2"/>
        <v>0</v>
      </c>
      <c r="AE40" s="56">
        <f t="shared" si="2"/>
        <v>0</v>
      </c>
      <c r="AF40" s="56">
        <f t="shared" si="2"/>
        <v>0</v>
      </c>
      <c r="AG40" s="56">
        <f t="shared" si="2"/>
        <v>0</v>
      </c>
      <c r="AH40" s="56">
        <f t="shared" si="2"/>
        <v>0</v>
      </c>
      <c r="AI40" s="56">
        <f t="shared" si="2"/>
        <v>0</v>
      </c>
      <c r="AJ40" s="56">
        <f t="shared" si="2"/>
        <v>0</v>
      </c>
      <c r="AK40" s="56">
        <f t="shared" si="2"/>
        <v>0</v>
      </c>
    </row>
    <row r="41" spans="1:37" x14ac:dyDescent="0.35">
      <c r="A41" s="79" t="s">
        <v>1266</v>
      </c>
      <c r="B41" s="55" t="s">
        <v>792</v>
      </c>
      <c r="C41" s="56"/>
      <c r="D41" s="56"/>
      <c r="E41" s="56"/>
      <c r="F41" s="56"/>
      <c r="G41" s="56"/>
      <c r="H41" s="56"/>
      <c r="I41" s="56"/>
      <c r="J41" s="56"/>
      <c r="K41" s="56">
        <v>-292</v>
      </c>
      <c r="L41" s="56"/>
      <c r="M41" s="56"/>
      <c r="N41" s="56">
        <v>-370</v>
      </c>
      <c r="O41" s="56"/>
      <c r="P41" s="56"/>
      <c r="Q41" s="56">
        <v>-144</v>
      </c>
      <c r="R41" s="56"/>
      <c r="S41" s="56"/>
      <c r="T41" s="56"/>
      <c r="U41" s="56"/>
      <c r="V41" s="56">
        <v>-122</v>
      </c>
      <c r="W41" s="56">
        <v>-630</v>
      </c>
      <c r="X41" s="56">
        <v>-747</v>
      </c>
      <c r="Y41" s="56"/>
      <c r="Z41" s="56"/>
      <c r="AA41" s="56">
        <v>-519</v>
      </c>
      <c r="AB41" s="56">
        <v>-332</v>
      </c>
      <c r="AC41" s="56"/>
      <c r="AD41" s="56"/>
      <c r="AE41" s="56"/>
      <c r="AF41" s="56"/>
      <c r="AG41" s="56"/>
      <c r="AH41" s="56"/>
      <c r="AI41" s="56"/>
      <c r="AJ41" s="56"/>
      <c r="AK41" s="56"/>
    </row>
    <row r="42" spans="1:37" x14ac:dyDescent="0.35">
      <c r="A42" s="79" t="s">
        <v>1267</v>
      </c>
      <c r="B42" s="55" t="s">
        <v>792</v>
      </c>
      <c r="C42" s="56"/>
      <c r="D42" s="56">
        <f>(D30-C30)-D41</f>
        <v>0</v>
      </c>
      <c r="E42" s="56">
        <f t="shared" ref="E42" si="3">(E30-D30)-E41</f>
        <v>0</v>
      </c>
      <c r="F42" s="56">
        <f t="shared" ref="F42" si="4">(F30-E30)-F41</f>
        <v>0</v>
      </c>
      <c r="G42" s="56">
        <f t="shared" ref="G42" si="5">(G30-F30)-G41</f>
        <v>0</v>
      </c>
      <c r="H42" s="56">
        <f t="shared" ref="H42" si="6">(H30-G30)-H41</f>
        <v>0</v>
      </c>
      <c r="I42" s="56">
        <f t="shared" ref="I42" si="7">(I30-H30)-I41</f>
        <v>0</v>
      </c>
      <c r="J42" s="56">
        <f t="shared" ref="J42" si="8">(J30-I30)-J41</f>
        <v>800</v>
      </c>
      <c r="K42" s="56">
        <f t="shared" ref="K42" si="9">(K30-J30)-K41</f>
        <v>852</v>
      </c>
      <c r="L42" s="56">
        <f t="shared" ref="L42" si="10">(L30-K30)-L41</f>
        <v>266</v>
      </c>
      <c r="M42" s="56">
        <f t="shared" ref="M42" si="11">(M30-L30)-M41</f>
        <v>0</v>
      </c>
      <c r="N42" s="56">
        <f t="shared" ref="N42" si="12">(N30-M30)-N41</f>
        <v>0</v>
      </c>
      <c r="O42" s="56">
        <f t="shared" ref="O42" si="13">(O30-N30)-O41</f>
        <v>200</v>
      </c>
      <c r="P42" s="56">
        <f t="shared" ref="P42" si="14">(P30-O30)-P41</f>
        <v>0</v>
      </c>
      <c r="Q42" s="56">
        <f t="shared" ref="Q42" si="15">(Q30-P30)-Q41</f>
        <v>0</v>
      </c>
      <c r="R42" s="56">
        <f t="shared" ref="R42" si="16">(R30-Q30)-R41</f>
        <v>0</v>
      </c>
      <c r="S42" s="56">
        <f t="shared" ref="S42" si="17">(S30-R30)-S41</f>
        <v>0</v>
      </c>
      <c r="T42" s="56">
        <f t="shared" ref="T42" si="18">(T30-S30)-T41</f>
        <v>600</v>
      </c>
      <c r="U42" s="56">
        <f t="shared" ref="U42" si="19">(U30-T30)-U41</f>
        <v>0</v>
      </c>
      <c r="V42" s="56">
        <f t="shared" ref="V42" si="20">(V30-U30)-V41</f>
        <v>122</v>
      </c>
      <c r="W42" s="56">
        <f t="shared" ref="W42" si="21">(W30-V30)-W41</f>
        <v>628</v>
      </c>
      <c r="X42" s="56">
        <f t="shared" ref="X42" si="22">(X30-W30)-X41</f>
        <v>748</v>
      </c>
      <c r="Y42" s="56">
        <f t="shared" ref="Y42" si="23">(Y30-X30)-Y41</f>
        <v>0</v>
      </c>
      <c r="Z42" s="56">
        <f t="shared" ref="Z42" si="24">(Z30-Y30)-Z41</f>
        <v>400</v>
      </c>
      <c r="AA42" s="56">
        <f t="shared" ref="AA42" si="25">(AA30-Z30)-AA41</f>
        <v>1000</v>
      </c>
      <c r="AB42" s="56">
        <f t="shared" ref="AB42" si="26">(AB30-AA30)-AB41</f>
        <v>-8</v>
      </c>
      <c r="AC42" s="56">
        <f t="shared" ref="AC42" si="27">(AC30-AB30)-AC41</f>
        <v>0</v>
      </c>
      <c r="AD42" s="56">
        <f t="shared" ref="AD42" si="28">(AD30-AC30)-AD41</f>
        <v>0</v>
      </c>
      <c r="AE42" s="56">
        <f t="shared" ref="AE42" si="29">(AE30-AD30)-AE41</f>
        <v>0</v>
      </c>
      <c r="AF42" s="56">
        <f t="shared" ref="AF42" si="30">(AF30-AE30)-AF41</f>
        <v>0</v>
      </c>
      <c r="AG42" s="56">
        <f t="shared" ref="AG42" si="31">(AG30-AF30)-AG41</f>
        <v>0</v>
      </c>
      <c r="AH42" s="56">
        <f t="shared" ref="AH42" si="32">(AH30-AG30)-AH41</f>
        <v>0</v>
      </c>
      <c r="AI42" s="56">
        <f t="shared" ref="AI42" si="33">(AI30-AH30)-AI41</f>
        <v>0</v>
      </c>
      <c r="AJ42" s="56">
        <f t="shared" ref="AJ42" si="34">(AJ30-AI30)-AJ41</f>
        <v>0</v>
      </c>
      <c r="AK42" s="56">
        <f t="shared" ref="AK42" si="35">(AK30-AJ30)-AK41</f>
        <v>0</v>
      </c>
    </row>
    <row r="43" spans="1:37" x14ac:dyDescent="0.35">
      <c r="A43" s="60"/>
      <c r="B43" s="55"/>
      <c r="C43" s="56"/>
      <c r="D43" s="56"/>
      <c r="E43" s="56"/>
      <c r="F43" s="56"/>
      <c r="G43" s="56"/>
      <c r="H43" s="56"/>
      <c r="I43" s="56">
        <f>I42+D42</f>
        <v>0</v>
      </c>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row>
    <row r="44" spans="1:37" x14ac:dyDescent="0.35">
      <c r="A44" s="54" t="s">
        <v>7</v>
      </c>
      <c r="B44" s="55"/>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row>
    <row r="45" spans="1:37" x14ac:dyDescent="0.35">
      <c r="A45" s="60" t="s">
        <v>1256</v>
      </c>
      <c r="B45" s="55" t="s">
        <v>792</v>
      </c>
      <c r="C45" s="56">
        <v>0</v>
      </c>
      <c r="D45" s="56">
        <v>0</v>
      </c>
      <c r="E45" s="56">
        <v>0</v>
      </c>
      <c r="F45" s="56">
        <v>0</v>
      </c>
      <c r="G45" s="56">
        <v>0</v>
      </c>
      <c r="H45" s="56">
        <v>0</v>
      </c>
      <c r="I45" s="56">
        <v>0</v>
      </c>
      <c r="J45" s="56">
        <v>0</v>
      </c>
      <c r="K45" s="56">
        <v>0</v>
      </c>
      <c r="L45" s="56">
        <v>0</v>
      </c>
      <c r="M45" s="56">
        <v>0</v>
      </c>
      <c r="N45" s="56">
        <v>0</v>
      </c>
      <c r="O45" s="56">
        <v>0</v>
      </c>
      <c r="P45" s="56">
        <v>0</v>
      </c>
      <c r="Q45" s="56">
        <v>0</v>
      </c>
      <c r="R45" s="56">
        <v>0</v>
      </c>
      <c r="S45" s="56">
        <v>0</v>
      </c>
      <c r="T45" s="56">
        <v>0</v>
      </c>
      <c r="U45" s="56">
        <v>0</v>
      </c>
      <c r="V45" s="56">
        <v>0</v>
      </c>
      <c r="W45" s="56">
        <v>0</v>
      </c>
      <c r="X45" s="56">
        <v>0</v>
      </c>
      <c r="Y45" s="56">
        <v>0</v>
      </c>
      <c r="Z45" s="56">
        <v>0</v>
      </c>
      <c r="AA45" s="56">
        <v>0</v>
      </c>
      <c r="AB45" s="56">
        <v>0</v>
      </c>
      <c r="AC45" s="56">
        <v>0</v>
      </c>
      <c r="AD45" s="56">
        <v>0</v>
      </c>
      <c r="AE45" s="56">
        <v>0</v>
      </c>
      <c r="AF45" s="56">
        <v>0</v>
      </c>
      <c r="AG45" s="56">
        <v>0</v>
      </c>
      <c r="AH45" s="56">
        <v>0</v>
      </c>
      <c r="AI45" s="56">
        <v>0</v>
      </c>
      <c r="AJ45" s="56">
        <v>0</v>
      </c>
      <c r="AK45" s="56">
        <v>0</v>
      </c>
    </row>
    <row r="46" spans="1:37" x14ac:dyDescent="0.35">
      <c r="A46" s="60" t="s">
        <v>1257</v>
      </c>
      <c r="B46" s="55" t="s">
        <v>792</v>
      </c>
      <c r="C46" s="56">
        <v>0</v>
      </c>
      <c r="D46" s="56">
        <v>0</v>
      </c>
      <c r="E46" s="56">
        <v>0</v>
      </c>
      <c r="F46" s="56">
        <v>0</v>
      </c>
      <c r="G46" s="56">
        <v>0</v>
      </c>
      <c r="H46" s="56">
        <v>0</v>
      </c>
      <c r="I46" s="56">
        <v>0</v>
      </c>
      <c r="J46" s="56">
        <v>0</v>
      </c>
      <c r="K46" s="56">
        <v>0</v>
      </c>
      <c r="L46" s="56">
        <v>0</v>
      </c>
      <c r="M46" s="56">
        <v>0</v>
      </c>
      <c r="N46" s="56">
        <v>0</v>
      </c>
      <c r="O46" s="56">
        <v>0</v>
      </c>
      <c r="P46" s="56">
        <v>0</v>
      </c>
      <c r="Q46" s="56">
        <v>0</v>
      </c>
      <c r="R46" s="56">
        <v>0</v>
      </c>
      <c r="S46" s="56">
        <v>0</v>
      </c>
      <c r="T46" s="56">
        <v>0</v>
      </c>
      <c r="U46" s="56">
        <v>0</v>
      </c>
      <c r="V46" s="56">
        <v>0</v>
      </c>
      <c r="W46" s="56">
        <v>0</v>
      </c>
      <c r="X46" s="56">
        <v>0</v>
      </c>
      <c r="Y46" s="56">
        <v>0</v>
      </c>
      <c r="Z46" s="56">
        <v>0</v>
      </c>
      <c r="AA46" s="56">
        <v>0</v>
      </c>
      <c r="AB46" s="56">
        <v>0</v>
      </c>
      <c r="AC46" s="56">
        <v>0</v>
      </c>
      <c r="AD46" s="56">
        <v>0</v>
      </c>
      <c r="AE46" s="56">
        <v>0</v>
      </c>
      <c r="AF46" s="56">
        <v>0</v>
      </c>
      <c r="AG46" s="56">
        <v>0</v>
      </c>
      <c r="AH46" s="56">
        <v>0</v>
      </c>
      <c r="AI46" s="56">
        <v>0</v>
      </c>
      <c r="AJ46" s="56">
        <v>0</v>
      </c>
      <c r="AK46" s="56">
        <v>0</v>
      </c>
    </row>
    <row r="47" spans="1:37" x14ac:dyDescent="0.35">
      <c r="A47" s="60" t="s">
        <v>713</v>
      </c>
      <c r="B47" s="55" t="s">
        <v>792</v>
      </c>
      <c r="C47" s="56">
        <v>2592</v>
      </c>
      <c r="D47" s="56">
        <v>2592</v>
      </c>
      <c r="E47" s="56">
        <v>2402</v>
      </c>
      <c r="F47" s="56">
        <v>1802</v>
      </c>
      <c r="G47" s="56">
        <v>1802</v>
      </c>
      <c r="H47" s="56">
        <v>1564</v>
      </c>
      <c r="I47" s="56">
        <v>1564</v>
      </c>
      <c r="J47" s="56">
        <v>1630</v>
      </c>
      <c r="K47" s="56">
        <v>1630</v>
      </c>
      <c r="L47" s="56">
        <v>1630</v>
      </c>
      <c r="M47" s="56">
        <v>1546</v>
      </c>
      <c r="N47" s="56">
        <v>1546</v>
      </c>
      <c r="O47" s="56">
        <v>1417</v>
      </c>
      <c r="P47" s="56">
        <v>1417</v>
      </c>
      <c r="Q47" s="56">
        <v>1717</v>
      </c>
      <c r="R47" s="56">
        <v>1717</v>
      </c>
      <c r="S47" s="56">
        <v>1717</v>
      </c>
      <c r="T47" s="56">
        <v>1717</v>
      </c>
      <c r="U47" s="56">
        <v>1717</v>
      </c>
      <c r="V47" s="56">
        <v>1773</v>
      </c>
      <c r="W47" s="56">
        <v>1650</v>
      </c>
      <c r="X47" s="56">
        <v>1650</v>
      </c>
      <c r="Y47" s="56">
        <v>1696</v>
      </c>
      <c r="Z47" s="56">
        <v>1696</v>
      </c>
      <c r="AA47" s="56">
        <v>1696</v>
      </c>
      <c r="AB47" s="56">
        <v>1696</v>
      </c>
      <c r="AC47" s="56">
        <v>1696</v>
      </c>
      <c r="AD47" s="56">
        <v>1596</v>
      </c>
      <c r="AE47" s="56">
        <v>1573</v>
      </c>
      <c r="AF47" s="56">
        <v>1527</v>
      </c>
      <c r="AG47" s="56">
        <v>1504</v>
      </c>
      <c r="AH47" s="56">
        <v>1504</v>
      </c>
      <c r="AI47" s="56">
        <v>1504</v>
      </c>
      <c r="AJ47" s="56">
        <v>1504</v>
      </c>
      <c r="AK47" s="56">
        <v>1504</v>
      </c>
    </row>
    <row r="48" spans="1:37" x14ac:dyDescent="0.35">
      <c r="A48" s="60" t="s">
        <v>1258</v>
      </c>
      <c r="B48" s="55" t="s">
        <v>792</v>
      </c>
      <c r="C48" s="56">
        <v>242</v>
      </c>
      <c r="D48" s="56">
        <v>242</v>
      </c>
      <c r="E48" s="56">
        <v>129</v>
      </c>
      <c r="F48" s="56">
        <v>129</v>
      </c>
      <c r="G48" s="56">
        <v>129</v>
      </c>
      <c r="H48" s="56">
        <v>129</v>
      </c>
      <c r="I48" s="56">
        <v>129</v>
      </c>
      <c r="J48" s="56">
        <v>129</v>
      </c>
      <c r="K48" s="56">
        <v>129</v>
      </c>
      <c r="L48" s="56">
        <v>129</v>
      </c>
      <c r="M48" s="56">
        <v>129</v>
      </c>
      <c r="N48" s="56">
        <v>129</v>
      </c>
      <c r="O48" s="56">
        <v>129</v>
      </c>
      <c r="P48" s="56">
        <v>129</v>
      </c>
      <c r="Q48" s="56">
        <v>129</v>
      </c>
      <c r="R48" s="56">
        <v>129</v>
      </c>
      <c r="S48" s="56">
        <v>129</v>
      </c>
      <c r="T48" s="56">
        <v>129</v>
      </c>
      <c r="U48" s="56">
        <v>129</v>
      </c>
      <c r="V48" s="56">
        <v>129</v>
      </c>
      <c r="W48" s="56">
        <v>129</v>
      </c>
      <c r="X48" s="56">
        <v>129</v>
      </c>
      <c r="Y48" s="56">
        <v>129</v>
      </c>
      <c r="Z48" s="56">
        <v>129</v>
      </c>
      <c r="AA48" s="56">
        <v>129</v>
      </c>
      <c r="AB48" s="56">
        <v>129</v>
      </c>
      <c r="AC48" s="56">
        <v>129</v>
      </c>
      <c r="AD48" s="56">
        <v>129</v>
      </c>
      <c r="AE48" s="56">
        <v>129</v>
      </c>
      <c r="AF48" s="56">
        <v>129</v>
      </c>
      <c r="AG48" s="56">
        <v>129</v>
      </c>
      <c r="AH48" s="56">
        <v>129</v>
      </c>
      <c r="AI48" s="56">
        <v>129</v>
      </c>
      <c r="AJ48" s="56">
        <v>129</v>
      </c>
      <c r="AK48" s="56">
        <v>129</v>
      </c>
    </row>
    <row r="49" spans="1:37" x14ac:dyDescent="0.35">
      <c r="A49" s="60" t="s">
        <v>316</v>
      </c>
      <c r="B49" s="55" t="s">
        <v>792</v>
      </c>
      <c r="C49" s="56">
        <v>2764</v>
      </c>
      <c r="D49" s="56">
        <v>2764</v>
      </c>
      <c r="E49" s="56">
        <v>2764</v>
      </c>
      <c r="F49" s="56">
        <v>3148.58</v>
      </c>
      <c r="G49" s="56">
        <v>3450.58</v>
      </c>
      <c r="H49" s="56">
        <v>3530.58</v>
      </c>
      <c r="I49" s="56">
        <v>3620.58</v>
      </c>
      <c r="J49" s="56">
        <v>3620.58</v>
      </c>
      <c r="K49" s="56">
        <v>3780.58</v>
      </c>
      <c r="L49" s="56">
        <v>3840.58</v>
      </c>
      <c r="M49" s="56">
        <v>3940.58</v>
      </c>
      <c r="N49" s="56">
        <v>3940.58</v>
      </c>
      <c r="O49" s="56">
        <v>4040.58</v>
      </c>
      <c r="P49" s="56">
        <v>4290.58</v>
      </c>
      <c r="Q49" s="56">
        <v>4390.58</v>
      </c>
      <c r="R49" s="56">
        <v>4640.58</v>
      </c>
      <c r="S49" s="56">
        <v>4640.58</v>
      </c>
      <c r="T49" s="56">
        <v>4840.58</v>
      </c>
      <c r="U49" s="56">
        <v>4840.58</v>
      </c>
      <c r="V49" s="56">
        <v>5090.58</v>
      </c>
      <c r="W49" s="56">
        <v>5442.58</v>
      </c>
      <c r="X49" s="56">
        <v>5592.58</v>
      </c>
      <c r="Y49" s="56">
        <v>5642.58</v>
      </c>
      <c r="Z49" s="56">
        <v>5842.58</v>
      </c>
      <c r="AA49" s="56">
        <v>5842.58</v>
      </c>
      <c r="AB49" s="56">
        <v>5842.58</v>
      </c>
      <c r="AC49" s="56">
        <v>5842.58</v>
      </c>
      <c r="AD49" s="56">
        <v>5842.58</v>
      </c>
      <c r="AE49" s="56">
        <v>5842.58</v>
      </c>
      <c r="AF49" s="56">
        <v>5992.58</v>
      </c>
      <c r="AG49" s="56">
        <v>6192.58</v>
      </c>
      <c r="AH49" s="56">
        <v>6192.58</v>
      </c>
      <c r="AI49" s="56">
        <v>6192.58</v>
      </c>
      <c r="AJ49" s="56">
        <v>6192.58</v>
      </c>
      <c r="AK49" s="56">
        <v>6192.58</v>
      </c>
    </row>
    <row r="50" spans="1:37" x14ac:dyDescent="0.35">
      <c r="A50" s="60" t="s">
        <v>309</v>
      </c>
      <c r="B50" s="55" t="s">
        <v>792</v>
      </c>
      <c r="C50" s="56">
        <v>806.59</v>
      </c>
      <c r="D50" s="56">
        <v>823.05</v>
      </c>
      <c r="E50" s="56">
        <v>838.99</v>
      </c>
      <c r="F50" s="56">
        <v>851.04</v>
      </c>
      <c r="G50" s="56">
        <v>1406.26</v>
      </c>
      <c r="H50" s="56">
        <v>1429.4</v>
      </c>
      <c r="I50" s="56">
        <v>1852.59</v>
      </c>
      <c r="J50" s="56">
        <v>2268.4499999999998</v>
      </c>
      <c r="K50" s="56">
        <v>2289.27</v>
      </c>
      <c r="L50" s="56">
        <v>2315.2600000000002</v>
      </c>
      <c r="M50" s="56">
        <v>2591.62</v>
      </c>
      <c r="N50" s="56">
        <v>2922.89</v>
      </c>
      <c r="O50" s="56">
        <v>3102.84</v>
      </c>
      <c r="P50" s="56">
        <v>3167.55</v>
      </c>
      <c r="Q50" s="56">
        <v>3194.92</v>
      </c>
      <c r="R50" s="56">
        <v>3234.31</v>
      </c>
      <c r="S50" s="56">
        <v>3262.64</v>
      </c>
      <c r="T50" s="56">
        <v>3310.59</v>
      </c>
      <c r="U50" s="56">
        <v>3456.44</v>
      </c>
      <c r="V50" s="56">
        <v>3496.25</v>
      </c>
      <c r="W50" s="56">
        <v>3544.24</v>
      </c>
      <c r="X50" s="56">
        <v>3582.23</v>
      </c>
      <c r="Y50" s="56">
        <v>3618.15</v>
      </c>
      <c r="Z50" s="56">
        <v>3658.06</v>
      </c>
      <c r="AA50" s="56">
        <v>3706.04</v>
      </c>
      <c r="AB50" s="56">
        <v>3744</v>
      </c>
      <c r="AC50" s="56">
        <v>3809.65</v>
      </c>
      <c r="AD50" s="56">
        <v>3849.9</v>
      </c>
      <c r="AE50" s="56">
        <v>3907.85</v>
      </c>
      <c r="AF50" s="56">
        <v>3945.81</v>
      </c>
      <c r="AG50" s="56">
        <v>4041.15</v>
      </c>
      <c r="AH50" s="56">
        <v>4091.71</v>
      </c>
      <c r="AI50" s="56">
        <v>4139.66</v>
      </c>
      <c r="AJ50" s="56">
        <v>4177.62</v>
      </c>
      <c r="AK50" s="56">
        <v>4232.6499999999996</v>
      </c>
    </row>
    <row r="51" spans="1:37" x14ac:dyDescent="0.35">
      <c r="A51" s="60" t="s">
        <v>1259</v>
      </c>
      <c r="B51" s="55" t="s">
        <v>792</v>
      </c>
      <c r="C51" s="56">
        <v>2675.23</v>
      </c>
      <c r="D51" s="56">
        <v>2815.96</v>
      </c>
      <c r="E51" s="56">
        <v>2953.69</v>
      </c>
      <c r="F51" s="56">
        <v>3103.66</v>
      </c>
      <c r="G51" s="56">
        <v>3238.36</v>
      </c>
      <c r="H51" s="56">
        <v>3378.47</v>
      </c>
      <c r="I51" s="56">
        <v>3503.19</v>
      </c>
      <c r="J51" s="56">
        <v>3636.52</v>
      </c>
      <c r="K51" s="56">
        <v>3748.43</v>
      </c>
      <c r="L51" s="56">
        <v>3869.08</v>
      </c>
      <c r="M51" s="56">
        <v>3989.45</v>
      </c>
      <c r="N51" s="56">
        <v>4132.53</v>
      </c>
      <c r="O51" s="56">
        <v>4265.37</v>
      </c>
      <c r="P51" s="56">
        <v>4384.6400000000003</v>
      </c>
      <c r="Q51" s="56">
        <v>4503.8999999999996</v>
      </c>
      <c r="R51" s="56">
        <v>4623.16</v>
      </c>
      <c r="S51" s="56">
        <v>4742.42</v>
      </c>
      <c r="T51" s="56">
        <v>4861.68</v>
      </c>
      <c r="U51" s="56">
        <v>4980.9399999999996</v>
      </c>
      <c r="V51" s="56">
        <v>5100.2</v>
      </c>
      <c r="W51" s="56">
        <v>5219.46</v>
      </c>
      <c r="X51" s="56">
        <v>5338.72</v>
      </c>
      <c r="Y51" s="56">
        <v>5457.98</v>
      </c>
      <c r="Z51" s="56">
        <v>5577.24</v>
      </c>
      <c r="AA51" s="56">
        <v>5696.5</v>
      </c>
      <c r="AB51" s="56">
        <v>5815.76</v>
      </c>
      <c r="AC51" s="56">
        <v>5935.02</v>
      </c>
      <c r="AD51" s="56">
        <v>6054.28</v>
      </c>
      <c r="AE51" s="56">
        <v>6173.54</v>
      </c>
      <c r="AF51" s="56">
        <v>6292.8</v>
      </c>
      <c r="AG51" s="56">
        <v>6392.19</v>
      </c>
      <c r="AH51" s="56">
        <v>6491.57</v>
      </c>
      <c r="AI51" s="56">
        <v>6590.96</v>
      </c>
      <c r="AJ51" s="56">
        <v>6690.34</v>
      </c>
      <c r="AK51" s="56">
        <v>6789.72</v>
      </c>
    </row>
    <row r="52" spans="1:37" x14ac:dyDescent="0.35">
      <c r="A52" s="60" t="s">
        <v>1260</v>
      </c>
      <c r="B52" s="55" t="s">
        <v>792</v>
      </c>
      <c r="C52" s="56">
        <v>363.53</v>
      </c>
      <c r="D52" s="56">
        <v>363.53</v>
      </c>
      <c r="E52" s="56">
        <v>363.52</v>
      </c>
      <c r="F52" s="56">
        <v>363.53</v>
      </c>
      <c r="G52" s="56">
        <v>362.5</v>
      </c>
      <c r="H52" s="56">
        <v>361.46</v>
      </c>
      <c r="I52" s="56">
        <v>361.47</v>
      </c>
      <c r="J52" s="56">
        <v>361.46</v>
      </c>
      <c r="K52" s="56">
        <v>361.46</v>
      </c>
      <c r="L52" s="56">
        <v>360.44</v>
      </c>
      <c r="M52" s="56">
        <v>359.41</v>
      </c>
      <c r="N52" s="56">
        <v>359.41</v>
      </c>
      <c r="O52" s="56">
        <v>359.41</v>
      </c>
      <c r="P52" s="56">
        <v>359.41</v>
      </c>
      <c r="Q52" s="56">
        <v>359.41</v>
      </c>
      <c r="R52" s="56">
        <v>359.41</v>
      </c>
      <c r="S52" s="56">
        <v>359.41</v>
      </c>
      <c r="T52" s="56">
        <v>359.41</v>
      </c>
      <c r="U52" s="56">
        <v>359.41</v>
      </c>
      <c r="V52" s="56">
        <v>359.41</v>
      </c>
      <c r="W52" s="56">
        <v>359.41</v>
      </c>
      <c r="X52" s="56">
        <v>359.41</v>
      </c>
      <c r="Y52" s="56">
        <v>359.41</v>
      </c>
      <c r="Z52" s="56">
        <v>359.41</v>
      </c>
      <c r="AA52" s="56">
        <v>359.41</v>
      </c>
      <c r="AB52" s="56">
        <v>359.41</v>
      </c>
      <c r="AC52" s="56">
        <v>359.41</v>
      </c>
      <c r="AD52" s="56">
        <v>359.41</v>
      </c>
      <c r="AE52" s="56">
        <v>359.41</v>
      </c>
      <c r="AF52" s="56">
        <v>359.41</v>
      </c>
      <c r="AG52" s="56">
        <v>359.39</v>
      </c>
      <c r="AH52" s="56">
        <v>359.41</v>
      </c>
      <c r="AI52" s="56">
        <v>359.41</v>
      </c>
      <c r="AJ52" s="56">
        <v>359.41</v>
      </c>
      <c r="AK52" s="56">
        <v>359.39</v>
      </c>
    </row>
    <row r="53" spans="1:37" x14ac:dyDescent="0.35">
      <c r="A53" s="60" t="s">
        <v>1261</v>
      </c>
      <c r="B53" s="55" t="s">
        <v>792</v>
      </c>
      <c r="C53" s="56">
        <v>1081.02</v>
      </c>
      <c r="D53" s="56">
        <v>1631.02</v>
      </c>
      <c r="E53" s="56">
        <v>1881.02</v>
      </c>
      <c r="F53" s="56">
        <v>1993.76</v>
      </c>
      <c r="G53" s="56">
        <v>2121.87</v>
      </c>
      <c r="H53" s="56">
        <v>2121.87</v>
      </c>
      <c r="I53" s="56">
        <v>2625.35</v>
      </c>
      <c r="J53" s="56">
        <v>3626.35</v>
      </c>
      <c r="K53" s="56">
        <v>4076.35</v>
      </c>
      <c r="L53" s="56">
        <v>4236.3500000000004</v>
      </c>
      <c r="M53" s="56">
        <v>4536.3500000000004</v>
      </c>
      <c r="N53" s="56">
        <v>4816.3500000000004</v>
      </c>
      <c r="O53" s="56">
        <v>5166.3500000000004</v>
      </c>
      <c r="P53" s="56">
        <v>5176.3500000000004</v>
      </c>
      <c r="Q53" s="56">
        <v>5151.3500000000004</v>
      </c>
      <c r="R53" s="56">
        <v>5071.3500000000004</v>
      </c>
      <c r="S53" s="56">
        <v>5071.3500000000004</v>
      </c>
      <c r="T53" s="56">
        <v>5063.3500000000004</v>
      </c>
      <c r="U53" s="56">
        <v>5057.83</v>
      </c>
      <c r="V53" s="56">
        <v>4866.33</v>
      </c>
      <c r="W53" s="56">
        <v>5306.33</v>
      </c>
      <c r="X53" s="56">
        <v>4985.33</v>
      </c>
      <c r="Y53" s="56">
        <v>4735.33</v>
      </c>
      <c r="Z53" s="56">
        <v>4872.6000000000004</v>
      </c>
      <c r="AA53" s="56">
        <v>5094.49</v>
      </c>
      <c r="AB53" s="56">
        <v>5294.49</v>
      </c>
      <c r="AC53" s="56">
        <v>5192</v>
      </c>
      <c r="AD53" s="56">
        <v>5192</v>
      </c>
      <c r="AE53" s="56">
        <v>5392</v>
      </c>
      <c r="AF53" s="56">
        <v>5492</v>
      </c>
      <c r="AG53" s="56">
        <v>5592</v>
      </c>
      <c r="AH53" s="56">
        <v>5592</v>
      </c>
      <c r="AI53" s="56">
        <v>5592</v>
      </c>
      <c r="AJ53" s="56">
        <v>5592</v>
      </c>
      <c r="AK53" s="56">
        <v>5692</v>
      </c>
    </row>
    <row r="54" spans="1:37" x14ac:dyDescent="0.35">
      <c r="A54" s="60" t="s">
        <v>1262</v>
      </c>
      <c r="B54" s="55" t="s">
        <v>792</v>
      </c>
      <c r="C54" s="56">
        <v>506.73</v>
      </c>
      <c r="D54" s="56">
        <v>656.53</v>
      </c>
      <c r="E54" s="56">
        <v>810.56</v>
      </c>
      <c r="F54" s="56">
        <v>962.51</v>
      </c>
      <c r="G54" s="56">
        <v>1099.5</v>
      </c>
      <c r="H54" s="56">
        <v>1198.44</v>
      </c>
      <c r="I54" s="56">
        <v>1296.75</v>
      </c>
      <c r="J54" s="56">
        <v>1392.78</v>
      </c>
      <c r="K54" s="56">
        <v>1492.55</v>
      </c>
      <c r="L54" s="56">
        <v>1591.74</v>
      </c>
      <c r="M54" s="56">
        <v>1691.15</v>
      </c>
      <c r="N54" s="56">
        <v>1791.04</v>
      </c>
      <c r="O54" s="56">
        <v>1892.67</v>
      </c>
      <c r="P54" s="56">
        <v>1992.41</v>
      </c>
      <c r="Q54" s="56">
        <v>2071.7800000000002</v>
      </c>
      <c r="R54" s="56">
        <v>2138.84</v>
      </c>
      <c r="S54" s="56">
        <v>2214.1</v>
      </c>
      <c r="T54" s="56">
        <v>2285.6999999999998</v>
      </c>
      <c r="U54" s="56">
        <v>2362.9</v>
      </c>
      <c r="V54" s="56">
        <v>2441.91</v>
      </c>
      <c r="W54" s="56">
        <v>2526.2199999999998</v>
      </c>
      <c r="X54" s="56">
        <v>2610.91</v>
      </c>
      <c r="Y54" s="56">
        <v>2696.85</v>
      </c>
      <c r="Z54" s="56">
        <v>2781.4</v>
      </c>
      <c r="AA54" s="56">
        <v>2854.49</v>
      </c>
      <c r="AB54" s="56">
        <v>2945.72</v>
      </c>
      <c r="AC54" s="56">
        <v>3036.04</v>
      </c>
      <c r="AD54" s="56">
        <v>3121.96</v>
      </c>
      <c r="AE54" s="56">
        <v>3207.2</v>
      </c>
      <c r="AF54" s="56">
        <v>3292.08</v>
      </c>
      <c r="AG54" s="56">
        <v>3377.43</v>
      </c>
      <c r="AH54" s="56">
        <v>3463.26</v>
      </c>
      <c r="AI54" s="56">
        <v>3549.55</v>
      </c>
      <c r="AJ54" s="56">
        <v>3636.33</v>
      </c>
      <c r="AK54" s="56">
        <v>3723.6</v>
      </c>
    </row>
    <row r="55" spans="1:37" x14ac:dyDescent="0.35">
      <c r="A55" s="60" t="s">
        <v>1263</v>
      </c>
      <c r="B55" s="55" t="s">
        <v>792</v>
      </c>
      <c r="C55" s="56">
        <v>0</v>
      </c>
      <c r="D55" s="56">
        <v>0</v>
      </c>
      <c r="E55" s="56">
        <v>0</v>
      </c>
      <c r="F55" s="56">
        <v>0</v>
      </c>
      <c r="G55" s="56">
        <v>0</v>
      </c>
      <c r="H55" s="56">
        <v>0</v>
      </c>
      <c r="I55" s="56">
        <v>0</v>
      </c>
      <c r="J55" s="56">
        <v>0</v>
      </c>
      <c r="K55" s="56">
        <v>0</v>
      </c>
      <c r="L55" s="56">
        <v>0</v>
      </c>
      <c r="M55" s="56">
        <v>0</v>
      </c>
      <c r="N55" s="56">
        <v>0</v>
      </c>
      <c r="O55" s="56">
        <v>0</v>
      </c>
      <c r="P55" s="56">
        <v>0</v>
      </c>
      <c r="Q55" s="56">
        <v>251</v>
      </c>
      <c r="R55" s="56">
        <v>251</v>
      </c>
      <c r="S55" s="56">
        <v>251</v>
      </c>
      <c r="T55" s="56">
        <v>251</v>
      </c>
      <c r="U55" s="56">
        <v>251</v>
      </c>
      <c r="V55" s="56">
        <v>251</v>
      </c>
      <c r="W55" s="56">
        <v>251</v>
      </c>
      <c r="X55" s="56">
        <v>251</v>
      </c>
      <c r="Y55" s="56">
        <v>251</v>
      </c>
      <c r="Z55" s="56">
        <v>251</v>
      </c>
      <c r="AA55" s="56">
        <v>251</v>
      </c>
      <c r="AB55" s="56">
        <v>251</v>
      </c>
      <c r="AC55" s="56">
        <v>251</v>
      </c>
      <c r="AD55" s="56">
        <v>251</v>
      </c>
      <c r="AE55" s="56">
        <v>251</v>
      </c>
      <c r="AF55" s="56">
        <v>251</v>
      </c>
      <c r="AG55" s="56">
        <v>251</v>
      </c>
      <c r="AH55" s="56">
        <v>251</v>
      </c>
      <c r="AI55" s="56">
        <v>251</v>
      </c>
      <c r="AJ55" s="56">
        <v>251</v>
      </c>
      <c r="AK55" s="56">
        <v>251</v>
      </c>
    </row>
    <row r="56" spans="1:37" x14ac:dyDescent="0.35">
      <c r="A56" s="60" t="s">
        <v>1264</v>
      </c>
      <c r="B56" s="55" t="s">
        <v>792</v>
      </c>
      <c r="C56" s="56">
        <v>0</v>
      </c>
      <c r="D56" s="56">
        <v>0</v>
      </c>
      <c r="E56" s="56">
        <v>0</v>
      </c>
      <c r="F56" s="56">
        <v>0</v>
      </c>
      <c r="G56" s="56">
        <v>0</v>
      </c>
      <c r="H56" s="56">
        <v>0</v>
      </c>
      <c r="I56" s="56">
        <v>0</v>
      </c>
      <c r="J56" s="56">
        <v>0</v>
      </c>
      <c r="K56" s="56">
        <v>0</v>
      </c>
      <c r="L56" s="56">
        <v>0</v>
      </c>
      <c r="M56" s="56">
        <v>0</v>
      </c>
      <c r="N56" s="56">
        <v>0</v>
      </c>
      <c r="O56" s="56">
        <v>0</v>
      </c>
      <c r="P56" s="56">
        <v>0</v>
      </c>
      <c r="Q56" s="56">
        <v>0</v>
      </c>
      <c r="R56" s="56">
        <v>0</v>
      </c>
      <c r="S56" s="56">
        <v>250</v>
      </c>
      <c r="T56" s="56">
        <v>250</v>
      </c>
      <c r="U56" s="56">
        <v>250</v>
      </c>
      <c r="V56" s="56">
        <v>250</v>
      </c>
      <c r="W56" s="56">
        <v>250</v>
      </c>
      <c r="X56" s="56">
        <v>250</v>
      </c>
      <c r="Y56" s="56">
        <v>250</v>
      </c>
      <c r="Z56" s="56">
        <v>250</v>
      </c>
      <c r="AA56" s="56">
        <v>250</v>
      </c>
      <c r="AB56" s="56">
        <v>250</v>
      </c>
      <c r="AC56" s="56">
        <v>250</v>
      </c>
      <c r="AD56" s="56">
        <v>250</v>
      </c>
      <c r="AE56" s="56">
        <v>250</v>
      </c>
      <c r="AF56" s="56">
        <v>250</v>
      </c>
      <c r="AG56" s="56">
        <v>250</v>
      </c>
      <c r="AH56" s="56">
        <v>250</v>
      </c>
      <c r="AI56" s="56">
        <v>250</v>
      </c>
      <c r="AJ56" s="56">
        <v>250</v>
      </c>
      <c r="AK56" s="56">
        <v>250</v>
      </c>
    </row>
    <row r="57" spans="1:37" x14ac:dyDescent="0.35">
      <c r="A57" s="79" t="s">
        <v>1266</v>
      </c>
      <c r="B57" s="55" t="s">
        <v>792</v>
      </c>
      <c r="C57" s="56"/>
      <c r="D57" s="56"/>
      <c r="E57" s="56">
        <v>-190</v>
      </c>
      <c r="F57" s="56">
        <v>0</v>
      </c>
      <c r="G57" s="56"/>
      <c r="H57" s="56">
        <f>-(800+143)</f>
        <v>-943</v>
      </c>
      <c r="I57" s="56"/>
      <c r="J57" s="56">
        <v>-234</v>
      </c>
      <c r="K57" s="56"/>
      <c r="L57" s="56"/>
      <c r="M57" s="56"/>
      <c r="N57" s="56"/>
      <c r="O57" s="56">
        <v>-529</v>
      </c>
      <c r="P57" s="56"/>
      <c r="Q57" s="56"/>
      <c r="R57" s="56"/>
      <c r="S57" s="56"/>
      <c r="T57" s="56"/>
      <c r="U57" s="56"/>
      <c r="V57" s="56">
        <v>-55</v>
      </c>
      <c r="W57" s="56">
        <v>-123</v>
      </c>
      <c r="X57" s="56"/>
      <c r="Y57" s="56">
        <v>0</v>
      </c>
      <c r="Z57" s="56"/>
      <c r="AA57" s="56"/>
      <c r="AB57" s="56"/>
      <c r="AC57" s="56"/>
      <c r="AD57" s="56">
        <v>-100</v>
      </c>
      <c r="AE57" s="56">
        <v>-23</v>
      </c>
      <c r="AF57" s="56">
        <v>-46</v>
      </c>
      <c r="AG57" s="56"/>
      <c r="AH57" s="56"/>
      <c r="AI57" s="56"/>
      <c r="AJ57" s="56"/>
      <c r="AK57" s="56"/>
    </row>
    <row r="58" spans="1:37" x14ac:dyDescent="0.35">
      <c r="A58" s="79" t="s">
        <v>1267</v>
      </c>
      <c r="B58" s="55" t="s">
        <v>792</v>
      </c>
      <c r="C58" s="56"/>
      <c r="D58" s="56">
        <f>(D47-C47)-D57</f>
        <v>0</v>
      </c>
      <c r="E58" s="56">
        <f>(E47-D47)-E57</f>
        <v>0</v>
      </c>
      <c r="F58" s="56">
        <f t="shared" ref="F58:AK58" si="36">(F47-E47)-F57</f>
        <v>-600</v>
      </c>
      <c r="G58" s="56">
        <f t="shared" si="36"/>
        <v>0</v>
      </c>
      <c r="H58" s="56">
        <f>(H47-G47)-H57+F58</f>
        <v>105</v>
      </c>
      <c r="I58" s="56">
        <f t="shared" si="36"/>
        <v>0</v>
      </c>
      <c r="J58" s="56">
        <f t="shared" si="36"/>
        <v>300</v>
      </c>
      <c r="K58" s="56">
        <f t="shared" si="36"/>
        <v>0</v>
      </c>
      <c r="L58" s="56">
        <f t="shared" si="36"/>
        <v>0</v>
      </c>
      <c r="M58" s="56">
        <f t="shared" si="36"/>
        <v>-84</v>
      </c>
      <c r="N58" s="56">
        <f t="shared" si="36"/>
        <v>0</v>
      </c>
      <c r="O58" s="56">
        <f>(O47-N47)-O57+M58</f>
        <v>316</v>
      </c>
      <c r="P58" s="56">
        <f t="shared" si="36"/>
        <v>0</v>
      </c>
      <c r="Q58" s="56">
        <f t="shared" si="36"/>
        <v>300</v>
      </c>
      <c r="R58" s="56">
        <f t="shared" si="36"/>
        <v>0</v>
      </c>
      <c r="S58" s="56">
        <f t="shared" si="36"/>
        <v>0</v>
      </c>
      <c r="T58" s="56">
        <f t="shared" si="36"/>
        <v>0</v>
      </c>
      <c r="U58" s="56">
        <f t="shared" si="36"/>
        <v>0</v>
      </c>
      <c r="V58" s="56">
        <f t="shared" si="36"/>
        <v>111</v>
      </c>
      <c r="W58" s="56">
        <f t="shared" si="36"/>
        <v>0</v>
      </c>
      <c r="X58" s="56">
        <f t="shared" si="36"/>
        <v>0</v>
      </c>
      <c r="Y58" s="56">
        <f t="shared" si="36"/>
        <v>46</v>
      </c>
      <c r="Z58" s="56">
        <f t="shared" si="36"/>
        <v>0</v>
      </c>
      <c r="AA58" s="56">
        <f t="shared" si="36"/>
        <v>0</v>
      </c>
      <c r="AB58" s="56">
        <f t="shared" si="36"/>
        <v>0</v>
      </c>
      <c r="AC58" s="56">
        <f t="shared" si="36"/>
        <v>0</v>
      </c>
      <c r="AD58" s="56">
        <f t="shared" si="36"/>
        <v>0</v>
      </c>
      <c r="AE58" s="56">
        <f t="shared" si="36"/>
        <v>0</v>
      </c>
      <c r="AF58" s="56">
        <f t="shared" si="36"/>
        <v>0</v>
      </c>
      <c r="AG58" s="56">
        <f t="shared" si="36"/>
        <v>-23</v>
      </c>
      <c r="AH58" s="56">
        <f t="shared" si="36"/>
        <v>0</v>
      </c>
      <c r="AI58" s="56">
        <f t="shared" si="36"/>
        <v>0</v>
      </c>
      <c r="AJ58" s="56">
        <f t="shared" si="36"/>
        <v>0</v>
      </c>
      <c r="AK58" s="56">
        <f t="shared" si="36"/>
        <v>0</v>
      </c>
    </row>
    <row r="59" spans="1:37" x14ac:dyDescent="0.35">
      <c r="A59" s="60"/>
      <c r="B59" s="55"/>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row>
    <row r="60" spans="1:37" x14ac:dyDescent="0.35">
      <c r="A60" s="54" t="s">
        <v>460</v>
      </c>
      <c r="B60" s="55"/>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row>
    <row r="61" spans="1:37" x14ac:dyDescent="0.35">
      <c r="A61" s="60" t="s">
        <v>1256</v>
      </c>
      <c r="B61" s="55" t="s">
        <v>792</v>
      </c>
      <c r="C61" s="56">
        <v>0</v>
      </c>
      <c r="D61" s="56">
        <v>0</v>
      </c>
      <c r="E61" s="56">
        <v>0</v>
      </c>
      <c r="F61" s="56">
        <v>0</v>
      </c>
      <c r="G61" s="56">
        <v>0</v>
      </c>
      <c r="H61" s="56">
        <v>0</v>
      </c>
      <c r="I61" s="56">
        <v>0</v>
      </c>
      <c r="J61" s="56">
        <v>0</v>
      </c>
      <c r="K61" s="56">
        <v>0</v>
      </c>
      <c r="L61" s="56">
        <v>0</v>
      </c>
      <c r="M61" s="56">
        <v>0</v>
      </c>
      <c r="N61" s="56">
        <v>0</v>
      </c>
      <c r="O61" s="56">
        <v>0</v>
      </c>
      <c r="P61" s="56">
        <v>0</v>
      </c>
      <c r="Q61" s="56">
        <v>0</v>
      </c>
      <c r="R61" s="56">
        <v>0</v>
      </c>
      <c r="S61" s="56">
        <v>0</v>
      </c>
      <c r="T61" s="56">
        <v>0</v>
      </c>
      <c r="U61" s="56">
        <v>0</v>
      </c>
      <c r="V61" s="56">
        <v>0</v>
      </c>
      <c r="W61" s="56">
        <v>0</v>
      </c>
      <c r="X61" s="56">
        <v>0</v>
      </c>
      <c r="Y61" s="56">
        <v>0</v>
      </c>
      <c r="Z61" s="56">
        <v>0</v>
      </c>
      <c r="AA61" s="56">
        <v>0</v>
      </c>
      <c r="AB61" s="56">
        <v>0</v>
      </c>
      <c r="AC61" s="56">
        <v>0</v>
      </c>
      <c r="AD61" s="56">
        <v>0</v>
      </c>
      <c r="AE61" s="56">
        <v>0</v>
      </c>
      <c r="AF61" s="56">
        <v>0</v>
      </c>
      <c r="AG61" s="56">
        <v>0</v>
      </c>
      <c r="AH61" s="56">
        <v>0</v>
      </c>
      <c r="AI61" s="56">
        <v>0</v>
      </c>
      <c r="AJ61" s="56">
        <v>0</v>
      </c>
      <c r="AK61" s="56">
        <v>0</v>
      </c>
    </row>
    <row r="62" spans="1:37" x14ac:dyDescent="0.35">
      <c r="A62" s="60" t="s">
        <v>1257</v>
      </c>
      <c r="B62" s="55" t="s">
        <v>792</v>
      </c>
      <c r="C62" s="56">
        <v>2277.6999999999998</v>
      </c>
      <c r="D62" s="56">
        <v>2277.6999999999998</v>
      </c>
      <c r="E62" s="56">
        <v>2277.6999999999998</v>
      </c>
      <c r="F62" s="56">
        <v>2277.6999999999998</v>
      </c>
      <c r="G62" s="56">
        <v>2277.6999999999998</v>
      </c>
      <c r="H62" s="56">
        <v>2377.7199999999998</v>
      </c>
      <c r="I62" s="56">
        <v>2377.7199999999998</v>
      </c>
      <c r="J62" s="56">
        <v>2377.7199999999998</v>
      </c>
      <c r="K62" s="56">
        <v>2377.7199999999998</v>
      </c>
      <c r="L62" s="56">
        <v>2377.7199999999998</v>
      </c>
      <c r="M62" s="56">
        <v>2377.7199999999998</v>
      </c>
      <c r="N62" s="56">
        <v>2377.7199999999998</v>
      </c>
      <c r="O62" s="56">
        <v>2377.7199999999998</v>
      </c>
      <c r="P62" s="56">
        <v>2377.7199999999998</v>
      </c>
      <c r="Q62" s="56">
        <v>2377.7199999999998</v>
      </c>
      <c r="R62" s="56">
        <v>2377.7199999999998</v>
      </c>
      <c r="S62" s="56">
        <v>2377.7199999999998</v>
      </c>
      <c r="T62" s="56">
        <v>2377.7199999999998</v>
      </c>
      <c r="U62" s="56">
        <v>2377.7199999999998</v>
      </c>
      <c r="V62" s="56">
        <v>2377.7199999999998</v>
      </c>
      <c r="W62" s="56">
        <v>2377.7199999999998</v>
      </c>
      <c r="X62" s="56">
        <v>2377.7199999999998</v>
      </c>
      <c r="Y62" s="56">
        <v>2377.7199999999998</v>
      </c>
      <c r="Z62" s="56">
        <v>2377.7199999999998</v>
      </c>
      <c r="AA62" s="56">
        <v>2377.7199999999998</v>
      </c>
      <c r="AB62" s="56">
        <v>2377.7199999999998</v>
      </c>
      <c r="AC62" s="56">
        <v>2377.7199999999998</v>
      </c>
      <c r="AD62" s="56">
        <v>2377.7199999999998</v>
      </c>
      <c r="AE62" s="56">
        <v>2377.7199999999998</v>
      </c>
      <c r="AF62" s="56">
        <v>2377.7199999999998</v>
      </c>
      <c r="AG62" s="56">
        <v>2377.7199999999998</v>
      </c>
      <c r="AH62" s="56">
        <v>2377.7199999999998</v>
      </c>
      <c r="AI62" s="56">
        <v>2377.7199999999998</v>
      </c>
      <c r="AJ62" s="56">
        <v>2377.7199999999998</v>
      </c>
      <c r="AK62" s="56">
        <v>2377.7199999999998</v>
      </c>
    </row>
    <row r="63" spans="1:37" x14ac:dyDescent="0.35">
      <c r="A63" s="60" t="s">
        <v>713</v>
      </c>
      <c r="B63" s="55" t="s">
        <v>792</v>
      </c>
      <c r="C63" s="56">
        <v>182</v>
      </c>
      <c r="D63" s="56">
        <v>182</v>
      </c>
      <c r="E63" s="56">
        <v>182</v>
      </c>
      <c r="F63" s="56">
        <v>182</v>
      </c>
      <c r="G63" s="56">
        <v>182</v>
      </c>
      <c r="H63" s="56">
        <v>182</v>
      </c>
      <c r="I63" s="56">
        <v>182</v>
      </c>
      <c r="J63" s="56">
        <v>182</v>
      </c>
      <c r="K63" s="56">
        <v>182</v>
      </c>
      <c r="L63" s="56">
        <v>182</v>
      </c>
      <c r="M63" s="56">
        <v>182</v>
      </c>
      <c r="N63" s="56">
        <v>182</v>
      </c>
      <c r="O63" s="56">
        <v>182</v>
      </c>
      <c r="P63" s="56">
        <v>182</v>
      </c>
      <c r="Q63" s="56">
        <v>182</v>
      </c>
      <c r="R63" s="56">
        <v>62</v>
      </c>
      <c r="S63" s="56">
        <v>62</v>
      </c>
      <c r="T63" s="56">
        <v>62</v>
      </c>
      <c r="U63" s="56">
        <v>62</v>
      </c>
      <c r="V63" s="56">
        <v>62</v>
      </c>
      <c r="W63" s="56">
        <v>62</v>
      </c>
      <c r="X63" s="56">
        <v>62</v>
      </c>
      <c r="Y63" s="56">
        <v>62</v>
      </c>
      <c r="Z63" s="56">
        <v>62</v>
      </c>
      <c r="AA63" s="56">
        <v>62</v>
      </c>
      <c r="AB63" s="56">
        <v>4</v>
      </c>
      <c r="AC63" s="56">
        <v>4</v>
      </c>
      <c r="AD63" s="56">
        <v>4</v>
      </c>
      <c r="AE63" s="56">
        <v>4</v>
      </c>
      <c r="AF63" s="56">
        <v>4</v>
      </c>
      <c r="AG63" s="56">
        <v>4</v>
      </c>
      <c r="AH63" s="56">
        <v>4</v>
      </c>
      <c r="AI63" s="56">
        <v>4</v>
      </c>
      <c r="AJ63" s="56">
        <v>4</v>
      </c>
      <c r="AK63" s="56">
        <v>4</v>
      </c>
    </row>
    <row r="64" spans="1:37" x14ac:dyDescent="0.35">
      <c r="A64" s="60" t="s">
        <v>1258</v>
      </c>
      <c r="B64" s="55" t="s">
        <v>792</v>
      </c>
      <c r="C64" s="56">
        <v>0</v>
      </c>
      <c r="D64" s="56">
        <v>0</v>
      </c>
      <c r="E64" s="56">
        <v>0</v>
      </c>
      <c r="F64" s="56">
        <v>0</v>
      </c>
      <c r="G64" s="56">
        <v>0</v>
      </c>
      <c r="H64" s="56">
        <v>0</v>
      </c>
      <c r="I64" s="56">
        <v>0</v>
      </c>
      <c r="J64" s="56">
        <v>0</v>
      </c>
      <c r="K64" s="56">
        <v>0</v>
      </c>
      <c r="L64" s="56">
        <v>0</v>
      </c>
      <c r="M64" s="56">
        <v>0</v>
      </c>
      <c r="N64" s="56">
        <v>0</v>
      </c>
      <c r="O64" s="56">
        <v>0</v>
      </c>
      <c r="P64" s="56">
        <v>0</v>
      </c>
      <c r="Q64" s="56">
        <v>0</v>
      </c>
      <c r="R64" s="56">
        <v>0</v>
      </c>
      <c r="S64" s="56">
        <v>0</v>
      </c>
      <c r="T64" s="56">
        <v>0</v>
      </c>
      <c r="U64" s="56">
        <v>0</v>
      </c>
      <c r="V64" s="56">
        <v>0</v>
      </c>
      <c r="W64" s="56">
        <v>0</v>
      </c>
      <c r="X64" s="56">
        <v>0</v>
      </c>
      <c r="Y64" s="56">
        <v>0</v>
      </c>
      <c r="Z64" s="56">
        <v>0</v>
      </c>
      <c r="AA64" s="56">
        <v>0</v>
      </c>
      <c r="AB64" s="56">
        <v>0</v>
      </c>
      <c r="AC64" s="56">
        <v>0</v>
      </c>
      <c r="AD64" s="56">
        <v>0</v>
      </c>
      <c r="AE64" s="56">
        <v>0</v>
      </c>
      <c r="AF64" s="56">
        <v>0</v>
      </c>
      <c r="AG64" s="56">
        <v>0</v>
      </c>
      <c r="AH64" s="56">
        <v>0</v>
      </c>
      <c r="AI64" s="56">
        <v>0</v>
      </c>
      <c r="AJ64" s="56">
        <v>0</v>
      </c>
      <c r="AK64" s="56">
        <v>0</v>
      </c>
    </row>
    <row r="65" spans="1:37" x14ac:dyDescent="0.35">
      <c r="A65" s="60" t="s">
        <v>316</v>
      </c>
      <c r="B65" s="55" t="s">
        <v>792</v>
      </c>
      <c r="C65" s="56">
        <v>566</v>
      </c>
      <c r="D65" s="56">
        <v>566</v>
      </c>
      <c r="E65" s="56">
        <v>587</v>
      </c>
      <c r="F65" s="56">
        <v>837</v>
      </c>
      <c r="G65" s="56">
        <v>987</v>
      </c>
      <c r="H65" s="56">
        <v>1167</v>
      </c>
      <c r="I65" s="56">
        <v>1267</v>
      </c>
      <c r="J65" s="56">
        <v>1367</v>
      </c>
      <c r="K65" s="56">
        <v>1567</v>
      </c>
      <c r="L65" s="56">
        <v>1597</v>
      </c>
      <c r="M65" s="56">
        <v>2277</v>
      </c>
      <c r="N65" s="56">
        <v>2437</v>
      </c>
      <c r="O65" s="56">
        <v>2507</v>
      </c>
      <c r="P65" s="56">
        <v>2557</v>
      </c>
      <c r="Q65" s="56">
        <v>2557</v>
      </c>
      <c r="R65" s="56">
        <v>2557</v>
      </c>
      <c r="S65" s="56">
        <v>2557</v>
      </c>
      <c r="T65" s="56">
        <v>2557</v>
      </c>
      <c r="U65" s="56">
        <v>2557</v>
      </c>
      <c r="V65" s="56">
        <v>2557</v>
      </c>
      <c r="W65" s="56">
        <v>2557</v>
      </c>
      <c r="X65" s="56">
        <v>2557</v>
      </c>
      <c r="Y65" s="56">
        <v>2557</v>
      </c>
      <c r="Z65" s="56">
        <v>2557</v>
      </c>
      <c r="AA65" s="56">
        <v>2557</v>
      </c>
      <c r="AB65" s="56">
        <v>2557</v>
      </c>
      <c r="AC65" s="56">
        <v>2557</v>
      </c>
      <c r="AD65" s="56">
        <v>2557</v>
      </c>
      <c r="AE65" s="56">
        <v>2557</v>
      </c>
      <c r="AF65" s="56">
        <v>2557</v>
      </c>
      <c r="AG65" s="56">
        <v>2557</v>
      </c>
      <c r="AH65" s="56">
        <v>2557</v>
      </c>
      <c r="AI65" s="56">
        <v>2557</v>
      </c>
      <c r="AJ65" s="56">
        <v>2557</v>
      </c>
      <c r="AK65" s="56">
        <v>2557</v>
      </c>
    </row>
    <row r="66" spans="1:37" x14ac:dyDescent="0.35">
      <c r="A66" s="60" t="s">
        <v>309</v>
      </c>
      <c r="B66" s="55" t="s">
        <v>792</v>
      </c>
      <c r="C66" s="56">
        <v>13.65</v>
      </c>
      <c r="D66" s="56">
        <v>17.559999999999999</v>
      </c>
      <c r="E66" s="56">
        <v>20.87</v>
      </c>
      <c r="F66" s="56">
        <v>22.23</v>
      </c>
      <c r="G66" s="56">
        <v>25.86</v>
      </c>
      <c r="H66" s="56">
        <v>35.56</v>
      </c>
      <c r="I66" s="56">
        <v>43.57</v>
      </c>
      <c r="J66" s="56">
        <v>46.11</v>
      </c>
      <c r="K66" s="56">
        <v>48.99</v>
      </c>
      <c r="L66" s="56">
        <v>53.39</v>
      </c>
      <c r="M66" s="56">
        <v>57.49</v>
      </c>
      <c r="N66" s="56">
        <v>63.35</v>
      </c>
      <c r="O66" s="56">
        <v>67.62</v>
      </c>
      <c r="P66" s="56">
        <v>68.650000000000006</v>
      </c>
      <c r="Q66" s="56">
        <v>70.3</v>
      </c>
      <c r="R66" s="56">
        <v>73.91</v>
      </c>
      <c r="S66" s="56">
        <v>77.17</v>
      </c>
      <c r="T66" s="56">
        <v>79.930000000000007</v>
      </c>
      <c r="U66" s="56">
        <v>82.17</v>
      </c>
      <c r="V66" s="56">
        <v>85.14</v>
      </c>
      <c r="W66" s="56">
        <v>88.07</v>
      </c>
      <c r="X66" s="56">
        <v>90.9</v>
      </c>
      <c r="Y66" s="56">
        <v>93.39</v>
      </c>
      <c r="Z66" s="56">
        <v>96.39</v>
      </c>
      <c r="AA66" s="56">
        <v>99.19</v>
      </c>
      <c r="AB66" s="56">
        <v>102</v>
      </c>
      <c r="AC66" s="56">
        <v>104.5</v>
      </c>
      <c r="AD66" s="56">
        <v>107.56</v>
      </c>
      <c r="AE66" s="56">
        <v>110.34</v>
      </c>
      <c r="AF66" s="56">
        <v>113.14</v>
      </c>
      <c r="AG66" s="56">
        <v>115.61</v>
      </c>
      <c r="AH66" s="56">
        <v>118.71</v>
      </c>
      <c r="AI66" s="56">
        <v>121.5</v>
      </c>
      <c r="AJ66" s="56">
        <v>124.28</v>
      </c>
      <c r="AK66" s="56">
        <v>126.72</v>
      </c>
    </row>
    <row r="67" spans="1:37" x14ac:dyDescent="0.35">
      <c r="A67" s="60" t="s">
        <v>1259</v>
      </c>
      <c r="B67" s="55" t="s">
        <v>792</v>
      </c>
      <c r="C67" s="56">
        <v>396.4</v>
      </c>
      <c r="D67" s="56">
        <v>436.26</v>
      </c>
      <c r="E67" s="56">
        <v>475.49</v>
      </c>
      <c r="F67" s="56">
        <v>517.5</v>
      </c>
      <c r="G67" s="56">
        <v>561.92999999999995</v>
      </c>
      <c r="H67" s="56">
        <v>603.6</v>
      </c>
      <c r="I67" s="56">
        <v>638</v>
      </c>
      <c r="J67" s="56">
        <v>669.62</v>
      </c>
      <c r="K67" s="56">
        <v>692.92</v>
      </c>
      <c r="L67" s="56">
        <v>718.13</v>
      </c>
      <c r="M67" s="56">
        <v>745.96</v>
      </c>
      <c r="N67" s="56">
        <v>782.72</v>
      </c>
      <c r="O67" s="56">
        <v>821.35</v>
      </c>
      <c r="P67" s="56">
        <v>853.22</v>
      </c>
      <c r="Q67" s="56">
        <v>885.09</v>
      </c>
      <c r="R67" s="56">
        <v>916.96</v>
      </c>
      <c r="S67" s="56">
        <v>948.83</v>
      </c>
      <c r="T67" s="56">
        <v>980.7</v>
      </c>
      <c r="U67" s="56">
        <v>1012.57</v>
      </c>
      <c r="V67" s="56">
        <v>1044.44</v>
      </c>
      <c r="W67" s="56">
        <v>1076.31</v>
      </c>
      <c r="X67" s="56">
        <v>1108.18</v>
      </c>
      <c r="Y67" s="56">
        <v>1140.05</v>
      </c>
      <c r="Z67" s="56">
        <v>1171.92</v>
      </c>
      <c r="AA67" s="56">
        <v>1203.8</v>
      </c>
      <c r="AB67" s="56">
        <v>1235.67</v>
      </c>
      <c r="AC67" s="56">
        <v>1267.54</v>
      </c>
      <c r="AD67" s="56">
        <v>1299.4100000000001</v>
      </c>
      <c r="AE67" s="56">
        <v>1331.28</v>
      </c>
      <c r="AF67" s="56">
        <v>1363.15</v>
      </c>
      <c r="AG67" s="56">
        <v>1389.71</v>
      </c>
      <c r="AH67" s="56">
        <v>1416.27</v>
      </c>
      <c r="AI67" s="56">
        <v>1442.83</v>
      </c>
      <c r="AJ67" s="56">
        <v>1469.38</v>
      </c>
      <c r="AK67" s="56">
        <v>1495.94</v>
      </c>
    </row>
    <row r="68" spans="1:37" x14ac:dyDescent="0.35">
      <c r="A68" s="60" t="s">
        <v>1260</v>
      </c>
      <c r="B68" s="55" t="s">
        <v>792</v>
      </c>
      <c r="C68" s="56">
        <v>54.79</v>
      </c>
      <c r="D68" s="56">
        <v>54.94</v>
      </c>
      <c r="E68" s="56">
        <v>54.96</v>
      </c>
      <c r="F68" s="56">
        <v>55.21</v>
      </c>
      <c r="G68" s="56">
        <v>55.35</v>
      </c>
      <c r="H68" s="56">
        <v>55.51</v>
      </c>
      <c r="I68" s="56">
        <v>55.59</v>
      </c>
      <c r="J68" s="56">
        <v>55.8</v>
      </c>
      <c r="K68" s="56">
        <v>55.95</v>
      </c>
      <c r="L68" s="56">
        <v>56.08</v>
      </c>
      <c r="M68" s="56">
        <v>56.14</v>
      </c>
      <c r="N68" s="56">
        <v>56.43</v>
      </c>
      <c r="O68" s="56">
        <v>56.55</v>
      </c>
      <c r="P68" s="56">
        <v>56.69</v>
      </c>
      <c r="Q68" s="56">
        <v>56.73</v>
      </c>
      <c r="R68" s="56">
        <v>56.97</v>
      </c>
      <c r="S68" s="56">
        <v>57.13</v>
      </c>
      <c r="T68" s="56">
        <v>57.31</v>
      </c>
      <c r="U68" s="56">
        <v>57.34</v>
      </c>
      <c r="V68" s="56">
        <v>57.57</v>
      </c>
      <c r="W68" s="56">
        <v>57.71</v>
      </c>
      <c r="X68" s="56">
        <v>57.85</v>
      </c>
      <c r="Y68" s="56">
        <v>57.93</v>
      </c>
      <c r="Z68" s="56">
        <v>58.18</v>
      </c>
      <c r="AA68" s="56">
        <v>58.31</v>
      </c>
      <c r="AB68" s="56">
        <v>58.45</v>
      </c>
      <c r="AC68" s="56">
        <v>58.49</v>
      </c>
      <c r="AD68" s="56">
        <v>58.76</v>
      </c>
      <c r="AE68" s="56">
        <v>58.94</v>
      </c>
      <c r="AF68" s="56">
        <v>59.08</v>
      </c>
      <c r="AG68" s="56">
        <v>59.07</v>
      </c>
      <c r="AH68" s="56">
        <v>59.39</v>
      </c>
      <c r="AI68" s="56">
        <v>59.55</v>
      </c>
      <c r="AJ68" s="56">
        <v>59.71</v>
      </c>
      <c r="AK68" s="56">
        <v>59.71</v>
      </c>
    </row>
    <row r="69" spans="1:37" x14ac:dyDescent="0.35">
      <c r="A69" s="60" t="s">
        <v>1261</v>
      </c>
      <c r="B69" s="55" t="s">
        <v>792</v>
      </c>
      <c r="C69" s="56">
        <v>0</v>
      </c>
      <c r="D69" s="56">
        <v>0</v>
      </c>
      <c r="E69" s="56">
        <v>0</v>
      </c>
      <c r="F69" s="56">
        <v>0</v>
      </c>
      <c r="G69" s="56">
        <v>0</v>
      </c>
      <c r="H69" s="56">
        <v>0</v>
      </c>
      <c r="I69" s="56">
        <v>0</v>
      </c>
      <c r="J69" s="56">
        <v>0</v>
      </c>
      <c r="K69" s="56">
        <v>0</v>
      </c>
      <c r="L69" s="56">
        <v>0</v>
      </c>
      <c r="M69" s="56">
        <v>0</v>
      </c>
      <c r="N69" s="56">
        <v>0</v>
      </c>
      <c r="O69" s="56">
        <v>0</v>
      </c>
      <c r="P69" s="56">
        <v>0</v>
      </c>
      <c r="Q69" s="56">
        <v>0</v>
      </c>
      <c r="R69" s="56">
        <v>0</v>
      </c>
      <c r="S69" s="56">
        <v>0</v>
      </c>
      <c r="T69" s="56">
        <v>0</v>
      </c>
      <c r="U69" s="56">
        <v>0</v>
      </c>
      <c r="V69" s="56">
        <v>0</v>
      </c>
      <c r="W69" s="56">
        <v>0</v>
      </c>
      <c r="X69" s="56">
        <v>0</v>
      </c>
      <c r="Y69" s="56">
        <v>0</v>
      </c>
      <c r="Z69" s="56">
        <v>0</v>
      </c>
      <c r="AA69" s="56">
        <v>0</v>
      </c>
      <c r="AB69" s="56">
        <v>0</v>
      </c>
      <c r="AC69" s="56">
        <v>0</v>
      </c>
      <c r="AD69" s="56">
        <v>0</v>
      </c>
      <c r="AE69" s="56">
        <v>0</v>
      </c>
      <c r="AF69" s="56">
        <v>0</v>
      </c>
      <c r="AG69" s="56">
        <v>0</v>
      </c>
      <c r="AH69" s="56">
        <v>0</v>
      </c>
      <c r="AI69" s="56">
        <v>0</v>
      </c>
      <c r="AJ69" s="56">
        <v>0</v>
      </c>
      <c r="AK69" s="56">
        <v>0</v>
      </c>
    </row>
    <row r="70" spans="1:37" x14ac:dyDescent="0.35">
      <c r="A70" s="60" t="s">
        <v>1262</v>
      </c>
      <c r="B70" s="55" t="s">
        <v>792</v>
      </c>
      <c r="C70" s="56">
        <v>60.36</v>
      </c>
      <c r="D70" s="56">
        <v>82.75</v>
      </c>
      <c r="E70" s="56">
        <v>105.51</v>
      </c>
      <c r="F70" s="56">
        <v>128.08000000000001</v>
      </c>
      <c r="G70" s="56">
        <v>147.47</v>
      </c>
      <c r="H70" s="56">
        <v>166.35</v>
      </c>
      <c r="I70" s="56">
        <v>185.86</v>
      </c>
      <c r="J70" s="56">
        <v>204.12</v>
      </c>
      <c r="K70" s="56">
        <v>222.86</v>
      </c>
      <c r="L70" s="56">
        <v>241.59</v>
      </c>
      <c r="M70" s="56">
        <v>260.39</v>
      </c>
      <c r="N70" s="56">
        <v>279.02</v>
      </c>
      <c r="O70" s="56">
        <v>298.04000000000002</v>
      </c>
      <c r="P70" s="56">
        <v>315.58999999999997</v>
      </c>
      <c r="Q70" s="56">
        <v>330.31</v>
      </c>
      <c r="R70" s="56">
        <v>346.33</v>
      </c>
      <c r="S70" s="56">
        <v>363.63</v>
      </c>
      <c r="T70" s="56">
        <v>380.4</v>
      </c>
      <c r="U70" s="56">
        <v>397.86</v>
      </c>
      <c r="V70" s="56">
        <v>416.11</v>
      </c>
      <c r="W70" s="56">
        <v>435.07</v>
      </c>
      <c r="X70" s="56">
        <v>454.39</v>
      </c>
      <c r="Y70" s="56">
        <v>474.29</v>
      </c>
      <c r="Z70" s="56">
        <v>493.54</v>
      </c>
      <c r="AA70" s="56">
        <v>510.7</v>
      </c>
      <c r="AB70" s="56">
        <v>532.02</v>
      </c>
      <c r="AC70" s="56">
        <v>553.24</v>
      </c>
      <c r="AD70" s="56">
        <v>572.97</v>
      </c>
      <c r="AE70" s="56">
        <v>592.37</v>
      </c>
      <c r="AF70" s="56">
        <v>611.94000000000005</v>
      </c>
      <c r="AG70" s="56">
        <v>631.61</v>
      </c>
      <c r="AH70" s="56">
        <v>651.39</v>
      </c>
      <c r="AI70" s="56">
        <v>671.28</v>
      </c>
      <c r="AJ70" s="56">
        <v>691.29</v>
      </c>
      <c r="AK70" s="56">
        <v>711.4</v>
      </c>
    </row>
    <row r="71" spans="1:37" x14ac:dyDescent="0.35">
      <c r="A71" s="60" t="s">
        <v>1263</v>
      </c>
      <c r="B71" s="55" t="s">
        <v>792</v>
      </c>
      <c r="C71" s="56">
        <v>0</v>
      </c>
      <c r="D71" s="56">
        <v>0</v>
      </c>
      <c r="E71" s="56">
        <v>0</v>
      </c>
      <c r="F71" s="56">
        <v>0</v>
      </c>
      <c r="G71" s="56">
        <v>0</v>
      </c>
      <c r="H71" s="56">
        <v>0</v>
      </c>
      <c r="I71" s="56">
        <v>0</v>
      </c>
      <c r="J71" s="56">
        <v>0</v>
      </c>
      <c r="K71" s="56">
        <v>0</v>
      </c>
      <c r="L71" s="56">
        <v>0</v>
      </c>
      <c r="M71" s="56">
        <v>0</v>
      </c>
      <c r="N71" s="56">
        <v>0</v>
      </c>
      <c r="O71" s="56">
        <v>0</v>
      </c>
      <c r="P71" s="56">
        <v>0</v>
      </c>
      <c r="Q71" s="56">
        <v>0</v>
      </c>
      <c r="R71" s="56">
        <v>0</v>
      </c>
      <c r="S71" s="56">
        <v>0</v>
      </c>
      <c r="T71" s="56">
        <v>0</v>
      </c>
      <c r="U71" s="56">
        <v>0</v>
      </c>
      <c r="V71" s="56">
        <v>0</v>
      </c>
      <c r="W71" s="56">
        <v>0</v>
      </c>
      <c r="X71" s="56">
        <v>0</v>
      </c>
      <c r="Y71" s="56">
        <v>0</v>
      </c>
      <c r="Z71" s="56">
        <v>0</v>
      </c>
      <c r="AA71" s="56">
        <v>0</v>
      </c>
      <c r="AB71" s="56">
        <v>0</v>
      </c>
      <c r="AC71" s="56">
        <v>0</v>
      </c>
      <c r="AD71" s="56">
        <v>0</v>
      </c>
      <c r="AE71" s="56">
        <v>0</v>
      </c>
      <c r="AF71" s="56">
        <v>0</v>
      </c>
      <c r="AG71" s="56">
        <v>0</v>
      </c>
      <c r="AH71" s="56">
        <v>0</v>
      </c>
      <c r="AI71" s="56">
        <v>0</v>
      </c>
      <c r="AJ71" s="56">
        <v>0</v>
      </c>
      <c r="AK71" s="56">
        <v>0</v>
      </c>
    </row>
    <row r="72" spans="1:37" x14ac:dyDescent="0.35">
      <c r="A72" s="60" t="s">
        <v>1264</v>
      </c>
      <c r="B72" s="55" t="s">
        <v>792</v>
      </c>
      <c r="C72" s="56">
        <v>0</v>
      </c>
      <c r="D72" s="56">
        <v>0</v>
      </c>
      <c r="E72" s="56">
        <v>0</v>
      </c>
      <c r="F72" s="56">
        <v>0</v>
      </c>
      <c r="G72" s="56">
        <v>0</v>
      </c>
      <c r="H72" s="56">
        <v>0</v>
      </c>
      <c r="I72" s="56">
        <v>0</v>
      </c>
      <c r="J72" s="56">
        <v>0</v>
      </c>
      <c r="K72" s="56">
        <v>0</v>
      </c>
      <c r="L72" s="56">
        <v>0</v>
      </c>
      <c r="M72" s="56">
        <v>0</v>
      </c>
      <c r="N72" s="56">
        <v>0</v>
      </c>
      <c r="O72" s="56">
        <v>0</v>
      </c>
      <c r="P72" s="56">
        <v>0</v>
      </c>
      <c r="Q72" s="56">
        <v>0</v>
      </c>
      <c r="R72" s="56">
        <v>0</v>
      </c>
      <c r="S72" s="56">
        <v>0</v>
      </c>
      <c r="T72" s="56">
        <v>0</v>
      </c>
      <c r="U72" s="56">
        <v>0</v>
      </c>
      <c r="V72" s="56">
        <v>0</v>
      </c>
      <c r="W72" s="56">
        <v>0</v>
      </c>
      <c r="X72" s="56">
        <v>0</v>
      </c>
      <c r="Y72" s="56">
        <v>0</v>
      </c>
      <c r="Z72" s="56">
        <v>0</v>
      </c>
      <c r="AA72" s="56">
        <v>0</v>
      </c>
      <c r="AB72" s="56">
        <v>0</v>
      </c>
      <c r="AC72" s="56">
        <v>0</v>
      </c>
      <c r="AD72" s="56">
        <v>0</v>
      </c>
      <c r="AE72" s="56">
        <v>0</v>
      </c>
      <c r="AF72" s="56">
        <v>0</v>
      </c>
      <c r="AG72" s="56">
        <v>0</v>
      </c>
      <c r="AH72" s="56">
        <v>0</v>
      </c>
      <c r="AI72" s="56">
        <v>0</v>
      </c>
      <c r="AJ72" s="56">
        <v>0</v>
      </c>
      <c r="AK72" s="56">
        <v>0</v>
      </c>
    </row>
    <row r="73" spans="1:37" x14ac:dyDescent="0.35">
      <c r="A73" s="61" t="s">
        <v>1268</v>
      </c>
      <c r="B73" s="55" t="s">
        <v>792</v>
      </c>
      <c r="C73" s="56"/>
      <c r="D73" s="56">
        <f>(D63-C63)+(D64-C64)</f>
        <v>0</v>
      </c>
      <c r="E73" s="56">
        <f t="shared" ref="E73:AK73" si="37">(E63-D63)+(E64-D64)</f>
        <v>0</v>
      </c>
      <c r="F73" s="56">
        <f t="shared" si="37"/>
        <v>0</v>
      </c>
      <c r="G73" s="56">
        <f t="shared" si="37"/>
        <v>0</v>
      </c>
      <c r="H73" s="56">
        <f t="shared" si="37"/>
        <v>0</v>
      </c>
      <c r="I73" s="56">
        <f t="shared" si="37"/>
        <v>0</v>
      </c>
      <c r="J73" s="56">
        <f t="shared" si="37"/>
        <v>0</v>
      </c>
      <c r="K73" s="56">
        <f t="shared" si="37"/>
        <v>0</v>
      </c>
      <c r="L73" s="56">
        <f t="shared" si="37"/>
        <v>0</v>
      </c>
      <c r="M73" s="56">
        <f t="shared" si="37"/>
        <v>0</v>
      </c>
      <c r="N73" s="56">
        <f t="shared" si="37"/>
        <v>0</v>
      </c>
      <c r="O73" s="56">
        <f t="shared" si="37"/>
        <v>0</v>
      </c>
      <c r="P73" s="56">
        <f t="shared" si="37"/>
        <v>0</v>
      </c>
      <c r="Q73" s="56">
        <f t="shared" si="37"/>
        <v>0</v>
      </c>
      <c r="R73" s="56">
        <f t="shared" si="37"/>
        <v>-120</v>
      </c>
      <c r="S73" s="56">
        <f t="shared" si="37"/>
        <v>0</v>
      </c>
      <c r="T73" s="56">
        <f t="shared" si="37"/>
        <v>0</v>
      </c>
      <c r="U73" s="56">
        <f t="shared" si="37"/>
        <v>0</v>
      </c>
      <c r="V73" s="56">
        <f t="shared" si="37"/>
        <v>0</v>
      </c>
      <c r="W73" s="56">
        <f t="shared" si="37"/>
        <v>0</v>
      </c>
      <c r="X73" s="56">
        <f t="shared" si="37"/>
        <v>0</v>
      </c>
      <c r="Y73" s="56">
        <f t="shared" si="37"/>
        <v>0</v>
      </c>
      <c r="Z73" s="56">
        <f t="shared" si="37"/>
        <v>0</v>
      </c>
      <c r="AA73" s="56">
        <f t="shared" si="37"/>
        <v>0</v>
      </c>
      <c r="AB73" s="56">
        <f t="shared" si="37"/>
        <v>-58</v>
      </c>
      <c r="AC73" s="56">
        <f t="shared" si="37"/>
        <v>0</v>
      </c>
      <c r="AD73" s="56">
        <f t="shared" si="37"/>
        <v>0</v>
      </c>
      <c r="AE73" s="56">
        <f t="shared" si="37"/>
        <v>0</v>
      </c>
      <c r="AF73" s="56">
        <f t="shared" si="37"/>
        <v>0</v>
      </c>
      <c r="AG73" s="56">
        <f t="shared" si="37"/>
        <v>0</v>
      </c>
      <c r="AH73" s="56">
        <f t="shared" si="37"/>
        <v>0</v>
      </c>
      <c r="AI73" s="56">
        <f t="shared" si="37"/>
        <v>0</v>
      </c>
      <c r="AJ73" s="56">
        <f t="shared" si="37"/>
        <v>0</v>
      </c>
      <c r="AK73" s="56">
        <f t="shared" si="37"/>
        <v>0</v>
      </c>
    </row>
    <row r="74" spans="1:37" x14ac:dyDescent="0.35">
      <c r="A74" s="60"/>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row>
    <row r="75" spans="1:37" x14ac:dyDescent="0.35">
      <c r="A75" s="54" t="s">
        <v>6</v>
      </c>
      <c r="B75" s="55"/>
      <c r="C75" s="56"/>
      <c r="D75" s="56"/>
      <c r="E75" s="56"/>
      <c r="F75" s="56">
        <f>F76-E76</f>
        <v>-1514.67</v>
      </c>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row>
    <row r="76" spans="1:37" x14ac:dyDescent="0.35">
      <c r="A76" s="60" t="s">
        <v>1256</v>
      </c>
      <c r="B76" s="55" t="s">
        <v>792</v>
      </c>
      <c r="C76" s="56">
        <v>4884.67</v>
      </c>
      <c r="D76" s="56">
        <v>4884.67</v>
      </c>
      <c r="E76" s="56">
        <v>4884.67</v>
      </c>
      <c r="F76" s="56">
        <v>3370</v>
      </c>
      <c r="G76" s="56">
        <v>3370</v>
      </c>
      <c r="H76" s="56">
        <v>3370</v>
      </c>
      <c r="I76" s="56">
        <v>3370</v>
      </c>
      <c r="J76" s="56">
        <v>3370</v>
      </c>
      <c r="K76" s="56">
        <v>3370</v>
      </c>
      <c r="L76" s="56">
        <v>2280</v>
      </c>
      <c r="M76" s="56">
        <v>1160</v>
      </c>
      <c r="N76" s="56">
        <v>580</v>
      </c>
      <c r="O76" s="56">
        <v>0</v>
      </c>
      <c r="P76" s="56">
        <v>0</v>
      </c>
      <c r="Q76" s="56">
        <v>0</v>
      </c>
      <c r="R76" s="56">
        <v>0</v>
      </c>
      <c r="S76" s="56">
        <v>0</v>
      </c>
      <c r="T76" s="56">
        <v>0</v>
      </c>
      <c r="U76" s="56">
        <v>0</v>
      </c>
      <c r="V76" s="56">
        <v>0</v>
      </c>
      <c r="W76" s="56">
        <v>0</v>
      </c>
      <c r="X76" s="56">
        <v>0</v>
      </c>
      <c r="Y76" s="56">
        <v>0</v>
      </c>
      <c r="Z76" s="56">
        <v>0</v>
      </c>
      <c r="AA76" s="56">
        <v>0</v>
      </c>
      <c r="AB76" s="56">
        <v>0</v>
      </c>
      <c r="AC76" s="56">
        <v>0</v>
      </c>
      <c r="AD76" s="56">
        <v>0</v>
      </c>
      <c r="AE76" s="56">
        <v>0</v>
      </c>
      <c r="AF76" s="56">
        <v>0</v>
      </c>
      <c r="AG76" s="56">
        <v>0</v>
      </c>
      <c r="AH76" s="56">
        <v>0</v>
      </c>
      <c r="AI76" s="56">
        <v>0</v>
      </c>
      <c r="AJ76" s="56">
        <v>0</v>
      </c>
      <c r="AK76" s="56">
        <v>0</v>
      </c>
    </row>
    <row r="77" spans="1:37" x14ac:dyDescent="0.35">
      <c r="A77" s="60" t="s">
        <v>1257</v>
      </c>
      <c r="B77" s="55" t="s">
        <v>792</v>
      </c>
      <c r="C77" s="56">
        <v>2136.02</v>
      </c>
      <c r="D77" s="56">
        <v>2136.02</v>
      </c>
      <c r="E77" s="56">
        <v>2136.02</v>
      </c>
      <c r="F77" s="56">
        <v>2136.02</v>
      </c>
      <c r="G77" s="56">
        <v>2136.02</v>
      </c>
      <c r="H77" s="56">
        <v>2136.02</v>
      </c>
      <c r="I77" s="56">
        <v>2136.02</v>
      </c>
      <c r="J77" s="56">
        <v>2136.02</v>
      </c>
      <c r="K77" s="56">
        <v>2136.02</v>
      </c>
      <c r="L77" s="56">
        <v>2136.02</v>
      </c>
      <c r="M77" s="56">
        <v>2136.02</v>
      </c>
      <c r="N77" s="56">
        <v>2136.02</v>
      </c>
      <c r="O77" s="56">
        <v>2136.02</v>
      </c>
      <c r="P77" s="56">
        <v>2136.02</v>
      </c>
      <c r="Q77" s="56">
        <v>2136.02</v>
      </c>
      <c r="R77" s="56">
        <v>2136.02</v>
      </c>
      <c r="S77" s="56">
        <v>2136.02</v>
      </c>
      <c r="T77" s="56">
        <v>2136.02</v>
      </c>
      <c r="U77" s="56">
        <v>2136.02</v>
      </c>
      <c r="V77" s="56">
        <v>2136.02</v>
      </c>
      <c r="W77" s="56">
        <v>2136.02</v>
      </c>
      <c r="X77" s="56">
        <v>2136.02</v>
      </c>
      <c r="Y77" s="56">
        <v>2136.02</v>
      </c>
      <c r="Z77" s="56">
        <v>2136.02</v>
      </c>
      <c r="AA77" s="56">
        <v>2136.02</v>
      </c>
      <c r="AB77" s="56">
        <v>2136.02</v>
      </c>
      <c r="AC77" s="56">
        <v>2136.02</v>
      </c>
      <c r="AD77" s="56">
        <v>2136.02</v>
      </c>
      <c r="AE77" s="56">
        <v>2136.02</v>
      </c>
      <c r="AF77" s="56">
        <v>2136.02</v>
      </c>
      <c r="AG77" s="56">
        <v>2136.02</v>
      </c>
      <c r="AH77" s="56">
        <v>2136.02</v>
      </c>
      <c r="AI77" s="56">
        <v>2136.02</v>
      </c>
      <c r="AJ77" s="56">
        <v>2136.02</v>
      </c>
      <c r="AK77" s="56">
        <v>2136.02</v>
      </c>
    </row>
    <row r="78" spans="1:37" x14ac:dyDescent="0.35">
      <c r="A78" s="60" t="s">
        <v>713</v>
      </c>
      <c r="B78" s="55" t="s">
        <v>792</v>
      </c>
      <c r="C78" s="56">
        <v>2493</v>
      </c>
      <c r="D78" s="56">
        <v>2493</v>
      </c>
      <c r="E78" s="56">
        <v>2493</v>
      </c>
      <c r="F78" s="56">
        <v>2493</v>
      </c>
      <c r="G78" s="56">
        <v>2493</v>
      </c>
      <c r="H78" s="56">
        <v>2493</v>
      </c>
      <c r="I78" s="56">
        <v>2493</v>
      </c>
      <c r="J78" s="56">
        <v>2493</v>
      </c>
      <c r="K78" s="56">
        <v>2333</v>
      </c>
      <c r="L78" s="56">
        <v>2333</v>
      </c>
      <c r="M78" s="56">
        <v>2453</v>
      </c>
      <c r="N78" s="56">
        <v>2753</v>
      </c>
      <c r="O78" s="56">
        <v>3353</v>
      </c>
      <c r="P78" s="56">
        <v>3353</v>
      </c>
      <c r="Q78" s="56">
        <v>2364</v>
      </c>
      <c r="R78" s="56">
        <v>2364</v>
      </c>
      <c r="S78" s="56">
        <v>2364</v>
      </c>
      <c r="T78" s="56">
        <v>2280</v>
      </c>
      <c r="U78" s="56">
        <v>2480</v>
      </c>
      <c r="V78" s="56">
        <v>2680</v>
      </c>
      <c r="W78" s="56">
        <v>2680</v>
      </c>
      <c r="X78" s="56">
        <v>2680</v>
      </c>
      <c r="Y78" s="56">
        <v>2096</v>
      </c>
      <c r="Z78" s="56">
        <v>2100</v>
      </c>
      <c r="AA78" s="56">
        <v>2104</v>
      </c>
      <c r="AB78" s="56">
        <v>2104</v>
      </c>
      <c r="AC78" s="56">
        <v>2104</v>
      </c>
      <c r="AD78" s="56">
        <v>2104</v>
      </c>
      <c r="AE78" s="56">
        <v>2304</v>
      </c>
      <c r="AF78" s="56">
        <v>2304</v>
      </c>
      <c r="AG78" s="56">
        <v>2304</v>
      </c>
      <c r="AH78" s="56">
        <v>2304</v>
      </c>
      <c r="AI78" s="56">
        <v>2304</v>
      </c>
      <c r="AJ78" s="56">
        <v>2304</v>
      </c>
      <c r="AK78" s="56">
        <v>2304</v>
      </c>
    </row>
    <row r="79" spans="1:37" x14ac:dyDescent="0.35">
      <c r="A79" s="60" t="s">
        <v>1258</v>
      </c>
      <c r="B79" s="55" t="s">
        <v>792</v>
      </c>
      <c r="C79" s="56">
        <v>0</v>
      </c>
      <c r="D79" s="56">
        <v>0</v>
      </c>
      <c r="E79" s="56">
        <v>0</v>
      </c>
      <c r="F79" s="56">
        <v>0</v>
      </c>
      <c r="G79" s="56">
        <v>0</v>
      </c>
      <c r="H79" s="56">
        <v>0</v>
      </c>
      <c r="I79" s="56">
        <v>0</v>
      </c>
      <c r="J79" s="56">
        <v>0</v>
      </c>
      <c r="K79" s="56">
        <v>0</v>
      </c>
      <c r="L79" s="56">
        <v>0</v>
      </c>
      <c r="M79" s="56">
        <v>0</v>
      </c>
      <c r="N79" s="56">
        <v>0</v>
      </c>
      <c r="O79" s="56">
        <v>0</v>
      </c>
      <c r="P79" s="56">
        <v>0</v>
      </c>
      <c r="Q79" s="56">
        <v>0</v>
      </c>
      <c r="R79" s="56">
        <v>0</v>
      </c>
      <c r="S79" s="56">
        <v>0</v>
      </c>
      <c r="T79" s="56">
        <v>0</v>
      </c>
      <c r="U79" s="56">
        <v>0</v>
      </c>
      <c r="V79" s="56">
        <v>0</v>
      </c>
      <c r="W79" s="56">
        <v>0</v>
      </c>
      <c r="X79" s="56">
        <v>0</v>
      </c>
      <c r="Y79" s="56">
        <v>0</v>
      </c>
      <c r="Z79" s="56">
        <v>0</v>
      </c>
      <c r="AA79" s="56">
        <v>0</v>
      </c>
      <c r="AB79" s="56">
        <v>0</v>
      </c>
      <c r="AC79" s="56">
        <v>0</v>
      </c>
      <c r="AD79" s="56">
        <v>0</v>
      </c>
      <c r="AE79" s="56">
        <v>0</v>
      </c>
      <c r="AF79" s="56">
        <v>0</v>
      </c>
      <c r="AG79" s="56">
        <v>0</v>
      </c>
      <c r="AH79" s="56">
        <v>0</v>
      </c>
      <c r="AI79" s="56">
        <v>0</v>
      </c>
      <c r="AJ79" s="56">
        <v>0</v>
      </c>
      <c r="AK79" s="56">
        <v>0</v>
      </c>
    </row>
    <row r="80" spans="1:37" x14ac:dyDescent="0.35">
      <c r="A80" s="60" t="s">
        <v>316</v>
      </c>
      <c r="B80" s="55" t="s">
        <v>792</v>
      </c>
      <c r="C80" s="56">
        <v>5449.6</v>
      </c>
      <c r="D80" s="56">
        <v>5449.6</v>
      </c>
      <c r="E80" s="56">
        <v>6026.6</v>
      </c>
      <c r="F80" s="56">
        <v>6428.6</v>
      </c>
      <c r="G80" s="56">
        <v>6530.6</v>
      </c>
      <c r="H80" s="56">
        <v>6732.6</v>
      </c>
      <c r="I80" s="56">
        <v>7132.6</v>
      </c>
      <c r="J80" s="56">
        <v>7282.6</v>
      </c>
      <c r="K80" s="56">
        <v>7282.6</v>
      </c>
      <c r="L80" s="56">
        <v>7762.6</v>
      </c>
      <c r="M80" s="56">
        <v>9124.6</v>
      </c>
      <c r="N80" s="56">
        <v>9514.6</v>
      </c>
      <c r="O80" s="56">
        <v>10231.6</v>
      </c>
      <c r="P80" s="56">
        <v>10692.6</v>
      </c>
      <c r="Q80" s="56">
        <v>10772.6</v>
      </c>
      <c r="R80" s="56">
        <v>11922.6</v>
      </c>
      <c r="S80" s="56">
        <v>12282.6</v>
      </c>
      <c r="T80" s="56">
        <v>12322.6</v>
      </c>
      <c r="U80" s="56">
        <v>12582.6</v>
      </c>
      <c r="V80" s="56">
        <v>12622.6</v>
      </c>
      <c r="W80" s="56">
        <v>13142.6</v>
      </c>
      <c r="X80" s="56">
        <v>13282.6</v>
      </c>
      <c r="Y80" s="56">
        <v>13322.6</v>
      </c>
      <c r="Z80" s="56">
        <v>13322.6</v>
      </c>
      <c r="AA80" s="56">
        <v>13382.6</v>
      </c>
      <c r="AB80" s="56">
        <v>13712.6</v>
      </c>
      <c r="AC80" s="56">
        <v>13732.6</v>
      </c>
      <c r="AD80" s="56">
        <v>13772.6</v>
      </c>
      <c r="AE80" s="56">
        <v>13932.6</v>
      </c>
      <c r="AF80" s="56">
        <v>14042.6</v>
      </c>
      <c r="AG80" s="56">
        <v>14072.6</v>
      </c>
      <c r="AH80" s="56">
        <v>14202.6</v>
      </c>
      <c r="AI80" s="56">
        <v>14552.6</v>
      </c>
      <c r="AJ80" s="56">
        <v>14552.6</v>
      </c>
      <c r="AK80" s="56">
        <v>14652.6</v>
      </c>
    </row>
    <row r="81" spans="1:37" x14ac:dyDescent="0.35">
      <c r="A81" s="60" t="s">
        <v>309</v>
      </c>
      <c r="B81" s="55" t="s">
        <v>792</v>
      </c>
      <c r="C81" s="56">
        <v>1687.51</v>
      </c>
      <c r="D81" s="56">
        <v>2285.61</v>
      </c>
      <c r="E81" s="56">
        <v>2603.25</v>
      </c>
      <c r="F81" s="56">
        <v>3291.95</v>
      </c>
      <c r="G81" s="56">
        <v>3359.81</v>
      </c>
      <c r="H81" s="56">
        <v>3455.98</v>
      </c>
      <c r="I81" s="56">
        <v>3533.81</v>
      </c>
      <c r="J81" s="56">
        <v>3987.77</v>
      </c>
      <c r="K81" s="56">
        <v>4055.46</v>
      </c>
      <c r="L81" s="56">
        <v>4308.57</v>
      </c>
      <c r="M81" s="56">
        <v>4478.87</v>
      </c>
      <c r="N81" s="56">
        <v>4716.6899999999996</v>
      </c>
      <c r="O81" s="56">
        <v>4820.34</v>
      </c>
      <c r="P81" s="56">
        <v>4926.28</v>
      </c>
      <c r="Q81" s="56">
        <v>5215.7299999999996</v>
      </c>
      <c r="R81" s="56">
        <v>5348.01</v>
      </c>
      <c r="S81" s="56">
        <v>5737.22</v>
      </c>
      <c r="T81" s="56">
        <v>5887.33</v>
      </c>
      <c r="U81" s="56">
        <v>6063.43</v>
      </c>
      <c r="V81" s="56">
        <v>6591.21</v>
      </c>
      <c r="W81" s="56">
        <v>7091.47</v>
      </c>
      <c r="X81" s="56">
        <v>7352.16</v>
      </c>
      <c r="Y81" s="56">
        <v>7586.74</v>
      </c>
      <c r="Z81" s="56">
        <v>7704.31</v>
      </c>
      <c r="AA81" s="56">
        <v>7805.43</v>
      </c>
      <c r="AB81" s="56">
        <v>7956.27</v>
      </c>
      <c r="AC81" s="56">
        <v>8049.72</v>
      </c>
      <c r="AD81" s="56">
        <v>8160.24</v>
      </c>
      <c r="AE81" s="56">
        <v>8261.26</v>
      </c>
      <c r="AF81" s="56">
        <v>8382.25</v>
      </c>
      <c r="AG81" s="56">
        <v>8484.61</v>
      </c>
      <c r="AH81" s="56">
        <v>8604.2099999999991</v>
      </c>
      <c r="AI81" s="56">
        <v>8715.2000000000007</v>
      </c>
      <c r="AJ81" s="56">
        <v>8826.2000000000007</v>
      </c>
      <c r="AK81" s="56">
        <v>8917.4699999999993</v>
      </c>
    </row>
    <row r="82" spans="1:37" x14ac:dyDescent="0.35">
      <c r="A82" s="60" t="s">
        <v>1259</v>
      </c>
      <c r="B82" s="55" t="s">
        <v>792</v>
      </c>
      <c r="C82" s="56">
        <v>5784.57</v>
      </c>
      <c r="D82" s="56">
        <v>6420.05</v>
      </c>
      <c r="E82" s="56">
        <v>7048.06</v>
      </c>
      <c r="F82" s="56">
        <v>7709.32</v>
      </c>
      <c r="G82" s="56">
        <v>8326.49</v>
      </c>
      <c r="H82" s="56">
        <v>8946.07</v>
      </c>
      <c r="I82" s="56">
        <v>9439.41</v>
      </c>
      <c r="J82" s="56">
        <v>9891.2099999999991</v>
      </c>
      <c r="K82" s="56">
        <v>10258.629999999999</v>
      </c>
      <c r="L82" s="56">
        <v>10663.12</v>
      </c>
      <c r="M82" s="56">
        <v>11096.27</v>
      </c>
      <c r="N82" s="56">
        <v>11632.1</v>
      </c>
      <c r="O82" s="56">
        <v>12161.56</v>
      </c>
      <c r="P82" s="56">
        <v>12639.83</v>
      </c>
      <c r="Q82" s="56">
        <v>13118.1</v>
      </c>
      <c r="R82" s="56">
        <v>13596.38</v>
      </c>
      <c r="S82" s="56">
        <v>14074.65</v>
      </c>
      <c r="T82" s="56">
        <v>14552.92</v>
      </c>
      <c r="U82" s="56">
        <v>15031.2</v>
      </c>
      <c r="V82" s="56">
        <v>15509.47</v>
      </c>
      <c r="W82" s="56">
        <v>15987.74</v>
      </c>
      <c r="X82" s="56">
        <v>16466.02</v>
      </c>
      <c r="Y82" s="56">
        <v>16944.29</v>
      </c>
      <c r="Z82" s="56">
        <v>17422.560000000001</v>
      </c>
      <c r="AA82" s="56">
        <v>17900.84</v>
      </c>
      <c r="AB82" s="56">
        <v>18379.11</v>
      </c>
      <c r="AC82" s="56">
        <v>18857.38</v>
      </c>
      <c r="AD82" s="56">
        <v>19335.66</v>
      </c>
      <c r="AE82" s="56">
        <v>19813.93</v>
      </c>
      <c r="AF82" s="56">
        <v>20292.21</v>
      </c>
      <c r="AG82" s="56">
        <v>20690.77</v>
      </c>
      <c r="AH82" s="56">
        <v>21089.33</v>
      </c>
      <c r="AI82" s="56">
        <v>21487.89</v>
      </c>
      <c r="AJ82" s="56">
        <v>21886.45</v>
      </c>
      <c r="AK82" s="56">
        <v>22285.01</v>
      </c>
    </row>
    <row r="83" spans="1:37" x14ac:dyDescent="0.35">
      <c r="A83" s="60" t="s">
        <v>1260</v>
      </c>
      <c r="B83" s="55" t="s">
        <v>792</v>
      </c>
      <c r="C83" s="56">
        <v>131.30000000000001</v>
      </c>
      <c r="D83" s="56">
        <v>133.29</v>
      </c>
      <c r="E83" s="56">
        <v>135.41999999999999</v>
      </c>
      <c r="F83" s="56">
        <v>137.38</v>
      </c>
      <c r="G83" s="56">
        <v>139.37</v>
      </c>
      <c r="H83" s="56">
        <v>141.35</v>
      </c>
      <c r="I83" s="56">
        <v>140.35</v>
      </c>
      <c r="J83" s="56">
        <v>138.69999999999999</v>
      </c>
      <c r="K83" s="56">
        <v>140.76</v>
      </c>
      <c r="L83" s="56">
        <v>142.74</v>
      </c>
      <c r="M83" s="56">
        <v>141.97999999999999</v>
      </c>
      <c r="N83" s="56">
        <v>140.41</v>
      </c>
      <c r="O83" s="56">
        <v>141.65</v>
      </c>
      <c r="P83" s="56">
        <v>142.9</v>
      </c>
      <c r="Q83" s="56">
        <v>145</v>
      </c>
      <c r="R83" s="56">
        <v>146.94</v>
      </c>
      <c r="S83" s="56">
        <v>148.91999999999999</v>
      </c>
      <c r="T83" s="56">
        <v>150.86000000000001</v>
      </c>
      <c r="U83" s="56">
        <v>152.97</v>
      </c>
      <c r="V83" s="56">
        <v>154.97999999999999</v>
      </c>
      <c r="W83" s="56">
        <v>156.97</v>
      </c>
      <c r="X83" s="56">
        <v>158.96</v>
      </c>
      <c r="Y83" s="56">
        <v>160.99</v>
      </c>
      <c r="Z83" s="56">
        <v>162.88999999999999</v>
      </c>
      <c r="AA83" s="56">
        <v>163.91</v>
      </c>
      <c r="AB83" s="56">
        <v>164.91</v>
      </c>
      <c r="AC83" s="56">
        <v>166.97</v>
      </c>
      <c r="AD83" s="56">
        <v>168.87</v>
      </c>
      <c r="AE83" s="56">
        <v>170.8</v>
      </c>
      <c r="AF83" s="56">
        <v>172.82</v>
      </c>
      <c r="AG83" s="56">
        <v>174.54</v>
      </c>
      <c r="AH83" s="56">
        <v>176.77</v>
      </c>
      <c r="AI83" s="56">
        <v>178.75</v>
      </c>
      <c r="AJ83" s="56">
        <v>180.72</v>
      </c>
      <c r="AK83" s="56">
        <v>182.42</v>
      </c>
    </row>
    <row r="84" spans="1:37" x14ac:dyDescent="0.35">
      <c r="A84" s="60" t="s">
        <v>1261</v>
      </c>
      <c r="B84" s="55" t="s">
        <v>792</v>
      </c>
      <c r="C84" s="56">
        <v>1620.25</v>
      </c>
      <c r="D84" s="56">
        <v>2900.25</v>
      </c>
      <c r="E84" s="56">
        <v>3064.25</v>
      </c>
      <c r="F84" s="56">
        <v>3215.29</v>
      </c>
      <c r="G84" s="56">
        <v>3503.48</v>
      </c>
      <c r="H84" s="56">
        <v>3695.72</v>
      </c>
      <c r="I84" s="56">
        <v>3967.6</v>
      </c>
      <c r="J84" s="56">
        <v>4104.91</v>
      </c>
      <c r="K84" s="56">
        <v>4456.91</v>
      </c>
      <c r="L84" s="56">
        <v>5056.91</v>
      </c>
      <c r="M84" s="56">
        <v>5686.91</v>
      </c>
      <c r="N84" s="56">
        <v>6286.91</v>
      </c>
      <c r="O84" s="56">
        <v>6386.91</v>
      </c>
      <c r="P84" s="56">
        <v>6386.91</v>
      </c>
      <c r="Q84" s="56">
        <v>6531.91</v>
      </c>
      <c r="R84" s="56">
        <v>6511.91</v>
      </c>
      <c r="S84" s="56">
        <v>6511.91</v>
      </c>
      <c r="T84" s="56">
        <v>6611.91</v>
      </c>
      <c r="U84" s="56">
        <v>6711.91</v>
      </c>
      <c r="V84" s="56">
        <v>7011.91</v>
      </c>
      <c r="W84" s="56">
        <v>7016.66</v>
      </c>
      <c r="X84" s="56">
        <v>7116.66</v>
      </c>
      <c r="Y84" s="56">
        <v>7576.66</v>
      </c>
      <c r="Z84" s="56">
        <v>7961.62</v>
      </c>
      <c r="AA84" s="56">
        <v>8273.43</v>
      </c>
      <c r="AB84" s="56">
        <v>8221.19</v>
      </c>
      <c r="AC84" s="56">
        <v>7949.31</v>
      </c>
      <c r="AD84" s="56">
        <v>7812</v>
      </c>
      <c r="AE84" s="56">
        <v>7812</v>
      </c>
      <c r="AF84" s="56">
        <v>7812</v>
      </c>
      <c r="AG84" s="56">
        <v>7812</v>
      </c>
      <c r="AH84" s="56">
        <v>7872</v>
      </c>
      <c r="AI84" s="56">
        <v>7872</v>
      </c>
      <c r="AJ84" s="56">
        <v>7872</v>
      </c>
      <c r="AK84" s="56">
        <v>7902</v>
      </c>
    </row>
    <row r="85" spans="1:37" x14ac:dyDescent="0.35">
      <c r="A85" s="60" t="s">
        <v>1262</v>
      </c>
      <c r="B85" s="55" t="s">
        <v>792</v>
      </c>
      <c r="C85" s="56">
        <v>729.56</v>
      </c>
      <c r="D85" s="56">
        <v>1027.51</v>
      </c>
      <c r="E85" s="56">
        <v>1328.37</v>
      </c>
      <c r="F85" s="56">
        <v>1625.59</v>
      </c>
      <c r="G85" s="56">
        <v>1892.36</v>
      </c>
      <c r="H85" s="56">
        <v>2177.09</v>
      </c>
      <c r="I85" s="56">
        <v>2461.59</v>
      </c>
      <c r="J85" s="56">
        <v>2733.57</v>
      </c>
      <c r="K85" s="56">
        <v>3005.43</v>
      </c>
      <c r="L85" s="56">
        <v>3277.97</v>
      </c>
      <c r="M85" s="56">
        <v>3553.03</v>
      </c>
      <c r="N85" s="56">
        <v>3823.51</v>
      </c>
      <c r="O85" s="56">
        <v>4102.3500000000004</v>
      </c>
      <c r="P85" s="56">
        <v>4357.3500000000004</v>
      </c>
      <c r="Q85" s="56">
        <v>4597.78</v>
      </c>
      <c r="R85" s="56">
        <v>4866.8</v>
      </c>
      <c r="S85" s="56">
        <v>5142.5</v>
      </c>
      <c r="T85" s="56">
        <v>5415.37</v>
      </c>
      <c r="U85" s="56">
        <v>5700.09</v>
      </c>
      <c r="V85" s="56">
        <v>5995.66</v>
      </c>
      <c r="W85" s="56">
        <v>6306.04</v>
      </c>
      <c r="X85" s="56">
        <v>6628.94</v>
      </c>
      <c r="Y85" s="56">
        <v>6964.44</v>
      </c>
      <c r="Z85" s="56">
        <v>7292.06</v>
      </c>
      <c r="AA85" s="56">
        <v>7609.18</v>
      </c>
      <c r="AB85" s="56">
        <v>7992.12</v>
      </c>
      <c r="AC85" s="56">
        <v>8369.14</v>
      </c>
      <c r="AD85" s="56">
        <v>8729.2000000000007</v>
      </c>
      <c r="AE85" s="56">
        <v>9088.7999999999993</v>
      </c>
      <c r="AF85" s="56">
        <v>9455.6200000000008</v>
      </c>
      <c r="AG85" s="56">
        <v>9824.4599999999991</v>
      </c>
      <c r="AH85" s="56">
        <v>10195.35</v>
      </c>
      <c r="AI85" s="56">
        <v>10568.29</v>
      </c>
      <c r="AJ85" s="56">
        <v>10943.31</v>
      </c>
      <c r="AK85" s="56">
        <v>11320.42</v>
      </c>
    </row>
    <row r="86" spans="1:37" x14ac:dyDescent="0.35">
      <c r="A86" s="60" t="s">
        <v>1263</v>
      </c>
      <c r="B86" s="55" t="s">
        <v>792</v>
      </c>
      <c r="C86" s="56">
        <v>0</v>
      </c>
      <c r="D86" s="56">
        <v>0</v>
      </c>
      <c r="E86" s="56">
        <v>0</v>
      </c>
      <c r="F86" s="56">
        <v>0</v>
      </c>
      <c r="G86" s="56">
        <v>0</v>
      </c>
      <c r="H86" s="56">
        <v>0</v>
      </c>
      <c r="I86" s="56">
        <v>0</v>
      </c>
      <c r="J86" s="56">
        <v>82.39</v>
      </c>
      <c r="K86" s="56">
        <v>82.39</v>
      </c>
      <c r="L86" s="56">
        <v>82.39</v>
      </c>
      <c r="M86" s="56">
        <v>82.39</v>
      </c>
      <c r="N86" s="56">
        <v>82.39</v>
      </c>
      <c r="O86" s="56">
        <v>82.39</v>
      </c>
      <c r="P86" s="56">
        <v>583.39</v>
      </c>
      <c r="Q86" s="56">
        <v>583.39</v>
      </c>
      <c r="R86" s="56">
        <v>583.39</v>
      </c>
      <c r="S86" s="56">
        <v>583.39</v>
      </c>
      <c r="T86" s="56">
        <v>583.39</v>
      </c>
      <c r="U86" s="56">
        <v>583.39</v>
      </c>
      <c r="V86" s="56">
        <v>583.39</v>
      </c>
      <c r="W86" s="56">
        <v>583.39</v>
      </c>
      <c r="X86" s="56">
        <v>583.39</v>
      </c>
      <c r="Y86" s="56">
        <v>583.39</v>
      </c>
      <c r="Z86" s="56">
        <v>583.39</v>
      </c>
      <c r="AA86" s="56">
        <v>583.39</v>
      </c>
      <c r="AB86" s="56">
        <v>583.39</v>
      </c>
      <c r="AC86" s="56">
        <v>583.39</v>
      </c>
      <c r="AD86" s="56">
        <v>501</v>
      </c>
      <c r="AE86" s="56">
        <v>501</v>
      </c>
      <c r="AF86" s="56">
        <v>501</v>
      </c>
      <c r="AG86" s="56">
        <v>501</v>
      </c>
      <c r="AH86" s="56">
        <v>501</v>
      </c>
      <c r="AI86" s="56">
        <v>501</v>
      </c>
      <c r="AJ86" s="56">
        <v>501</v>
      </c>
      <c r="AK86" s="56">
        <v>501</v>
      </c>
    </row>
    <row r="87" spans="1:37" x14ac:dyDescent="0.35">
      <c r="A87" s="60" t="s">
        <v>1264</v>
      </c>
      <c r="B87" s="55" t="s">
        <v>792</v>
      </c>
      <c r="C87" s="56">
        <v>0</v>
      </c>
      <c r="D87" s="56">
        <v>0</v>
      </c>
      <c r="E87" s="56">
        <v>0</v>
      </c>
      <c r="F87" s="56">
        <v>0</v>
      </c>
      <c r="G87" s="56">
        <v>0</v>
      </c>
      <c r="H87" s="56">
        <v>0</v>
      </c>
      <c r="I87" s="56">
        <v>0</v>
      </c>
      <c r="J87" s="56">
        <v>0</v>
      </c>
      <c r="K87" s="56">
        <v>0</v>
      </c>
      <c r="L87" s="56">
        <v>0</v>
      </c>
      <c r="M87" s="56">
        <v>0</v>
      </c>
      <c r="N87" s="56">
        <v>0</v>
      </c>
      <c r="O87" s="56">
        <v>0</v>
      </c>
      <c r="P87" s="56">
        <v>0</v>
      </c>
      <c r="Q87" s="56">
        <v>0</v>
      </c>
      <c r="R87" s="56">
        <v>500</v>
      </c>
      <c r="S87" s="56">
        <v>500</v>
      </c>
      <c r="T87" s="56">
        <v>500</v>
      </c>
      <c r="U87" s="56">
        <v>500</v>
      </c>
      <c r="V87" s="56">
        <v>500</v>
      </c>
      <c r="W87" s="56">
        <v>500</v>
      </c>
      <c r="X87" s="56">
        <v>500</v>
      </c>
      <c r="Y87" s="56">
        <v>500</v>
      </c>
      <c r="Z87" s="56">
        <v>500</v>
      </c>
      <c r="AA87" s="56">
        <v>500</v>
      </c>
      <c r="AB87" s="56">
        <v>700</v>
      </c>
      <c r="AC87" s="56">
        <v>900</v>
      </c>
      <c r="AD87" s="56">
        <v>900</v>
      </c>
      <c r="AE87" s="56">
        <v>900</v>
      </c>
      <c r="AF87" s="56">
        <v>900</v>
      </c>
      <c r="AG87" s="56">
        <v>900</v>
      </c>
      <c r="AH87" s="56">
        <v>900</v>
      </c>
      <c r="AI87" s="56">
        <v>900</v>
      </c>
      <c r="AJ87" s="56">
        <v>900</v>
      </c>
      <c r="AK87" s="56">
        <v>900</v>
      </c>
    </row>
    <row r="88" spans="1:37" x14ac:dyDescent="0.35">
      <c r="A88" s="60" t="s">
        <v>805</v>
      </c>
      <c r="B88" s="55" t="s">
        <v>792</v>
      </c>
      <c r="C88" s="40">
        <v>0</v>
      </c>
      <c r="D88" s="40">
        <v>0</v>
      </c>
      <c r="E88" s="40">
        <v>0</v>
      </c>
      <c r="F88" s="40">
        <v>0</v>
      </c>
      <c r="G88" s="40">
        <v>0</v>
      </c>
      <c r="H88" s="40">
        <v>0</v>
      </c>
      <c r="I88" s="40">
        <v>0</v>
      </c>
      <c r="J88" s="40">
        <v>0</v>
      </c>
      <c r="K88" s="40">
        <v>1000</v>
      </c>
      <c r="L88" s="40">
        <v>2000</v>
      </c>
      <c r="M88" s="40">
        <v>2000</v>
      </c>
      <c r="N88" s="40">
        <v>3000</v>
      </c>
      <c r="O88" s="40">
        <v>4000</v>
      </c>
      <c r="P88" s="40">
        <v>4000</v>
      </c>
      <c r="Q88" s="40">
        <v>4000</v>
      </c>
      <c r="R88" s="40">
        <v>4000</v>
      </c>
      <c r="S88" s="40">
        <v>4000</v>
      </c>
      <c r="T88" s="40">
        <v>4000</v>
      </c>
      <c r="U88" s="40">
        <v>4000</v>
      </c>
      <c r="V88" s="40">
        <v>4000</v>
      </c>
      <c r="W88" s="40">
        <v>4000</v>
      </c>
      <c r="X88" s="40">
        <v>4000</v>
      </c>
      <c r="Y88" s="40">
        <v>4000</v>
      </c>
      <c r="Z88" s="40">
        <v>4000</v>
      </c>
      <c r="AA88" s="40">
        <v>4000</v>
      </c>
      <c r="AB88" s="40">
        <v>4000</v>
      </c>
      <c r="AC88" s="40">
        <v>4000</v>
      </c>
      <c r="AD88" s="40">
        <v>4000</v>
      </c>
      <c r="AE88" s="40">
        <v>4000</v>
      </c>
      <c r="AF88" s="40">
        <v>4000</v>
      </c>
      <c r="AG88" s="40">
        <v>4000</v>
      </c>
      <c r="AH88" s="40">
        <v>4000</v>
      </c>
      <c r="AI88" s="40">
        <v>4000</v>
      </c>
      <c r="AJ88" s="40">
        <v>4000</v>
      </c>
      <c r="AK88" s="40">
        <v>4000</v>
      </c>
    </row>
    <row r="89" spans="1:37" x14ac:dyDescent="0.35">
      <c r="A89" s="79" t="s">
        <v>1265</v>
      </c>
      <c r="B89" s="55"/>
      <c r="C89" s="56"/>
      <c r="D89" s="56">
        <f>D76-C76</f>
        <v>0</v>
      </c>
      <c r="E89" s="56">
        <f t="shared" ref="E89:AK89" si="38">E76-D76</f>
        <v>0</v>
      </c>
      <c r="F89" s="56">
        <f t="shared" si="38"/>
        <v>-1514.67</v>
      </c>
      <c r="G89" s="56">
        <f t="shared" si="38"/>
        <v>0</v>
      </c>
      <c r="H89" s="56">
        <f t="shared" si="38"/>
        <v>0</v>
      </c>
      <c r="I89" s="56">
        <f t="shared" si="38"/>
        <v>0</v>
      </c>
      <c r="J89" s="56">
        <f t="shared" si="38"/>
        <v>0</v>
      </c>
      <c r="K89" s="56">
        <f t="shared" si="38"/>
        <v>0</v>
      </c>
      <c r="L89" s="56">
        <f t="shared" si="38"/>
        <v>-1090</v>
      </c>
      <c r="M89" s="56">
        <f t="shared" si="38"/>
        <v>-1120</v>
      </c>
      <c r="N89" s="56">
        <f t="shared" si="38"/>
        <v>-580</v>
      </c>
      <c r="O89" s="56">
        <f t="shared" si="38"/>
        <v>-580</v>
      </c>
      <c r="P89" s="56">
        <f t="shared" si="38"/>
        <v>0</v>
      </c>
      <c r="Q89" s="56">
        <f t="shared" si="38"/>
        <v>0</v>
      </c>
      <c r="R89" s="56">
        <f t="shared" si="38"/>
        <v>0</v>
      </c>
      <c r="S89" s="56">
        <f t="shared" si="38"/>
        <v>0</v>
      </c>
      <c r="T89" s="56">
        <f t="shared" si="38"/>
        <v>0</v>
      </c>
      <c r="U89" s="56">
        <f t="shared" si="38"/>
        <v>0</v>
      </c>
      <c r="V89" s="56">
        <f t="shared" si="38"/>
        <v>0</v>
      </c>
      <c r="W89" s="56">
        <f t="shared" si="38"/>
        <v>0</v>
      </c>
      <c r="X89" s="56">
        <f t="shared" si="38"/>
        <v>0</v>
      </c>
      <c r="Y89" s="56">
        <f t="shared" si="38"/>
        <v>0</v>
      </c>
      <c r="Z89" s="56">
        <f t="shared" si="38"/>
        <v>0</v>
      </c>
      <c r="AA89" s="56">
        <f t="shared" si="38"/>
        <v>0</v>
      </c>
      <c r="AB89" s="56">
        <f t="shared" si="38"/>
        <v>0</v>
      </c>
      <c r="AC89" s="56">
        <f t="shared" si="38"/>
        <v>0</v>
      </c>
      <c r="AD89" s="56">
        <f t="shared" si="38"/>
        <v>0</v>
      </c>
      <c r="AE89" s="56">
        <f t="shared" si="38"/>
        <v>0</v>
      </c>
      <c r="AF89" s="56">
        <f t="shared" si="38"/>
        <v>0</v>
      </c>
      <c r="AG89" s="56">
        <f t="shared" si="38"/>
        <v>0</v>
      </c>
      <c r="AH89" s="56">
        <f t="shared" si="38"/>
        <v>0</v>
      </c>
      <c r="AI89" s="56">
        <f t="shared" si="38"/>
        <v>0</v>
      </c>
      <c r="AJ89" s="56">
        <f t="shared" si="38"/>
        <v>0</v>
      </c>
      <c r="AK89" s="56">
        <f t="shared" si="38"/>
        <v>0</v>
      </c>
    </row>
    <row r="90" spans="1:37" x14ac:dyDescent="0.35">
      <c r="A90" s="79" t="s">
        <v>1266</v>
      </c>
      <c r="B90" s="55" t="s">
        <v>792</v>
      </c>
      <c r="C90" s="56"/>
      <c r="D90" s="56">
        <f>D78-C78</f>
        <v>0</v>
      </c>
      <c r="E90" s="56">
        <f t="shared" ref="E90:Y90" si="39">E78-D78</f>
        <v>0</v>
      </c>
      <c r="F90" s="56">
        <f t="shared" si="39"/>
        <v>0</v>
      </c>
      <c r="G90" s="56">
        <f t="shared" si="39"/>
        <v>0</v>
      </c>
      <c r="H90" s="56">
        <f t="shared" si="39"/>
        <v>0</v>
      </c>
      <c r="I90" s="56">
        <f t="shared" si="39"/>
        <v>0</v>
      </c>
      <c r="J90" s="56">
        <f t="shared" si="39"/>
        <v>0</v>
      </c>
      <c r="K90" s="56">
        <f>K78-J78</f>
        <v>-160</v>
      </c>
      <c r="L90" s="56">
        <f t="shared" si="39"/>
        <v>0</v>
      </c>
      <c r="M90" s="56"/>
      <c r="N90" s="56">
        <v>0</v>
      </c>
      <c r="O90" s="56"/>
      <c r="P90" s="56">
        <f t="shared" si="39"/>
        <v>0</v>
      </c>
      <c r="Q90" s="56">
        <f>-(224+255+510)</f>
        <v>-989</v>
      </c>
      <c r="R90" s="56"/>
      <c r="S90" s="56"/>
      <c r="T90" s="56"/>
      <c r="U90" s="56"/>
      <c r="V90" s="56"/>
      <c r="W90" s="56"/>
      <c r="X90" s="56"/>
      <c r="Y90" s="56">
        <f t="shared" si="39"/>
        <v>-584</v>
      </c>
      <c r="Z90" s="56"/>
      <c r="AA90" s="56"/>
      <c r="AB90" s="56"/>
      <c r="AC90" s="56"/>
      <c r="AD90" s="56"/>
      <c r="AE90" s="56"/>
      <c r="AF90" s="56"/>
      <c r="AG90" s="56"/>
      <c r="AH90" s="56"/>
      <c r="AI90" s="56"/>
      <c r="AJ90" s="56"/>
      <c r="AK90" s="56"/>
    </row>
    <row r="91" spans="1:37" x14ac:dyDescent="0.35">
      <c r="A91" s="79" t="s">
        <v>1268</v>
      </c>
      <c r="B91" s="55" t="s">
        <v>792</v>
      </c>
      <c r="C91" s="56"/>
      <c r="D91" s="56">
        <f>(D79-C79)+(D80-C80)</f>
        <v>0</v>
      </c>
      <c r="E91" s="56">
        <f t="shared" ref="E91:AK91" si="40">(E78-D78)+(E79-D79)-E90</f>
        <v>0</v>
      </c>
      <c r="F91" s="56">
        <f t="shared" si="40"/>
        <v>0</v>
      </c>
      <c r="G91" s="56">
        <f t="shared" si="40"/>
        <v>0</v>
      </c>
      <c r="H91" s="56">
        <f t="shared" si="40"/>
        <v>0</v>
      </c>
      <c r="I91" s="56">
        <f t="shared" si="40"/>
        <v>0</v>
      </c>
      <c r="J91" s="56">
        <f t="shared" si="40"/>
        <v>0</v>
      </c>
      <c r="K91" s="56">
        <f t="shared" si="40"/>
        <v>0</v>
      </c>
      <c r="L91" s="56">
        <f t="shared" si="40"/>
        <v>0</v>
      </c>
      <c r="M91" s="56">
        <f t="shared" si="40"/>
        <v>120</v>
      </c>
      <c r="N91" s="56">
        <f t="shared" si="40"/>
        <v>300</v>
      </c>
      <c r="O91" s="56">
        <f t="shared" si="40"/>
        <v>600</v>
      </c>
      <c r="P91" s="56">
        <f t="shared" si="40"/>
        <v>0</v>
      </c>
      <c r="Q91" s="56">
        <f t="shared" si="40"/>
        <v>0</v>
      </c>
      <c r="R91" s="56">
        <f t="shared" si="40"/>
        <v>0</v>
      </c>
      <c r="S91" s="56">
        <f t="shared" si="40"/>
        <v>0</v>
      </c>
      <c r="T91" s="56">
        <f t="shared" si="40"/>
        <v>-84</v>
      </c>
      <c r="U91" s="56">
        <f>(U78-T78)+(U79-T79)-U90+T91</f>
        <v>116</v>
      </c>
      <c r="V91" s="56">
        <f t="shared" si="40"/>
        <v>200</v>
      </c>
      <c r="W91" s="56">
        <f t="shared" si="40"/>
        <v>0</v>
      </c>
      <c r="X91" s="56">
        <f t="shared" si="40"/>
        <v>0</v>
      </c>
      <c r="Y91" s="56">
        <f t="shared" si="40"/>
        <v>0</v>
      </c>
      <c r="Z91" s="56">
        <f t="shared" si="40"/>
        <v>4</v>
      </c>
      <c r="AA91" s="56">
        <f t="shared" si="40"/>
        <v>4</v>
      </c>
      <c r="AB91" s="56">
        <f t="shared" si="40"/>
        <v>0</v>
      </c>
      <c r="AC91" s="56">
        <f t="shared" si="40"/>
        <v>0</v>
      </c>
      <c r="AD91" s="56">
        <f t="shared" si="40"/>
        <v>0</v>
      </c>
      <c r="AE91" s="56">
        <f t="shared" si="40"/>
        <v>200</v>
      </c>
      <c r="AF91" s="56">
        <f t="shared" si="40"/>
        <v>0</v>
      </c>
      <c r="AG91" s="56">
        <f t="shared" si="40"/>
        <v>0</v>
      </c>
      <c r="AH91" s="56">
        <f t="shared" si="40"/>
        <v>0</v>
      </c>
      <c r="AI91" s="56">
        <f t="shared" si="40"/>
        <v>0</v>
      </c>
      <c r="AJ91" s="56">
        <f t="shared" si="40"/>
        <v>0</v>
      </c>
      <c r="AK91" s="56">
        <f t="shared" si="40"/>
        <v>0</v>
      </c>
    </row>
    <row r="92" spans="1:37" x14ac:dyDescent="0.35">
      <c r="Q92">
        <f>989-944</f>
        <v>45</v>
      </c>
    </row>
  </sheetData>
  <conditionalFormatting sqref="A25:XFD25">
    <cfRule type="cellIs" dxfId="15" priority="4" operator="lessThan">
      <formula>0</formula>
    </cfRule>
  </conditionalFormatting>
  <conditionalFormatting sqref="A42:XFD42">
    <cfRule type="cellIs" dxfId="14" priority="2" operator="lessThan">
      <formula>0</formula>
    </cfRule>
  </conditionalFormatting>
  <conditionalFormatting sqref="A58:XFD58">
    <cfRule type="cellIs" dxfId="13" priority="21" operator="lessThan">
      <formula>0</formula>
    </cfRule>
  </conditionalFormatting>
  <conditionalFormatting sqref="A73:XFD73">
    <cfRule type="cellIs" dxfId="12" priority="19" operator="lessThan">
      <formula>0</formula>
    </cfRule>
  </conditionalFormatting>
  <conditionalFormatting sqref="A91:XFD91">
    <cfRule type="cellIs" dxfId="11" priority="17" operator="lessThan">
      <formula>0</formula>
    </cfRule>
  </conditionalFormatting>
  <conditionalFormatting sqref="C25:AK25">
    <cfRule type="cellIs" dxfId="10" priority="3" operator="greaterThan">
      <formula>0</formula>
    </cfRule>
  </conditionalFormatting>
  <conditionalFormatting sqref="C42:AK42">
    <cfRule type="cellIs" dxfId="9" priority="1" operator="greaterThan">
      <formula>0</formula>
    </cfRule>
  </conditionalFormatting>
  <conditionalFormatting sqref="C58:AK58">
    <cfRule type="cellIs" dxfId="8" priority="20" operator="greaterThan">
      <formula>0</formula>
    </cfRule>
  </conditionalFormatting>
  <conditionalFormatting sqref="C73:AK73">
    <cfRule type="cellIs" dxfId="7" priority="18" operator="greaterThan">
      <formula>0</formula>
    </cfRule>
  </conditionalFormatting>
  <conditionalFormatting sqref="C91:AK91">
    <cfRule type="cellIs" dxfId="6" priority="16" operator="greaterThan">
      <formula>0</formula>
    </cfRule>
  </conditionalFormatting>
  <conditionalFormatting sqref="D23:AK23">
    <cfRule type="colorScale" priority="13">
      <colorScale>
        <cfvo type="min"/>
        <cfvo type="max"/>
        <color rgb="FFF8696B"/>
        <color rgb="FFFCFCFF"/>
      </colorScale>
    </cfRule>
  </conditionalFormatting>
  <conditionalFormatting sqref="D40:AK40">
    <cfRule type="colorScale" priority="12">
      <colorScale>
        <cfvo type="min"/>
        <cfvo type="max"/>
        <color rgb="FFF8696B"/>
        <color rgb="FFFCFCFF"/>
      </colorScale>
    </cfRule>
  </conditionalFormatting>
  <conditionalFormatting sqref="D89:AK89">
    <cfRule type="colorScale" priority="5">
      <colorScale>
        <cfvo type="min"/>
        <cfvo type="max"/>
        <color rgb="FFF8696B"/>
        <color rgb="FFFCFCFF"/>
      </colorScale>
    </cfRule>
    <cfRule type="colorScale" priority="6">
      <colorScale>
        <cfvo type="min"/>
        <cfvo type="max"/>
        <color rgb="FF63BE7B"/>
        <color rgb="FFFCFCFF"/>
      </colorScale>
    </cfRule>
    <cfRule type="colorScale" priority="7">
      <colorScale>
        <cfvo type="min"/>
        <cfvo type="percentile" val="50"/>
        <cfvo type="max"/>
        <color rgb="FFF8696B"/>
        <color rgb="FFFFEB84"/>
        <color rgb="FF63BE7B"/>
      </colorScale>
    </cfRule>
    <cfRule type="colorScale" priority="8">
      <colorScale>
        <cfvo type="min"/>
        <cfvo type="percentile" val="50"/>
        <cfvo type="max"/>
        <color rgb="FF63BE7B"/>
        <color rgb="FFFCFCFF"/>
        <color rgb="FFF8696B"/>
      </colorScale>
    </cfRule>
    <cfRule type="colorScale" priority="9">
      <colorScale>
        <cfvo type="min"/>
        <cfvo type="percentile" val="50"/>
        <cfvo type="max"/>
        <color rgb="FFF8696B"/>
        <color rgb="FFFCFCFF"/>
        <color rgb="FF63BE7B"/>
      </colorScale>
    </cfRule>
    <cfRule type="colorScale" priority="10">
      <colorScale>
        <cfvo type="min"/>
        <cfvo type="percentile" val="50"/>
        <cfvo type="max"/>
        <color rgb="FFF8696B"/>
        <color rgb="FFFCFCFF"/>
        <color rgb="FF63BE7B"/>
      </colorScale>
    </cfRule>
    <cfRule type="colorScale" priority="11">
      <colorScale>
        <cfvo type="min"/>
        <cfvo type="percentile" val="50"/>
        <cfvo type="max"/>
        <color rgb="FFF8696B"/>
        <color rgb="FFFCFCFF"/>
        <color rgb="FF63BE7B"/>
      </colorScale>
    </cfRule>
  </conditionalFormatting>
  <dataValidations disablePrompts="1" count="1">
    <dataValidation allowBlank="1" showInputMessage="1" showErrorMessage="1" sqref="D89:AK89" xr:uid="{28CAE80A-88DC-443C-8A76-F3B67E88E517}"/>
  </dataValidations>
  <pageMargins left="0.7" right="0.7" top="0.75" bottom="0.75" header="0.3" footer="0.3"/>
  <headerFooter>
    <oddFooter>&amp;C_x000D_&amp;1#&amp;"Aptos"&amp;10&amp;K000000 General -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AF3C-D314-4AD1-9692-CAB8B1557B49}">
  <dimension ref="A1:AM83"/>
  <sheetViews>
    <sheetView topLeftCell="B1" zoomScale="115" zoomScaleNormal="115" workbookViewId="0">
      <selection activeCell="J10" sqref="J10"/>
    </sheetView>
  </sheetViews>
  <sheetFormatPr defaultRowHeight="14.5" x14ac:dyDescent="0.35"/>
  <cols>
    <col min="2" max="2" width="24.453125" customWidth="1"/>
  </cols>
  <sheetData>
    <row r="1" spans="1:39" x14ac:dyDescent="0.35">
      <c r="A1" s="11"/>
      <c r="B1" s="29" t="s">
        <v>1269</v>
      </c>
      <c r="C1" s="30"/>
      <c r="D1" s="31"/>
      <c r="E1" s="31"/>
      <c r="F1" s="31"/>
      <c r="G1" s="31"/>
      <c r="H1" s="31"/>
      <c r="I1" s="31"/>
      <c r="J1" s="31"/>
      <c r="K1" s="31"/>
      <c r="L1" s="31"/>
      <c r="M1" s="31"/>
      <c r="N1" s="31"/>
      <c r="O1" s="31"/>
      <c r="P1" s="31"/>
      <c r="Q1" s="31"/>
      <c r="R1" s="31"/>
      <c r="S1" s="31"/>
      <c r="T1" s="31"/>
      <c r="U1" s="30"/>
      <c r="V1" s="30"/>
      <c r="W1" s="30"/>
      <c r="X1" s="30"/>
      <c r="Y1" s="30"/>
      <c r="Z1" s="30"/>
      <c r="AA1" s="30"/>
      <c r="AB1" s="30"/>
      <c r="AC1" s="30"/>
      <c r="AD1" s="30"/>
      <c r="AE1" s="30"/>
      <c r="AF1" s="30"/>
      <c r="AG1" s="30"/>
      <c r="AH1" s="30"/>
      <c r="AI1" s="30"/>
      <c r="AJ1" s="30"/>
      <c r="AK1" s="30"/>
      <c r="AL1" s="30"/>
      <c r="AM1" s="30"/>
    </row>
    <row r="2" spans="1:39" x14ac:dyDescent="0.35">
      <c r="A2" s="11"/>
      <c r="B2" s="32" t="s">
        <v>1270</v>
      </c>
      <c r="C2" s="30"/>
      <c r="D2" s="31"/>
      <c r="E2" s="31"/>
      <c r="F2" s="31"/>
      <c r="G2" s="31"/>
      <c r="H2" s="31"/>
      <c r="I2" s="31"/>
      <c r="J2" s="31"/>
      <c r="K2" s="31"/>
      <c r="L2" s="31"/>
      <c r="M2" s="31"/>
      <c r="N2" s="31"/>
      <c r="O2" s="31"/>
      <c r="P2" s="31"/>
      <c r="Q2" s="31"/>
      <c r="R2" s="31"/>
      <c r="S2" s="31"/>
      <c r="T2" s="31"/>
      <c r="U2" s="30"/>
      <c r="V2" s="30"/>
      <c r="W2" s="30"/>
      <c r="X2" s="30"/>
      <c r="Y2" s="30"/>
      <c r="Z2" s="30"/>
      <c r="AA2" s="30"/>
      <c r="AB2" s="30"/>
      <c r="AC2" s="30"/>
      <c r="AD2" s="30"/>
      <c r="AE2" s="30"/>
      <c r="AF2" s="30"/>
      <c r="AG2" s="30"/>
      <c r="AH2" s="30"/>
      <c r="AI2" s="30"/>
      <c r="AJ2" s="30"/>
      <c r="AK2" s="30"/>
      <c r="AL2" s="30"/>
      <c r="AM2" s="30"/>
    </row>
    <row r="3" spans="1:39" x14ac:dyDescent="0.35">
      <c r="A3" s="11"/>
      <c r="B3" s="32"/>
      <c r="C3" s="30"/>
      <c r="D3" s="31"/>
      <c r="E3" s="31"/>
      <c r="F3" s="31"/>
      <c r="G3" s="31"/>
      <c r="H3" s="31"/>
      <c r="I3" s="31"/>
      <c r="J3" s="31"/>
      <c r="K3" s="31"/>
      <c r="L3" s="31"/>
      <c r="M3" s="31"/>
      <c r="N3" s="31"/>
      <c r="O3" s="31"/>
      <c r="P3" s="31"/>
      <c r="Q3" s="31"/>
      <c r="R3" s="31"/>
      <c r="S3" s="31"/>
      <c r="T3" s="31"/>
      <c r="U3" s="30"/>
      <c r="V3" s="30"/>
      <c r="W3" s="30"/>
      <c r="X3" s="30"/>
      <c r="Y3" s="30"/>
      <c r="Z3" s="30"/>
      <c r="AA3" s="30"/>
      <c r="AB3" s="30"/>
      <c r="AC3" s="30"/>
      <c r="AD3" s="30"/>
      <c r="AE3" s="30"/>
      <c r="AF3" s="30"/>
      <c r="AG3" s="30"/>
      <c r="AH3" s="30"/>
      <c r="AI3" s="30"/>
      <c r="AJ3" s="30"/>
      <c r="AK3" s="30"/>
      <c r="AL3" s="30"/>
      <c r="AM3" s="30"/>
    </row>
    <row r="4" spans="1:39" x14ac:dyDescent="0.35">
      <c r="A4" s="11"/>
      <c r="B4" s="33" t="s">
        <v>1255</v>
      </c>
      <c r="C4" s="34"/>
      <c r="D4" s="35">
        <v>2025</v>
      </c>
      <c r="E4" s="35">
        <v>2026</v>
      </c>
      <c r="F4" s="35">
        <v>2027</v>
      </c>
      <c r="G4" s="35">
        <v>2028</v>
      </c>
      <c r="H4" s="35">
        <v>2029</v>
      </c>
      <c r="I4" s="35">
        <v>2030</v>
      </c>
      <c r="J4" s="35">
        <v>2031</v>
      </c>
      <c r="K4" s="35">
        <v>2032</v>
      </c>
      <c r="L4" s="35">
        <v>2033</v>
      </c>
      <c r="M4" s="35">
        <v>2034</v>
      </c>
      <c r="N4" s="35">
        <v>2035</v>
      </c>
      <c r="O4" s="35">
        <v>2036</v>
      </c>
      <c r="P4" s="35">
        <v>2037</v>
      </c>
      <c r="Q4" s="35">
        <v>2038</v>
      </c>
      <c r="R4" s="35">
        <v>2039</v>
      </c>
      <c r="S4" s="35">
        <v>2040</v>
      </c>
      <c r="T4" s="35">
        <v>2041</v>
      </c>
      <c r="U4" s="35">
        <v>2042</v>
      </c>
      <c r="V4" s="35">
        <v>2043</v>
      </c>
      <c r="W4" s="35">
        <v>2044</v>
      </c>
      <c r="X4" s="35">
        <v>2045</v>
      </c>
      <c r="Y4" s="35">
        <v>2046</v>
      </c>
      <c r="Z4" s="35">
        <v>2047</v>
      </c>
      <c r="AA4" s="35">
        <v>2048</v>
      </c>
      <c r="AB4" s="35">
        <v>2049</v>
      </c>
      <c r="AC4" s="35">
        <v>2050</v>
      </c>
      <c r="AD4" s="35">
        <v>2051</v>
      </c>
      <c r="AE4" s="35">
        <v>2052</v>
      </c>
      <c r="AF4" s="35">
        <v>2053</v>
      </c>
      <c r="AG4" s="35">
        <v>2054</v>
      </c>
      <c r="AH4" s="35">
        <v>2055</v>
      </c>
      <c r="AI4" s="35">
        <v>2056</v>
      </c>
      <c r="AJ4" s="35">
        <v>2057</v>
      </c>
      <c r="AK4" s="35">
        <v>2058</v>
      </c>
      <c r="AL4" s="35">
        <v>2059</v>
      </c>
      <c r="AM4" s="35">
        <v>2060</v>
      </c>
    </row>
    <row r="5" spans="1:39" x14ac:dyDescent="0.35">
      <c r="A5" s="11"/>
      <c r="B5" s="36" t="s">
        <v>5</v>
      </c>
      <c r="C5" s="37"/>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row>
    <row r="6" spans="1:39" x14ac:dyDescent="0.35">
      <c r="A6" s="11"/>
      <c r="B6" s="39" t="s">
        <v>1256</v>
      </c>
      <c r="C6" s="37" t="s">
        <v>792</v>
      </c>
      <c r="D6" s="40">
        <v>8260</v>
      </c>
      <c r="E6" s="40">
        <v>8260</v>
      </c>
      <c r="F6" s="40">
        <v>8260</v>
      </c>
      <c r="G6" s="40">
        <v>6820</v>
      </c>
      <c r="H6" s="40">
        <v>5380</v>
      </c>
      <c r="I6" s="40">
        <v>5380</v>
      </c>
      <c r="J6" s="40">
        <v>4060</v>
      </c>
      <c r="K6" s="40">
        <v>3380</v>
      </c>
      <c r="L6" s="40">
        <v>2700</v>
      </c>
      <c r="M6" s="40">
        <v>1340</v>
      </c>
      <c r="N6" s="40">
        <v>1340</v>
      </c>
      <c r="O6" s="40">
        <v>1340</v>
      </c>
      <c r="P6" s="40">
        <v>1340</v>
      </c>
      <c r="Q6" s="40">
        <v>1340</v>
      </c>
      <c r="R6" s="40">
        <v>1340</v>
      </c>
      <c r="S6" s="38">
        <v>0</v>
      </c>
      <c r="T6" s="38">
        <v>0</v>
      </c>
      <c r="U6" s="38">
        <v>0</v>
      </c>
      <c r="V6" s="38">
        <v>0</v>
      </c>
      <c r="W6" s="38">
        <v>0</v>
      </c>
      <c r="X6" s="38">
        <v>0</v>
      </c>
      <c r="Y6" s="38">
        <v>0</v>
      </c>
      <c r="Z6" s="38">
        <v>0</v>
      </c>
      <c r="AA6" s="38">
        <v>0</v>
      </c>
      <c r="AB6" s="38">
        <v>0</v>
      </c>
      <c r="AC6" s="38">
        <v>0</v>
      </c>
      <c r="AD6" s="38">
        <v>0</v>
      </c>
      <c r="AE6" s="38">
        <v>0</v>
      </c>
      <c r="AF6" s="38">
        <v>0</v>
      </c>
      <c r="AG6" s="38">
        <v>0</v>
      </c>
      <c r="AH6" s="38">
        <v>0</v>
      </c>
      <c r="AI6" s="38">
        <v>0</v>
      </c>
      <c r="AJ6" s="38">
        <v>0</v>
      </c>
      <c r="AK6" s="38">
        <v>0</v>
      </c>
      <c r="AL6" s="38">
        <v>0</v>
      </c>
      <c r="AM6" s="38">
        <v>0</v>
      </c>
    </row>
    <row r="7" spans="1:39" x14ac:dyDescent="0.35">
      <c r="A7" s="11"/>
      <c r="B7" s="39" t="s">
        <v>1257</v>
      </c>
      <c r="C7" s="37" t="s">
        <v>792</v>
      </c>
      <c r="D7" s="40">
        <v>1693</v>
      </c>
      <c r="E7" s="40">
        <v>1693</v>
      </c>
      <c r="F7" s="40">
        <v>1693</v>
      </c>
      <c r="G7" s="40">
        <v>1693</v>
      </c>
      <c r="H7" s="40">
        <v>1693</v>
      </c>
      <c r="I7" s="40">
        <v>1693</v>
      </c>
      <c r="J7" s="40">
        <v>1693</v>
      </c>
      <c r="K7" s="40">
        <v>1693</v>
      </c>
      <c r="L7" s="40">
        <v>1693</v>
      </c>
      <c r="M7" s="40">
        <v>1693</v>
      </c>
      <c r="N7" s="40">
        <v>1693</v>
      </c>
      <c r="O7" s="40">
        <v>1693</v>
      </c>
      <c r="P7" s="40">
        <v>1693</v>
      </c>
      <c r="Q7" s="40">
        <v>1693</v>
      </c>
      <c r="R7" s="40">
        <v>1693</v>
      </c>
      <c r="S7" s="40">
        <v>1693</v>
      </c>
      <c r="T7" s="40">
        <v>1693</v>
      </c>
      <c r="U7" s="40">
        <v>1693</v>
      </c>
      <c r="V7" s="40">
        <v>1693</v>
      </c>
      <c r="W7" s="40">
        <v>1693</v>
      </c>
      <c r="X7" s="40">
        <v>1693</v>
      </c>
      <c r="Y7" s="40">
        <v>1693</v>
      </c>
      <c r="Z7" s="40">
        <v>1693</v>
      </c>
      <c r="AA7" s="40">
        <v>1693</v>
      </c>
      <c r="AB7" s="40">
        <v>1693</v>
      </c>
      <c r="AC7" s="40">
        <v>1693</v>
      </c>
      <c r="AD7" s="40">
        <v>1693</v>
      </c>
      <c r="AE7" s="40">
        <v>1693</v>
      </c>
      <c r="AF7" s="40">
        <v>1693</v>
      </c>
      <c r="AG7" s="40">
        <v>1693</v>
      </c>
      <c r="AH7" s="40">
        <v>1693</v>
      </c>
      <c r="AI7" s="40">
        <v>1693</v>
      </c>
      <c r="AJ7" s="40">
        <v>1693</v>
      </c>
      <c r="AK7" s="40">
        <v>1693</v>
      </c>
      <c r="AL7" s="40">
        <v>1693</v>
      </c>
      <c r="AM7" s="40">
        <v>1693</v>
      </c>
    </row>
    <row r="8" spans="1:39" x14ac:dyDescent="0.35">
      <c r="A8" s="11"/>
      <c r="B8" s="39" t="s">
        <v>713</v>
      </c>
      <c r="C8" s="37" t="s">
        <v>792</v>
      </c>
      <c r="D8" s="40">
        <v>2986</v>
      </c>
      <c r="E8" s="40">
        <v>2986</v>
      </c>
      <c r="F8" s="40">
        <v>2986</v>
      </c>
      <c r="G8" s="40">
        <v>2986</v>
      </c>
      <c r="H8" s="40">
        <v>2986</v>
      </c>
      <c r="I8" s="40">
        <v>2986</v>
      </c>
      <c r="J8" s="40">
        <v>2986</v>
      </c>
      <c r="K8" s="40">
        <v>2986</v>
      </c>
      <c r="L8" s="40">
        <v>2986</v>
      </c>
      <c r="M8" s="40">
        <v>2986</v>
      </c>
      <c r="N8" s="40">
        <v>2986</v>
      </c>
      <c r="O8" s="40">
        <v>3386</v>
      </c>
      <c r="P8" s="40">
        <v>3386</v>
      </c>
      <c r="Q8" s="40">
        <v>3386</v>
      </c>
      <c r="R8" s="40">
        <v>3386</v>
      </c>
      <c r="S8" s="40">
        <v>3686</v>
      </c>
      <c r="T8" s="40">
        <v>3686</v>
      </c>
      <c r="U8" s="40">
        <v>3686</v>
      </c>
      <c r="V8" s="40">
        <v>4686</v>
      </c>
      <c r="W8" s="40">
        <v>4846</v>
      </c>
      <c r="X8" s="40">
        <v>4604</v>
      </c>
      <c r="Y8" s="40">
        <v>5004</v>
      </c>
      <c r="Z8" s="40">
        <v>5004</v>
      </c>
      <c r="AA8" s="40">
        <v>5104</v>
      </c>
      <c r="AB8" s="40">
        <v>5544</v>
      </c>
      <c r="AC8" s="40">
        <v>5944</v>
      </c>
      <c r="AD8" s="40">
        <v>5944</v>
      </c>
      <c r="AE8" s="40">
        <v>6064</v>
      </c>
      <c r="AF8" s="40">
        <v>6064</v>
      </c>
      <c r="AG8" s="40">
        <v>6464</v>
      </c>
      <c r="AH8" s="40">
        <v>6464</v>
      </c>
      <c r="AI8" s="40">
        <v>6464</v>
      </c>
      <c r="AJ8" s="40">
        <v>6464</v>
      </c>
      <c r="AK8" s="40">
        <v>6464</v>
      </c>
      <c r="AL8" s="40">
        <v>6464</v>
      </c>
      <c r="AM8" s="40">
        <v>6464</v>
      </c>
    </row>
    <row r="9" spans="1:39" x14ac:dyDescent="0.35">
      <c r="A9" s="11"/>
      <c r="B9" s="39" t="s">
        <v>1258</v>
      </c>
      <c r="C9" s="37" t="s">
        <v>792</v>
      </c>
      <c r="D9" s="38">
        <v>44</v>
      </c>
      <c r="E9" s="38">
        <v>44</v>
      </c>
      <c r="F9" s="38">
        <v>44</v>
      </c>
      <c r="G9" s="38">
        <v>44</v>
      </c>
      <c r="H9" s="38">
        <v>44</v>
      </c>
      <c r="I9" s="38">
        <v>44</v>
      </c>
      <c r="J9" s="38">
        <v>44</v>
      </c>
      <c r="K9" s="38">
        <v>44</v>
      </c>
      <c r="L9" s="38">
        <v>44</v>
      </c>
      <c r="M9" s="38">
        <v>44</v>
      </c>
      <c r="N9" s="38">
        <v>44</v>
      </c>
      <c r="O9" s="38">
        <v>0</v>
      </c>
      <c r="P9" s="38">
        <v>0</v>
      </c>
      <c r="Q9" s="38">
        <v>0</v>
      </c>
      <c r="R9" s="38">
        <v>0</v>
      </c>
      <c r="S9" s="38">
        <v>0</v>
      </c>
      <c r="T9" s="38">
        <v>0</v>
      </c>
      <c r="U9" s="38">
        <v>0</v>
      </c>
      <c r="V9" s="38">
        <v>0</v>
      </c>
      <c r="W9" s="38">
        <v>0</v>
      </c>
      <c r="X9" s="38">
        <v>0</v>
      </c>
      <c r="Y9" s="38">
        <v>0</v>
      </c>
      <c r="Z9" s="38">
        <v>0</v>
      </c>
      <c r="AA9" s="38">
        <v>0</v>
      </c>
      <c r="AB9" s="38">
        <v>0</v>
      </c>
      <c r="AC9" s="38">
        <v>0</v>
      </c>
      <c r="AD9" s="38">
        <v>0</v>
      </c>
      <c r="AE9" s="38">
        <v>0</v>
      </c>
      <c r="AF9" s="38">
        <v>0</v>
      </c>
      <c r="AG9" s="38">
        <v>0</v>
      </c>
      <c r="AH9" s="38">
        <v>0</v>
      </c>
      <c r="AI9" s="38">
        <v>0</v>
      </c>
      <c r="AJ9" s="38">
        <v>0</v>
      </c>
      <c r="AK9" s="38">
        <v>0</v>
      </c>
      <c r="AL9" s="38">
        <v>0</v>
      </c>
      <c r="AM9" s="38">
        <v>0</v>
      </c>
    </row>
    <row r="10" spans="1:39" x14ac:dyDescent="0.35">
      <c r="A10" s="11"/>
      <c r="B10" s="39" t="s">
        <v>316</v>
      </c>
      <c r="C10" s="37" t="s">
        <v>792</v>
      </c>
      <c r="D10" s="40">
        <v>2837</v>
      </c>
      <c r="E10" s="40">
        <v>2837</v>
      </c>
      <c r="F10" s="40">
        <v>2837</v>
      </c>
      <c r="G10" s="40">
        <v>3212</v>
      </c>
      <c r="H10" s="40">
        <v>5262</v>
      </c>
      <c r="I10" s="40">
        <v>6904</v>
      </c>
      <c r="J10" s="40">
        <v>8104</v>
      </c>
      <c r="K10" s="40">
        <v>9004</v>
      </c>
      <c r="L10" s="40">
        <v>9804</v>
      </c>
      <c r="M10" s="40">
        <v>10954</v>
      </c>
      <c r="N10" s="40">
        <v>11754</v>
      </c>
      <c r="O10" s="40">
        <v>12354</v>
      </c>
      <c r="P10" s="40">
        <v>13004</v>
      </c>
      <c r="Q10" s="40">
        <v>13654</v>
      </c>
      <c r="R10" s="40">
        <v>13854</v>
      </c>
      <c r="S10" s="40">
        <v>15304</v>
      </c>
      <c r="T10" s="40">
        <v>15304</v>
      </c>
      <c r="U10" s="40">
        <v>15854</v>
      </c>
      <c r="V10" s="40">
        <v>16154</v>
      </c>
      <c r="W10" s="40">
        <v>16254</v>
      </c>
      <c r="X10" s="40">
        <v>16854</v>
      </c>
      <c r="Y10" s="40">
        <v>17254</v>
      </c>
      <c r="Z10" s="40">
        <v>17954</v>
      </c>
      <c r="AA10" s="40">
        <v>17954</v>
      </c>
      <c r="AB10" s="40">
        <v>18054</v>
      </c>
      <c r="AC10" s="40">
        <v>18354</v>
      </c>
      <c r="AD10" s="40">
        <v>18804</v>
      </c>
      <c r="AE10" s="40">
        <v>19404</v>
      </c>
      <c r="AF10" s="40">
        <v>20204</v>
      </c>
      <c r="AG10" s="40">
        <v>20304</v>
      </c>
      <c r="AH10" s="40">
        <v>21004</v>
      </c>
      <c r="AI10" s="40">
        <v>21204</v>
      </c>
      <c r="AJ10" s="40">
        <v>21504</v>
      </c>
      <c r="AK10" s="40">
        <v>22004</v>
      </c>
      <c r="AL10" s="40">
        <v>22004</v>
      </c>
      <c r="AM10" s="40">
        <v>22554</v>
      </c>
    </row>
    <row r="11" spans="1:39" x14ac:dyDescent="0.35">
      <c r="A11" s="11"/>
      <c r="B11" s="39" t="s">
        <v>309</v>
      </c>
      <c r="C11" s="37" t="s">
        <v>792</v>
      </c>
      <c r="D11" s="40">
        <v>4511</v>
      </c>
      <c r="E11" s="40">
        <v>5172</v>
      </c>
      <c r="F11" s="40">
        <v>6537</v>
      </c>
      <c r="G11" s="40">
        <v>6539</v>
      </c>
      <c r="H11" s="40">
        <v>6709</v>
      </c>
      <c r="I11" s="40">
        <v>7192</v>
      </c>
      <c r="J11" s="40">
        <v>7314</v>
      </c>
      <c r="K11" s="40">
        <v>7435</v>
      </c>
      <c r="L11" s="40">
        <v>7557</v>
      </c>
      <c r="M11" s="40">
        <v>7679</v>
      </c>
      <c r="N11" s="40">
        <v>7801</v>
      </c>
      <c r="O11" s="40">
        <v>8022</v>
      </c>
      <c r="P11" s="40">
        <v>8144</v>
      </c>
      <c r="Q11" s="40">
        <v>8466</v>
      </c>
      <c r="R11" s="40">
        <v>8788</v>
      </c>
      <c r="S11" s="40">
        <v>10059</v>
      </c>
      <c r="T11" s="40">
        <v>10182</v>
      </c>
      <c r="U11" s="40">
        <v>10711</v>
      </c>
      <c r="V11" s="40">
        <v>11274</v>
      </c>
      <c r="W11" s="40">
        <v>11694</v>
      </c>
      <c r="X11" s="40">
        <v>11904</v>
      </c>
      <c r="Y11" s="40">
        <v>12113</v>
      </c>
      <c r="Z11" s="40">
        <v>12638</v>
      </c>
      <c r="AA11" s="40">
        <v>12862</v>
      </c>
      <c r="AB11" s="40">
        <v>13222</v>
      </c>
      <c r="AC11" s="40">
        <v>13959</v>
      </c>
      <c r="AD11" s="40">
        <v>14545</v>
      </c>
      <c r="AE11" s="40">
        <v>15091</v>
      </c>
      <c r="AF11" s="40">
        <v>15571</v>
      </c>
      <c r="AG11" s="40">
        <v>16113</v>
      </c>
      <c r="AH11" s="40">
        <v>16856</v>
      </c>
      <c r="AI11" s="40">
        <v>16999</v>
      </c>
      <c r="AJ11" s="40">
        <v>17741</v>
      </c>
      <c r="AK11" s="40">
        <v>18134</v>
      </c>
      <c r="AL11" s="40">
        <v>18276</v>
      </c>
      <c r="AM11" s="40">
        <v>18419</v>
      </c>
    </row>
    <row r="12" spans="1:39" x14ac:dyDescent="0.35">
      <c r="A12" s="11"/>
      <c r="B12" s="39" t="s">
        <v>1259</v>
      </c>
      <c r="C12" s="37" t="s">
        <v>792</v>
      </c>
      <c r="D12" s="40">
        <v>7074</v>
      </c>
      <c r="E12" s="40">
        <v>7705</v>
      </c>
      <c r="F12" s="40">
        <v>8233</v>
      </c>
      <c r="G12" s="40">
        <v>8983</v>
      </c>
      <c r="H12" s="40">
        <v>9762</v>
      </c>
      <c r="I12" s="40">
        <v>10581</v>
      </c>
      <c r="J12" s="40">
        <v>11353</v>
      </c>
      <c r="K12" s="40">
        <v>12077</v>
      </c>
      <c r="L12" s="40">
        <v>12746</v>
      </c>
      <c r="M12" s="40">
        <v>13429</v>
      </c>
      <c r="N12" s="40">
        <v>14127</v>
      </c>
      <c r="O12" s="40">
        <v>14870</v>
      </c>
      <c r="P12" s="40">
        <v>15493</v>
      </c>
      <c r="Q12" s="40">
        <v>16061</v>
      </c>
      <c r="R12" s="40">
        <v>16628</v>
      </c>
      <c r="S12" s="40">
        <v>17229</v>
      </c>
      <c r="T12" s="40">
        <v>17670</v>
      </c>
      <c r="U12" s="40">
        <v>18107</v>
      </c>
      <c r="V12" s="40">
        <v>18555</v>
      </c>
      <c r="W12" s="40">
        <v>19043</v>
      </c>
      <c r="X12" s="40">
        <v>19483</v>
      </c>
      <c r="Y12" s="40">
        <v>19970</v>
      </c>
      <c r="Z12" s="40">
        <v>20484</v>
      </c>
      <c r="AA12" s="40">
        <v>21046</v>
      </c>
      <c r="AB12" s="40">
        <v>21541</v>
      </c>
      <c r="AC12" s="40">
        <v>22048</v>
      </c>
      <c r="AD12" s="40">
        <v>22577</v>
      </c>
      <c r="AE12" s="40">
        <v>23138</v>
      </c>
      <c r="AF12" s="40">
        <v>23640</v>
      </c>
      <c r="AG12" s="40">
        <v>24151</v>
      </c>
      <c r="AH12" s="40">
        <v>24677</v>
      </c>
      <c r="AI12" s="40">
        <v>25202</v>
      </c>
      <c r="AJ12" s="40">
        <v>25718</v>
      </c>
      <c r="AK12" s="40">
        <v>26237</v>
      </c>
      <c r="AL12" s="40">
        <v>26487</v>
      </c>
      <c r="AM12" s="40">
        <v>26737</v>
      </c>
    </row>
    <row r="13" spans="1:39" x14ac:dyDescent="0.35">
      <c r="A13" s="11"/>
      <c r="B13" s="39" t="s">
        <v>1260</v>
      </c>
      <c r="C13" s="37" t="s">
        <v>792</v>
      </c>
      <c r="D13" s="38">
        <v>262</v>
      </c>
      <c r="E13" s="38">
        <v>262</v>
      </c>
      <c r="F13" s="38">
        <v>263</v>
      </c>
      <c r="G13" s="38">
        <v>264</v>
      </c>
      <c r="H13" s="38">
        <v>265</v>
      </c>
      <c r="I13" s="38">
        <v>265</v>
      </c>
      <c r="J13" s="38">
        <v>266</v>
      </c>
      <c r="K13" s="38">
        <v>267</v>
      </c>
      <c r="L13" s="38">
        <v>268</v>
      </c>
      <c r="M13" s="38">
        <v>268</v>
      </c>
      <c r="N13" s="38">
        <v>269</v>
      </c>
      <c r="O13" s="38">
        <v>267</v>
      </c>
      <c r="P13" s="38">
        <v>267</v>
      </c>
      <c r="Q13" s="38">
        <v>258</v>
      </c>
      <c r="R13" s="38">
        <v>259</v>
      </c>
      <c r="S13" s="38">
        <v>260</v>
      </c>
      <c r="T13" s="38">
        <v>260</v>
      </c>
      <c r="U13" s="38">
        <v>261</v>
      </c>
      <c r="V13" s="38">
        <v>262</v>
      </c>
      <c r="W13" s="38">
        <v>263</v>
      </c>
      <c r="X13" s="38">
        <v>263</v>
      </c>
      <c r="Y13" s="38">
        <v>263</v>
      </c>
      <c r="Z13" s="38">
        <v>264</v>
      </c>
      <c r="AA13" s="38">
        <v>265</v>
      </c>
      <c r="AB13" s="38">
        <v>265</v>
      </c>
      <c r="AC13" s="38">
        <v>266</v>
      </c>
      <c r="AD13" s="38">
        <v>267</v>
      </c>
      <c r="AE13" s="38">
        <v>268</v>
      </c>
      <c r="AF13" s="38">
        <v>268</v>
      </c>
      <c r="AG13" s="38">
        <v>268</v>
      </c>
      <c r="AH13" s="38">
        <v>268</v>
      </c>
      <c r="AI13" s="38">
        <v>268</v>
      </c>
      <c r="AJ13" s="38">
        <v>268</v>
      </c>
      <c r="AK13" s="38">
        <v>268</v>
      </c>
      <c r="AL13" s="38">
        <v>268</v>
      </c>
      <c r="AM13" s="38">
        <v>268</v>
      </c>
    </row>
    <row r="14" spans="1:39" x14ac:dyDescent="0.35">
      <c r="A14" s="11"/>
      <c r="B14" s="39" t="s">
        <v>1271</v>
      </c>
      <c r="C14" s="37" t="s">
        <v>792</v>
      </c>
      <c r="D14" s="38">
        <v>914</v>
      </c>
      <c r="E14" s="38">
        <v>979</v>
      </c>
      <c r="F14" s="40">
        <v>2705</v>
      </c>
      <c r="G14" s="40">
        <v>3669</v>
      </c>
      <c r="H14" s="40">
        <v>3669</v>
      </c>
      <c r="I14" s="40">
        <v>4010</v>
      </c>
      <c r="J14" s="40">
        <v>4010</v>
      </c>
      <c r="K14" s="40">
        <v>4010</v>
      </c>
      <c r="L14" s="40">
        <v>4010</v>
      </c>
      <c r="M14" s="40">
        <v>4010</v>
      </c>
      <c r="N14" s="40">
        <v>4010</v>
      </c>
      <c r="O14" s="40">
        <v>4010</v>
      </c>
      <c r="P14" s="40">
        <v>4010</v>
      </c>
      <c r="Q14" s="40">
        <v>4010</v>
      </c>
      <c r="R14" s="40">
        <v>4010</v>
      </c>
      <c r="S14" s="40">
        <v>4010</v>
      </c>
      <c r="T14" s="40">
        <v>4010</v>
      </c>
      <c r="U14" s="40">
        <v>4010</v>
      </c>
      <c r="V14" s="40">
        <v>4010</v>
      </c>
      <c r="W14" s="40">
        <v>4010</v>
      </c>
      <c r="X14" s="40">
        <v>4010</v>
      </c>
      <c r="Y14" s="40">
        <v>4010</v>
      </c>
      <c r="Z14" s="40">
        <v>4010</v>
      </c>
      <c r="AA14" s="40">
        <v>4010</v>
      </c>
      <c r="AB14" s="40">
        <v>4010</v>
      </c>
      <c r="AC14" s="40">
        <v>4010</v>
      </c>
      <c r="AD14" s="40">
        <v>4010</v>
      </c>
      <c r="AE14" s="40">
        <v>4010</v>
      </c>
      <c r="AF14" s="40">
        <v>4010</v>
      </c>
      <c r="AG14" s="40">
        <v>4010</v>
      </c>
      <c r="AH14" s="40">
        <v>4310</v>
      </c>
      <c r="AI14" s="40">
        <v>4310</v>
      </c>
      <c r="AJ14" s="40">
        <v>4610</v>
      </c>
      <c r="AK14" s="40">
        <v>5810</v>
      </c>
      <c r="AL14" s="40">
        <v>5810</v>
      </c>
      <c r="AM14" s="40">
        <v>5910</v>
      </c>
    </row>
    <row r="15" spans="1:39" x14ac:dyDescent="0.35">
      <c r="A15" s="11"/>
      <c r="B15" s="39" t="s">
        <v>1272</v>
      </c>
      <c r="C15" s="37" t="s">
        <v>792</v>
      </c>
      <c r="D15" s="38">
        <v>372</v>
      </c>
      <c r="E15" s="38">
        <v>471</v>
      </c>
      <c r="F15" s="38">
        <v>692</v>
      </c>
      <c r="G15" s="38">
        <v>905</v>
      </c>
      <c r="H15" s="40">
        <v>1221</v>
      </c>
      <c r="I15" s="40">
        <v>1555</v>
      </c>
      <c r="J15" s="40">
        <v>1897</v>
      </c>
      <c r="K15" s="40">
        <v>2258</v>
      </c>
      <c r="L15" s="40">
        <v>2606</v>
      </c>
      <c r="M15" s="40">
        <v>2950</v>
      </c>
      <c r="N15" s="40">
        <v>3320</v>
      </c>
      <c r="O15" s="40">
        <v>3767</v>
      </c>
      <c r="P15" s="40">
        <v>4330</v>
      </c>
      <c r="Q15" s="40">
        <v>4898</v>
      </c>
      <c r="R15" s="40">
        <v>5402</v>
      </c>
      <c r="S15" s="40">
        <v>5903</v>
      </c>
      <c r="T15" s="40">
        <v>6428</v>
      </c>
      <c r="U15" s="40">
        <v>6965</v>
      </c>
      <c r="V15" s="40">
        <v>7499</v>
      </c>
      <c r="W15" s="40">
        <v>8015</v>
      </c>
      <c r="X15" s="40">
        <v>8514</v>
      </c>
      <c r="Y15" s="40">
        <v>9014</v>
      </c>
      <c r="Z15" s="40">
        <v>9503</v>
      </c>
      <c r="AA15" s="40">
        <v>9905</v>
      </c>
      <c r="AB15" s="40">
        <v>10224</v>
      </c>
      <c r="AC15" s="40">
        <v>10472</v>
      </c>
      <c r="AD15" s="40">
        <v>10712</v>
      </c>
      <c r="AE15" s="40">
        <v>10936</v>
      </c>
      <c r="AF15" s="40">
        <v>11160</v>
      </c>
      <c r="AG15" s="40">
        <v>11383</v>
      </c>
      <c r="AH15" s="40">
        <v>11607</v>
      </c>
      <c r="AI15" s="40">
        <v>11764</v>
      </c>
      <c r="AJ15" s="40">
        <v>11921</v>
      </c>
      <c r="AK15" s="40">
        <v>12077</v>
      </c>
      <c r="AL15" s="40">
        <v>12234</v>
      </c>
      <c r="AM15" s="40">
        <v>12391</v>
      </c>
    </row>
    <row r="16" spans="1:39" x14ac:dyDescent="0.35">
      <c r="A16" s="11"/>
      <c r="B16" s="39" t="s">
        <v>1263</v>
      </c>
      <c r="C16" s="37" t="s">
        <v>792</v>
      </c>
      <c r="D16" s="38">
        <v>243</v>
      </c>
      <c r="E16" s="38">
        <v>243</v>
      </c>
      <c r="F16" s="38">
        <v>293</v>
      </c>
      <c r="G16" s="38">
        <v>293</v>
      </c>
      <c r="H16" s="38">
        <v>293</v>
      </c>
      <c r="I16" s="38">
        <v>716</v>
      </c>
      <c r="J16" s="40">
        <v>1216</v>
      </c>
      <c r="K16" s="40">
        <v>1716</v>
      </c>
      <c r="L16" s="40">
        <v>2216</v>
      </c>
      <c r="M16" s="40">
        <v>2716</v>
      </c>
      <c r="N16" s="40">
        <v>3216</v>
      </c>
      <c r="O16" s="40">
        <v>3216</v>
      </c>
      <c r="P16" s="40">
        <v>3216</v>
      </c>
      <c r="Q16" s="40">
        <v>3216</v>
      </c>
      <c r="R16" s="40">
        <v>3216</v>
      </c>
      <c r="S16" s="40">
        <v>3716</v>
      </c>
      <c r="T16" s="40">
        <v>3716</v>
      </c>
      <c r="U16" s="40">
        <v>3716</v>
      </c>
      <c r="V16" s="40">
        <v>3716</v>
      </c>
      <c r="W16" s="40">
        <v>4216</v>
      </c>
      <c r="X16" s="40">
        <v>4216</v>
      </c>
      <c r="Y16" s="40">
        <v>4216</v>
      </c>
      <c r="Z16" s="40">
        <v>4216</v>
      </c>
      <c r="AA16" s="40">
        <v>4216</v>
      </c>
      <c r="AB16" s="40">
        <v>4216</v>
      </c>
      <c r="AC16" s="40">
        <v>4216</v>
      </c>
      <c r="AD16" s="40">
        <v>4216</v>
      </c>
      <c r="AE16" s="40">
        <v>4216</v>
      </c>
      <c r="AF16" s="40">
        <v>4616</v>
      </c>
      <c r="AG16" s="40">
        <v>5066</v>
      </c>
      <c r="AH16" s="40">
        <v>5066</v>
      </c>
      <c r="AI16" s="40">
        <v>5066</v>
      </c>
      <c r="AJ16" s="40">
        <v>5066</v>
      </c>
      <c r="AK16" s="40">
        <v>5066</v>
      </c>
      <c r="AL16" s="40">
        <v>5066</v>
      </c>
      <c r="AM16" s="40">
        <v>5066</v>
      </c>
    </row>
    <row r="17" spans="1:39" x14ac:dyDescent="0.35">
      <c r="A17" s="11"/>
      <c r="B17" s="39" t="s">
        <v>1264</v>
      </c>
      <c r="C17" s="37" t="s">
        <v>792</v>
      </c>
      <c r="D17" s="38">
        <v>902</v>
      </c>
      <c r="E17" s="38">
        <v>902</v>
      </c>
      <c r="F17" s="38">
        <v>902</v>
      </c>
      <c r="G17" s="38">
        <v>902</v>
      </c>
      <c r="H17" s="38">
        <v>902</v>
      </c>
      <c r="I17" s="40">
        <v>1922</v>
      </c>
      <c r="J17" s="40">
        <v>2942</v>
      </c>
      <c r="K17" s="40">
        <v>2942</v>
      </c>
      <c r="L17" s="40">
        <v>2942</v>
      </c>
      <c r="M17" s="40">
        <v>2942</v>
      </c>
      <c r="N17" s="40">
        <v>2942</v>
      </c>
      <c r="O17" s="40">
        <v>2942</v>
      </c>
      <c r="P17" s="40">
        <v>2942</v>
      </c>
      <c r="Q17" s="40">
        <v>2942</v>
      </c>
      <c r="R17" s="40">
        <v>2942</v>
      </c>
      <c r="S17" s="40">
        <v>3441</v>
      </c>
      <c r="T17" s="40">
        <v>3441</v>
      </c>
      <c r="U17" s="40">
        <v>3441</v>
      </c>
      <c r="V17" s="40">
        <v>3441</v>
      </c>
      <c r="W17" s="40">
        <v>3441</v>
      </c>
      <c r="X17" s="40">
        <v>3441</v>
      </c>
      <c r="Y17" s="40">
        <v>3441</v>
      </c>
      <c r="Z17" s="40">
        <v>3441</v>
      </c>
      <c r="AA17" s="40">
        <v>3441</v>
      </c>
      <c r="AB17" s="40">
        <v>3441</v>
      </c>
      <c r="AC17" s="40">
        <v>3441</v>
      </c>
      <c r="AD17" s="40">
        <v>3441</v>
      </c>
      <c r="AE17" s="40">
        <v>3441</v>
      </c>
      <c r="AF17" s="40">
        <v>3441</v>
      </c>
      <c r="AG17" s="40">
        <v>3441</v>
      </c>
      <c r="AH17" s="40">
        <v>3441</v>
      </c>
      <c r="AI17" s="40">
        <v>3441</v>
      </c>
      <c r="AJ17" s="40">
        <v>3441</v>
      </c>
      <c r="AK17" s="40">
        <v>3441</v>
      </c>
      <c r="AL17" s="40">
        <v>3441</v>
      </c>
      <c r="AM17" s="40">
        <v>3441</v>
      </c>
    </row>
    <row r="18" spans="1:39" x14ac:dyDescent="0.35">
      <c r="A18" s="11"/>
      <c r="B18" s="36"/>
      <c r="C18" s="39" t="s">
        <v>1273</v>
      </c>
      <c r="D18" s="38"/>
      <c r="E18" s="40">
        <f>E8-D8</f>
        <v>0</v>
      </c>
      <c r="F18" s="40">
        <f t="shared" ref="F18:T18" si="0">F8-E8</f>
        <v>0</v>
      </c>
      <c r="G18" s="40">
        <f t="shared" si="0"/>
        <v>0</v>
      </c>
      <c r="H18" s="40">
        <f t="shared" si="0"/>
        <v>0</v>
      </c>
      <c r="I18" s="40">
        <f t="shared" si="0"/>
        <v>0</v>
      </c>
      <c r="J18" s="40">
        <f t="shared" si="0"/>
        <v>0</v>
      </c>
      <c r="K18" s="40">
        <f t="shared" si="0"/>
        <v>0</v>
      </c>
      <c r="L18" s="40">
        <f t="shared" si="0"/>
        <v>0</v>
      </c>
      <c r="M18" s="40">
        <f t="shared" si="0"/>
        <v>0</v>
      </c>
      <c r="N18" s="40">
        <f t="shared" si="0"/>
        <v>0</v>
      </c>
      <c r="O18" s="41">
        <f>O8-N8</f>
        <v>400</v>
      </c>
      <c r="P18" s="40">
        <f t="shared" si="0"/>
        <v>0</v>
      </c>
      <c r="Q18" s="40">
        <f t="shared" si="0"/>
        <v>0</v>
      </c>
      <c r="R18" s="40">
        <f t="shared" si="0"/>
        <v>0</v>
      </c>
      <c r="S18" s="41">
        <f t="shared" si="0"/>
        <v>300</v>
      </c>
      <c r="T18" s="40">
        <f t="shared" si="0"/>
        <v>0</v>
      </c>
      <c r="U18" s="38"/>
      <c r="V18" s="38"/>
      <c r="W18" s="38"/>
      <c r="X18" s="38"/>
      <c r="Y18" s="38"/>
      <c r="Z18" s="38"/>
      <c r="AA18" s="38"/>
      <c r="AB18" s="38"/>
      <c r="AC18" s="38"/>
      <c r="AD18" s="38"/>
      <c r="AE18" s="38"/>
      <c r="AF18" s="38"/>
      <c r="AG18" s="38"/>
      <c r="AH18" s="38"/>
      <c r="AI18" s="38"/>
      <c r="AJ18" s="38"/>
      <c r="AK18" s="38"/>
      <c r="AL18" s="38"/>
      <c r="AM18" s="38"/>
    </row>
    <row r="19" spans="1:39" x14ac:dyDescent="0.35">
      <c r="A19" s="11"/>
      <c r="B19" s="36"/>
      <c r="C19" s="39" t="s">
        <v>1274</v>
      </c>
      <c r="D19" s="38"/>
      <c r="E19" s="40"/>
      <c r="F19" s="40"/>
      <c r="G19" s="40"/>
      <c r="H19" s="40"/>
      <c r="I19" s="40"/>
      <c r="J19" s="40"/>
      <c r="K19" s="40"/>
      <c r="L19" s="40"/>
      <c r="M19" s="40"/>
      <c r="N19" s="40"/>
      <c r="O19" s="40"/>
      <c r="P19" s="40"/>
      <c r="Q19" s="40"/>
      <c r="R19" s="40"/>
      <c r="S19" s="40"/>
      <c r="T19" s="40"/>
      <c r="U19" s="38"/>
      <c r="V19" s="38"/>
      <c r="W19" s="38">
        <v>-440</v>
      </c>
      <c r="X19" s="38">
        <v>-850</v>
      </c>
      <c r="Y19" s="38"/>
      <c r="Z19" s="38"/>
      <c r="AA19" s="38"/>
      <c r="AB19" s="38"/>
      <c r="AC19" s="38"/>
      <c r="AD19" s="38"/>
      <c r="AE19" s="38"/>
      <c r="AF19" s="38"/>
      <c r="AG19" s="38"/>
      <c r="AH19" s="38"/>
      <c r="AI19" s="38"/>
      <c r="AJ19" s="38"/>
      <c r="AK19" s="38"/>
      <c r="AL19" s="38"/>
      <c r="AM19" s="38"/>
    </row>
    <row r="20" spans="1:39" x14ac:dyDescent="0.35">
      <c r="A20" s="11"/>
      <c r="B20" s="36"/>
      <c r="C20" s="39" t="s">
        <v>1275</v>
      </c>
      <c r="D20" s="38"/>
      <c r="E20" s="40">
        <f>E18-E19</f>
        <v>0</v>
      </c>
      <c r="F20" s="40">
        <f t="shared" ref="F20:T20" si="1">F18-F19</f>
        <v>0</v>
      </c>
      <c r="G20" s="40">
        <f t="shared" si="1"/>
        <v>0</v>
      </c>
      <c r="H20" s="40">
        <f t="shared" si="1"/>
        <v>0</v>
      </c>
      <c r="I20" s="40">
        <f t="shared" si="1"/>
        <v>0</v>
      </c>
      <c r="J20" s="40">
        <f t="shared" si="1"/>
        <v>0</v>
      </c>
      <c r="K20" s="40">
        <f t="shared" si="1"/>
        <v>0</v>
      </c>
      <c r="L20" s="40">
        <f t="shared" si="1"/>
        <v>0</v>
      </c>
      <c r="M20" s="40">
        <f t="shared" si="1"/>
        <v>0</v>
      </c>
      <c r="N20" s="40">
        <f t="shared" si="1"/>
        <v>0</v>
      </c>
      <c r="O20" s="42">
        <f t="shared" si="1"/>
        <v>400</v>
      </c>
      <c r="P20" s="40">
        <f t="shared" si="1"/>
        <v>0</v>
      </c>
      <c r="Q20" s="40">
        <f t="shared" si="1"/>
        <v>0</v>
      </c>
      <c r="R20" s="40">
        <f t="shared" si="1"/>
        <v>0</v>
      </c>
      <c r="S20" s="42">
        <f t="shared" si="1"/>
        <v>300</v>
      </c>
      <c r="T20" s="40">
        <f t="shared" si="1"/>
        <v>0</v>
      </c>
      <c r="U20" s="38"/>
      <c r="V20" s="38"/>
      <c r="W20" s="38"/>
      <c r="X20" s="38"/>
      <c r="Y20" s="38"/>
      <c r="Z20" s="38"/>
      <c r="AA20" s="38"/>
      <c r="AB20" s="38"/>
      <c r="AC20" s="38"/>
      <c r="AD20" s="38"/>
      <c r="AE20" s="38"/>
      <c r="AF20" s="38"/>
      <c r="AG20" s="38"/>
      <c r="AH20" s="38"/>
      <c r="AI20" s="38"/>
      <c r="AJ20" s="38"/>
      <c r="AK20" s="38"/>
      <c r="AL20" s="38"/>
      <c r="AM20" s="38"/>
    </row>
    <row r="21" spans="1:39" x14ac:dyDescent="0.35">
      <c r="A21" s="11"/>
      <c r="B21" s="36" t="s">
        <v>4</v>
      </c>
      <c r="C21" s="37"/>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row>
    <row r="22" spans="1:39" x14ac:dyDescent="0.35">
      <c r="A22" s="11"/>
      <c r="B22" s="39" t="s">
        <v>1256</v>
      </c>
      <c r="C22" s="37" t="s">
        <v>792</v>
      </c>
      <c r="D22" s="40">
        <v>8165</v>
      </c>
      <c r="E22" s="40">
        <v>8165</v>
      </c>
      <c r="F22" s="40">
        <v>8165</v>
      </c>
      <c r="G22" s="40">
        <v>8165</v>
      </c>
      <c r="H22" s="40">
        <v>8165</v>
      </c>
      <c r="I22" s="40">
        <v>5785</v>
      </c>
      <c r="J22" s="40">
        <v>5085</v>
      </c>
      <c r="K22" s="40">
        <v>4385</v>
      </c>
      <c r="L22" s="40">
        <v>3198</v>
      </c>
      <c r="M22" s="40">
        <v>2312</v>
      </c>
      <c r="N22" s="40">
        <v>1582</v>
      </c>
      <c r="O22" s="38">
        <v>852</v>
      </c>
      <c r="P22" s="38">
        <v>852</v>
      </c>
      <c r="Q22" s="38">
        <v>0</v>
      </c>
      <c r="R22" s="38">
        <v>0</v>
      </c>
      <c r="S22" s="38">
        <v>0</v>
      </c>
      <c r="T22" s="38">
        <v>0</v>
      </c>
      <c r="U22" s="38">
        <v>0</v>
      </c>
      <c r="V22" s="38">
        <v>0</v>
      </c>
      <c r="W22" s="38">
        <v>0</v>
      </c>
      <c r="X22" s="38">
        <v>0</v>
      </c>
      <c r="Y22" s="38">
        <v>0</v>
      </c>
      <c r="Z22" s="38">
        <v>0</v>
      </c>
      <c r="AA22" s="38">
        <v>0</v>
      </c>
      <c r="AB22" s="38">
        <v>0</v>
      </c>
      <c r="AC22" s="38">
        <v>0</v>
      </c>
      <c r="AD22" s="38">
        <v>0</v>
      </c>
      <c r="AE22" s="38">
        <v>0</v>
      </c>
      <c r="AF22" s="38">
        <v>0</v>
      </c>
      <c r="AG22" s="38">
        <v>0</v>
      </c>
      <c r="AH22" s="38">
        <v>0</v>
      </c>
      <c r="AI22" s="38">
        <v>0</v>
      </c>
      <c r="AJ22" s="38">
        <v>0</v>
      </c>
      <c r="AK22" s="38">
        <v>0</v>
      </c>
      <c r="AL22" s="38">
        <v>0</v>
      </c>
      <c r="AM22" s="38">
        <v>0</v>
      </c>
    </row>
    <row r="23" spans="1:39" x14ac:dyDescent="0.35">
      <c r="A23" s="11"/>
      <c r="B23" s="39" t="s">
        <v>1257</v>
      </c>
      <c r="C23" s="37" t="s">
        <v>792</v>
      </c>
      <c r="D23" s="38">
        <v>152</v>
      </c>
      <c r="E23" s="38">
        <v>152</v>
      </c>
      <c r="F23" s="38">
        <v>152</v>
      </c>
      <c r="G23" s="38">
        <v>152</v>
      </c>
      <c r="H23" s="38">
        <v>152</v>
      </c>
      <c r="I23" s="38">
        <v>152</v>
      </c>
      <c r="J23" s="38">
        <v>152</v>
      </c>
      <c r="K23" s="38">
        <v>152</v>
      </c>
      <c r="L23" s="38">
        <v>152</v>
      </c>
      <c r="M23" s="38">
        <v>152</v>
      </c>
      <c r="N23" s="38">
        <v>152</v>
      </c>
      <c r="O23" s="38">
        <v>152</v>
      </c>
      <c r="P23" s="38">
        <v>152</v>
      </c>
      <c r="Q23" s="38">
        <v>152</v>
      </c>
      <c r="R23" s="38">
        <v>152</v>
      </c>
      <c r="S23" s="38">
        <v>152</v>
      </c>
      <c r="T23" s="38">
        <v>152</v>
      </c>
      <c r="U23" s="38">
        <v>152</v>
      </c>
      <c r="V23" s="38">
        <v>152</v>
      </c>
      <c r="W23" s="38">
        <v>152</v>
      </c>
      <c r="X23" s="38">
        <v>152</v>
      </c>
      <c r="Y23" s="38">
        <v>152</v>
      </c>
      <c r="Z23" s="38">
        <v>152</v>
      </c>
      <c r="AA23" s="38">
        <v>152</v>
      </c>
      <c r="AB23" s="38">
        <v>152</v>
      </c>
      <c r="AC23" s="38">
        <v>152</v>
      </c>
      <c r="AD23" s="38">
        <v>152</v>
      </c>
      <c r="AE23" s="38">
        <v>152</v>
      </c>
      <c r="AF23" s="38">
        <v>152</v>
      </c>
      <c r="AG23" s="38">
        <v>152</v>
      </c>
      <c r="AH23" s="38">
        <v>152</v>
      </c>
      <c r="AI23" s="38">
        <v>152</v>
      </c>
      <c r="AJ23" s="38">
        <v>152</v>
      </c>
      <c r="AK23" s="38">
        <v>152</v>
      </c>
      <c r="AL23" s="38">
        <v>152</v>
      </c>
      <c r="AM23" s="38">
        <v>152</v>
      </c>
    </row>
    <row r="24" spans="1:39" x14ac:dyDescent="0.35">
      <c r="A24" s="11"/>
      <c r="B24" s="39" t="s">
        <v>713</v>
      </c>
      <c r="C24" s="37" t="s">
        <v>792</v>
      </c>
      <c r="D24" s="40">
        <v>3016</v>
      </c>
      <c r="E24" s="40">
        <v>3016</v>
      </c>
      <c r="F24" s="40">
        <v>3016</v>
      </c>
      <c r="G24" s="40">
        <v>3016</v>
      </c>
      <c r="H24" s="40">
        <v>3396</v>
      </c>
      <c r="I24" s="40">
        <v>3396</v>
      </c>
      <c r="J24" s="40">
        <v>3796</v>
      </c>
      <c r="K24" s="40">
        <v>4164</v>
      </c>
      <c r="L24" s="40">
        <v>4164</v>
      </c>
      <c r="M24" s="40">
        <v>4724</v>
      </c>
      <c r="N24" s="40">
        <v>4622</v>
      </c>
      <c r="O24" s="40">
        <v>4622</v>
      </c>
      <c r="P24" s="40">
        <v>4252</v>
      </c>
      <c r="Q24" s="40">
        <v>4452</v>
      </c>
      <c r="R24" s="40">
        <v>4452</v>
      </c>
      <c r="S24" s="40">
        <v>4308</v>
      </c>
      <c r="T24" s="40">
        <v>4308</v>
      </c>
      <c r="U24" s="40">
        <v>4308</v>
      </c>
      <c r="V24" s="40">
        <v>4908</v>
      </c>
      <c r="W24" s="40">
        <v>4908</v>
      </c>
      <c r="X24" s="40">
        <v>4908</v>
      </c>
      <c r="Y24" s="40">
        <v>4906</v>
      </c>
      <c r="Z24" s="40">
        <v>4907</v>
      </c>
      <c r="AA24" s="40">
        <v>4907</v>
      </c>
      <c r="AB24" s="40">
        <v>5307</v>
      </c>
      <c r="AC24" s="40">
        <v>5788</v>
      </c>
      <c r="AD24" s="40">
        <v>5448</v>
      </c>
      <c r="AE24" s="40">
        <v>6176</v>
      </c>
      <c r="AF24" s="40">
        <v>6176</v>
      </c>
      <c r="AG24" s="40">
        <v>6176</v>
      </c>
      <c r="AH24" s="40">
        <v>6176</v>
      </c>
      <c r="AI24" s="40">
        <v>6176</v>
      </c>
      <c r="AJ24" s="40">
        <v>6176</v>
      </c>
      <c r="AK24" s="40">
        <v>6176</v>
      </c>
      <c r="AL24" s="40">
        <v>6176</v>
      </c>
      <c r="AM24" s="40">
        <v>6176</v>
      </c>
    </row>
    <row r="25" spans="1:39" x14ac:dyDescent="0.35">
      <c r="A25" s="11"/>
      <c r="B25" s="39" t="s">
        <v>1258</v>
      </c>
      <c r="C25" s="37" t="s">
        <v>792</v>
      </c>
      <c r="D25" s="38">
        <v>419</v>
      </c>
      <c r="E25" s="38">
        <v>419</v>
      </c>
      <c r="F25" s="38">
        <v>419</v>
      </c>
      <c r="G25" s="38">
        <v>419</v>
      </c>
      <c r="H25" s="38">
        <v>419</v>
      </c>
      <c r="I25" s="38">
        <v>419</v>
      </c>
      <c r="J25" s="38">
        <v>419</v>
      </c>
      <c r="K25" s="38">
        <v>419</v>
      </c>
      <c r="L25" s="38">
        <v>419</v>
      </c>
      <c r="M25" s="38">
        <v>131</v>
      </c>
      <c r="N25" s="38">
        <v>131</v>
      </c>
      <c r="O25" s="38">
        <v>131</v>
      </c>
      <c r="P25" s="38">
        <v>131</v>
      </c>
      <c r="Q25" s="38">
        <v>131</v>
      </c>
      <c r="R25" s="38">
        <v>131</v>
      </c>
      <c r="S25" s="38">
        <v>131</v>
      </c>
      <c r="T25" s="38">
        <v>131</v>
      </c>
      <c r="U25" s="38">
        <v>131</v>
      </c>
      <c r="V25" s="38">
        <v>131</v>
      </c>
      <c r="W25" s="38">
        <v>131</v>
      </c>
      <c r="X25" s="38">
        <v>0</v>
      </c>
      <c r="Y25" s="38">
        <v>0</v>
      </c>
      <c r="Z25" s="38">
        <v>0</v>
      </c>
      <c r="AA25" s="38">
        <v>0</v>
      </c>
      <c r="AB25" s="38">
        <v>0</v>
      </c>
      <c r="AC25" s="38">
        <v>0</v>
      </c>
      <c r="AD25" s="38">
        <v>0</v>
      </c>
      <c r="AE25" s="38">
        <v>0</v>
      </c>
      <c r="AF25" s="38">
        <v>0</v>
      </c>
      <c r="AG25" s="38">
        <v>0</v>
      </c>
      <c r="AH25" s="38">
        <v>0</v>
      </c>
      <c r="AI25" s="38">
        <v>0</v>
      </c>
      <c r="AJ25" s="38">
        <v>0</v>
      </c>
      <c r="AK25" s="38">
        <v>0</v>
      </c>
      <c r="AL25" s="38">
        <v>0</v>
      </c>
      <c r="AM25" s="38">
        <v>0</v>
      </c>
    </row>
    <row r="26" spans="1:39" x14ac:dyDescent="0.35">
      <c r="A26" s="11"/>
      <c r="B26" s="39" t="s">
        <v>316</v>
      </c>
      <c r="C26" s="37" t="s">
        <v>792</v>
      </c>
      <c r="D26" s="40">
        <v>1043</v>
      </c>
      <c r="E26" s="40">
        <v>2668</v>
      </c>
      <c r="F26" s="40">
        <v>2922</v>
      </c>
      <c r="G26" s="40">
        <v>4435</v>
      </c>
      <c r="H26" s="40">
        <v>5635</v>
      </c>
      <c r="I26" s="40">
        <v>6735</v>
      </c>
      <c r="J26" s="40">
        <v>8035</v>
      </c>
      <c r="K26" s="40">
        <v>9185</v>
      </c>
      <c r="L26" s="40">
        <v>10885</v>
      </c>
      <c r="M26" s="40">
        <v>12485</v>
      </c>
      <c r="N26" s="40">
        <v>13535</v>
      </c>
      <c r="O26" s="40">
        <v>14725</v>
      </c>
      <c r="P26" s="40">
        <v>15575</v>
      </c>
      <c r="Q26" s="40">
        <v>17275</v>
      </c>
      <c r="R26" s="40">
        <v>18125</v>
      </c>
      <c r="S26" s="40">
        <v>18855</v>
      </c>
      <c r="T26" s="40">
        <v>19605</v>
      </c>
      <c r="U26" s="40">
        <v>19905</v>
      </c>
      <c r="V26" s="40">
        <v>20305</v>
      </c>
      <c r="W26" s="40">
        <v>21005</v>
      </c>
      <c r="X26" s="40">
        <v>21412</v>
      </c>
      <c r="Y26" s="40">
        <v>21412</v>
      </c>
      <c r="Z26" s="40">
        <v>21562</v>
      </c>
      <c r="AA26" s="40">
        <v>21562</v>
      </c>
      <c r="AB26" s="40">
        <v>22162</v>
      </c>
      <c r="AC26" s="40">
        <v>22222</v>
      </c>
      <c r="AD26" s="40">
        <v>22422</v>
      </c>
      <c r="AE26" s="40">
        <v>22672</v>
      </c>
      <c r="AF26" s="40">
        <v>23622</v>
      </c>
      <c r="AG26" s="40">
        <v>24522</v>
      </c>
      <c r="AH26" s="40">
        <v>25272</v>
      </c>
      <c r="AI26" s="40">
        <v>25372</v>
      </c>
      <c r="AJ26" s="40">
        <v>26022</v>
      </c>
      <c r="AK26" s="40">
        <v>26422</v>
      </c>
      <c r="AL26" s="40">
        <v>26922</v>
      </c>
      <c r="AM26" s="40">
        <v>27772</v>
      </c>
    </row>
    <row r="27" spans="1:39" x14ac:dyDescent="0.35">
      <c r="A27" s="11"/>
      <c r="B27" s="39" t="s">
        <v>309</v>
      </c>
      <c r="C27" s="37" t="s">
        <v>792</v>
      </c>
      <c r="D27" s="40">
        <v>3300</v>
      </c>
      <c r="E27" s="40">
        <v>3519</v>
      </c>
      <c r="F27" s="40">
        <v>4390</v>
      </c>
      <c r="G27" s="40">
        <v>4390</v>
      </c>
      <c r="H27" s="40">
        <v>4390</v>
      </c>
      <c r="I27" s="40">
        <v>5010</v>
      </c>
      <c r="J27" s="40">
        <v>5212</v>
      </c>
      <c r="K27" s="40">
        <v>5902</v>
      </c>
      <c r="L27" s="40">
        <v>6254</v>
      </c>
      <c r="M27" s="40">
        <v>7006</v>
      </c>
      <c r="N27" s="40">
        <v>7308</v>
      </c>
      <c r="O27" s="40">
        <v>8510</v>
      </c>
      <c r="P27" s="40">
        <v>9561</v>
      </c>
      <c r="Q27" s="40">
        <v>10463</v>
      </c>
      <c r="R27" s="40">
        <v>10765</v>
      </c>
      <c r="S27" s="40">
        <v>11517</v>
      </c>
      <c r="T27" s="40">
        <v>11971</v>
      </c>
      <c r="U27" s="40">
        <v>12672</v>
      </c>
      <c r="V27" s="40">
        <v>13040</v>
      </c>
      <c r="W27" s="40">
        <v>13733</v>
      </c>
      <c r="X27" s="40">
        <v>14273</v>
      </c>
      <c r="Y27" s="40">
        <v>14709</v>
      </c>
      <c r="Z27" s="40">
        <v>15412</v>
      </c>
      <c r="AA27" s="40">
        <v>16117</v>
      </c>
      <c r="AB27" s="40">
        <v>17204</v>
      </c>
      <c r="AC27" s="40">
        <v>18006</v>
      </c>
      <c r="AD27" s="40">
        <v>18678</v>
      </c>
      <c r="AE27" s="40">
        <v>19469</v>
      </c>
      <c r="AF27" s="40">
        <v>20034</v>
      </c>
      <c r="AG27" s="40">
        <v>20958</v>
      </c>
      <c r="AH27" s="40">
        <v>21433</v>
      </c>
      <c r="AI27" s="40">
        <v>21707</v>
      </c>
      <c r="AJ27" s="40">
        <v>22181</v>
      </c>
      <c r="AK27" s="40">
        <v>22606</v>
      </c>
      <c r="AL27" s="40">
        <v>23230</v>
      </c>
      <c r="AM27" s="40">
        <v>23654</v>
      </c>
    </row>
    <row r="28" spans="1:39" x14ac:dyDescent="0.35">
      <c r="A28" s="11"/>
      <c r="B28" s="39" t="s">
        <v>1259</v>
      </c>
      <c r="C28" s="37" t="s">
        <v>792</v>
      </c>
      <c r="D28" s="40">
        <v>6273</v>
      </c>
      <c r="E28" s="40">
        <v>6750</v>
      </c>
      <c r="F28" s="40">
        <v>7148</v>
      </c>
      <c r="G28" s="40">
        <v>7675</v>
      </c>
      <c r="H28" s="40">
        <v>8176</v>
      </c>
      <c r="I28" s="40">
        <v>8760</v>
      </c>
      <c r="J28" s="40">
        <v>9341</v>
      </c>
      <c r="K28" s="40">
        <v>9924</v>
      </c>
      <c r="L28" s="40">
        <v>10399</v>
      </c>
      <c r="M28" s="40">
        <v>10914</v>
      </c>
      <c r="N28" s="40">
        <v>11430</v>
      </c>
      <c r="O28" s="40">
        <v>12000</v>
      </c>
      <c r="P28" s="40">
        <v>12411</v>
      </c>
      <c r="Q28" s="40">
        <v>12822</v>
      </c>
      <c r="R28" s="40">
        <v>13218</v>
      </c>
      <c r="S28" s="40">
        <v>13657</v>
      </c>
      <c r="T28" s="40">
        <v>13972</v>
      </c>
      <c r="U28" s="40">
        <v>14323</v>
      </c>
      <c r="V28" s="40">
        <v>14675</v>
      </c>
      <c r="W28" s="40">
        <v>15078</v>
      </c>
      <c r="X28" s="40">
        <v>15388</v>
      </c>
      <c r="Y28" s="40">
        <v>15759</v>
      </c>
      <c r="Z28" s="40">
        <v>16139</v>
      </c>
      <c r="AA28" s="40">
        <v>16577</v>
      </c>
      <c r="AB28" s="40">
        <v>16915</v>
      </c>
      <c r="AC28" s="40">
        <v>17303</v>
      </c>
      <c r="AD28" s="40">
        <v>17700</v>
      </c>
      <c r="AE28" s="40">
        <v>18138</v>
      </c>
      <c r="AF28" s="40">
        <v>18484</v>
      </c>
      <c r="AG28" s="40">
        <v>18870</v>
      </c>
      <c r="AH28" s="40">
        <v>19261</v>
      </c>
      <c r="AI28" s="40">
        <v>19652</v>
      </c>
      <c r="AJ28" s="40">
        <v>20030</v>
      </c>
      <c r="AK28" s="40">
        <v>20417</v>
      </c>
      <c r="AL28" s="40">
        <v>20717</v>
      </c>
      <c r="AM28" s="40">
        <v>21017</v>
      </c>
    </row>
    <row r="29" spans="1:39" x14ac:dyDescent="0.35">
      <c r="A29" s="11"/>
      <c r="B29" s="39" t="s">
        <v>1260</v>
      </c>
      <c r="C29" s="37" t="s">
        <v>792</v>
      </c>
      <c r="D29" s="38">
        <v>232</v>
      </c>
      <c r="E29" s="38">
        <v>234</v>
      </c>
      <c r="F29" s="38">
        <v>236</v>
      </c>
      <c r="G29" s="38">
        <v>238</v>
      </c>
      <c r="H29" s="38">
        <v>239</v>
      </c>
      <c r="I29" s="38">
        <v>240</v>
      </c>
      <c r="J29" s="38">
        <v>242</v>
      </c>
      <c r="K29" s="38">
        <v>244</v>
      </c>
      <c r="L29" s="38">
        <v>245</v>
      </c>
      <c r="M29" s="38">
        <v>247</v>
      </c>
      <c r="N29" s="38">
        <v>249</v>
      </c>
      <c r="O29" s="38">
        <v>220</v>
      </c>
      <c r="P29" s="38">
        <v>220</v>
      </c>
      <c r="Q29" s="38">
        <v>178</v>
      </c>
      <c r="R29" s="38">
        <v>180</v>
      </c>
      <c r="S29" s="38">
        <v>182</v>
      </c>
      <c r="T29" s="38">
        <v>183</v>
      </c>
      <c r="U29" s="38">
        <v>185</v>
      </c>
      <c r="V29" s="38">
        <v>186</v>
      </c>
      <c r="W29" s="38">
        <v>188</v>
      </c>
      <c r="X29" s="38">
        <v>190</v>
      </c>
      <c r="Y29" s="38">
        <v>191</v>
      </c>
      <c r="Z29" s="38">
        <v>193</v>
      </c>
      <c r="AA29" s="38">
        <v>195</v>
      </c>
      <c r="AB29" s="38">
        <v>196</v>
      </c>
      <c r="AC29" s="38">
        <v>198</v>
      </c>
      <c r="AD29" s="38">
        <v>199</v>
      </c>
      <c r="AE29" s="38">
        <v>202</v>
      </c>
      <c r="AF29" s="38">
        <v>203</v>
      </c>
      <c r="AG29" s="38">
        <v>204</v>
      </c>
      <c r="AH29" s="38">
        <v>204</v>
      </c>
      <c r="AI29" s="38">
        <v>204</v>
      </c>
      <c r="AJ29" s="38">
        <v>204</v>
      </c>
      <c r="AK29" s="38">
        <v>204</v>
      </c>
      <c r="AL29" s="38">
        <v>204</v>
      </c>
      <c r="AM29" s="38">
        <v>204</v>
      </c>
    </row>
    <row r="30" spans="1:39" x14ac:dyDescent="0.35">
      <c r="A30" s="11"/>
      <c r="B30" s="39" t="s">
        <v>1271</v>
      </c>
      <c r="C30" s="37" t="s">
        <v>792</v>
      </c>
      <c r="D30" s="38">
        <v>826</v>
      </c>
      <c r="E30" s="40">
        <v>1886</v>
      </c>
      <c r="F30" s="40">
        <v>2891</v>
      </c>
      <c r="G30" s="40">
        <v>2891</v>
      </c>
      <c r="H30" s="40">
        <v>2891</v>
      </c>
      <c r="I30" s="40">
        <v>3092</v>
      </c>
      <c r="J30" s="40">
        <v>3842</v>
      </c>
      <c r="K30" s="40">
        <v>4042</v>
      </c>
      <c r="L30" s="40">
        <v>4042</v>
      </c>
      <c r="M30" s="40">
        <v>4492</v>
      </c>
      <c r="N30" s="40">
        <v>6092</v>
      </c>
      <c r="O30" s="40">
        <v>6292</v>
      </c>
      <c r="P30" s="40">
        <v>7542</v>
      </c>
      <c r="Q30" s="40">
        <v>9042</v>
      </c>
      <c r="R30" s="40">
        <v>9742</v>
      </c>
      <c r="S30" s="40">
        <v>10477</v>
      </c>
      <c r="T30" s="40">
        <v>10677</v>
      </c>
      <c r="U30" s="40">
        <v>11377</v>
      </c>
      <c r="V30" s="40">
        <v>11677</v>
      </c>
      <c r="W30" s="40">
        <v>12077</v>
      </c>
      <c r="X30" s="40">
        <v>12477</v>
      </c>
      <c r="Y30" s="40">
        <v>13277</v>
      </c>
      <c r="Z30" s="40">
        <v>13277</v>
      </c>
      <c r="AA30" s="40">
        <v>13477</v>
      </c>
      <c r="AB30" s="40">
        <v>13477</v>
      </c>
      <c r="AC30" s="40">
        <v>13477</v>
      </c>
      <c r="AD30" s="40">
        <v>13777</v>
      </c>
      <c r="AE30" s="40">
        <v>14477</v>
      </c>
      <c r="AF30" s="40">
        <v>15277</v>
      </c>
      <c r="AG30" s="40">
        <v>15677</v>
      </c>
      <c r="AH30" s="40">
        <v>17027</v>
      </c>
      <c r="AI30" s="40">
        <v>18227</v>
      </c>
      <c r="AJ30" s="40">
        <v>18627</v>
      </c>
      <c r="AK30" s="40">
        <v>19027</v>
      </c>
      <c r="AL30" s="40">
        <v>19827</v>
      </c>
      <c r="AM30" s="40">
        <v>19927</v>
      </c>
    </row>
    <row r="31" spans="1:39" x14ac:dyDescent="0.35">
      <c r="A31" s="11"/>
      <c r="B31" s="39" t="s">
        <v>1272</v>
      </c>
      <c r="C31" s="37" t="s">
        <v>792</v>
      </c>
      <c r="D31" s="38">
        <v>190</v>
      </c>
      <c r="E31" s="38">
        <v>282</v>
      </c>
      <c r="F31" s="38">
        <v>440</v>
      </c>
      <c r="G31" s="38">
        <v>595</v>
      </c>
      <c r="H31" s="38">
        <v>831</v>
      </c>
      <c r="I31" s="40">
        <v>1097</v>
      </c>
      <c r="J31" s="40">
        <v>1363</v>
      </c>
      <c r="K31" s="40">
        <v>1649</v>
      </c>
      <c r="L31" s="40">
        <v>1930</v>
      </c>
      <c r="M31" s="40">
        <v>2205</v>
      </c>
      <c r="N31" s="40">
        <v>2497</v>
      </c>
      <c r="O31" s="40">
        <v>2866</v>
      </c>
      <c r="P31" s="40">
        <v>3314</v>
      </c>
      <c r="Q31" s="40">
        <v>3757</v>
      </c>
      <c r="R31" s="40">
        <v>4149</v>
      </c>
      <c r="S31" s="40">
        <v>4545</v>
      </c>
      <c r="T31" s="40">
        <v>4970</v>
      </c>
      <c r="U31" s="40">
        <v>5419</v>
      </c>
      <c r="V31" s="40">
        <v>5866</v>
      </c>
      <c r="W31" s="40">
        <v>6289</v>
      </c>
      <c r="X31" s="40">
        <v>6700</v>
      </c>
      <c r="Y31" s="40">
        <v>7115</v>
      </c>
      <c r="Z31" s="40">
        <v>7475</v>
      </c>
      <c r="AA31" s="40">
        <v>7759</v>
      </c>
      <c r="AB31" s="40">
        <v>7974</v>
      </c>
      <c r="AC31" s="40">
        <v>8153</v>
      </c>
      <c r="AD31" s="40">
        <v>8325</v>
      </c>
      <c r="AE31" s="40">
        <v>8484</v>
      </c>
      <c r="AF31" s="40">
        <v>8643</v>
      </c>
      <c r="AG31" s="40">
        <v>8803</v>
      </c>
      <c r="AH31" s="40">
        <v>8963</v>
      </c>
      <c r="AI31" s="40">
        <v>9074</v>
      </c>
      <c r="AJ31" s="40">
        <v>9186</v>
      </c>
      <c r="AK31" s="40">
        <v>9298</v>
      </c>
      <c r="AL31" s="40">
        <v>9409</v>
      </c>
      <c r="AM31" s="40">
        <v>9521</v>
      </c>
    </row>
    <row r="32" spans="1:39" x14ac:dyDescent="0.35">
      <c r="A32" s="11"/>
      <c r="B32" s="39" t="s">
        <v>1263</v>
      </c>
      <c r="C32" s="37" t="s">
        <v>792</v>
      </c>
      <c r="D32" s="38">
        <v>252</v>
      </c>
      <c r="E32" s="38">
        <v>252</v>
      </c>
      <c r="F32" s="38">
        <v>252</v>
      </c>
      <c r="G32" s="38">
        <v>252</v>
      </c>
      <c r="H32" s="38">
        <v>252</v>
      </c>
      <c r="I32" s="38">
        <v>252</v>
      </c>
      <c r="J32" s="38">
        <v>252</v>
      </c>
      <c r="K32" s="38">
        <v>252</v>
      </c>
      <c r="L32" s="38">
        <v>252</v>
      </c>
      <c r="M32" s="38">
        <v>252</v>
      </c>
      <c r="N32" s="38">
        <v>252</v>
      </c>
      <c r="O32" s="38">
        <v>252</v>
      </c>
      <c r="P32" s="38">
        <v>252</v>
      </c>
      <c r="Q32" s="38">
        <v>252</v>
      </c>
      <c r="R32" s="38">
        <v>252</v>
      </c>
      <c r="S32" s="38">
        <v>252</v>
      </c>
      <c r="T32" s="38">
        <v>252</v>
      </c>
      <c r="U32" s="38">
        <v>252</v>
      </c>
      <c r="V32" s="38">
        <v>252</v>
      </c>
      <c r="W32" s="38">
        <v>252</v>
      </c>
      <c r="X32" s="38">
        <v>252</v>
      </c>
      <c r="Y32" s="38">
        <v>252</v>
      </c>
      <c r="Z32" s="38">
        <v>252</v>
      </c>
      <c r="AA32" s="38">
        <v>252</v>
      </c>
      <c r="AB32" s="38">
        <v>252</v>
      </c>
      <c r="AC32" s="38">
        <v>252</v>
      </c>
      <c r="AD32" s="38">
        <v>252</v>
      </c>
      <c r="AE32" s="38">
        <v>252</v>
      </c>
      <c r="AF32" s="38">
        <v>252</v>
      </c>
      <c r="AG32" s="38">
        <v>252</v>
      </c>
      <c r="AH32" s="38">
        <v>252</v>
      </c>
      <c r="AI32" s="38">
        <v>252</v>
      </c>
      <c r="AJ32" s="38">
        <v>252</v>
      </c>
      <c r="AK32" s="38">
        <v>252</v>
      </c>
      <c r="AL32" s="38">
        <v>252</v>
      </c>
      <c r="AM32" s="38">
        <v>252</v>
      </c>
    </row>
    <row r="33" spans="1:39" x14ac:dyDescent="0.35">
      <c r="A33" s="11"/>
      <c r="B33" s="39" t="s">
        <v>1264</v>
      </c>
      <c r="C33" s="37" t="s">
        <v>792</v>
      </c>
      <c r="D33" s="38">
        <v>572</v>
      </c>
      <c r="E33" s="38">
        <v>572</v>
      </c>
      <c r="F33" s="38">
        <v>572</v>
      </c>
      <c r="G33" s="38">
        <v>572</v>
      </c>
      <c r="H33" s="38">
        <v>572</v>
      </c>
      <c r="I33" s="38">
        <v>572</v>
      </c>
      <c r="J33" s="38">
        <v>572</v>
      </c>
      <c r="K33" s="40">
        <v>1572</v>
      </c>
      <c r="L33" s="40">
        <v>2572</v>
      </c>
      <c r="M33" s="40">
        <v>2572</v>
      </c>
      <c r="N33" s="40">
        <v>2572</v>
      </c>
      <c r="O33" s="40">
        <v>2572</v>
      </c>
      <c r="P33" s="40">
        <v>2572</v>
      </c>
      <c r="Q33" s="40">
        <v>2572</v>
      </c>
      <c r="R33" s="40">
        <v>2572</v>
      </c>
      <c r="S33" s="40">
        <v>2572</v>
      </c>
      <c r="T33" s="40">
        <v>2572</v>
      </c>
      <c r="U33" s="40">
        <v>2572</v>
      </c>
      <c r="V33" s="40">
        <v>2572</v>
      </c>
      <c r="W33" s="40">
        <v>2572</v>
      </c>
      <c r="X33" s="40">
        <v>2572</v>
      </c>
      <c r="Y33" s="40">
        <v>2572</v>
      </c>
      <c r="Z33" s="40">
        <v>2572</v>
      </c>
      <c r="AA33" s="40">
        <v>2572</v>
      </c>
      <c r="AB33" s="40">
        <v>2572</v>
      </c>
      <c r="AC33" s="40">
        <v>2572</v>
      </c>
      <c r="AD33" s="40">
        <v>2572</v>
      </c>
      <c r="AE33" s="40">
        <v>2572</v>
      </c>
      <c r="AF33" s="40">
        <v>2572</v>
      </c>
      <c r="AG33" s="40">
        <v>2572</v>
      </c>
      <c r="AH33" s="40">
        <v>2572</v>
      </c>
      <c r="AI33" s="40">
        <v>2572</v>
      </c>
      <c r="AJ33" s="40">
        <v>2572</v>
      </c>
      <c r="AK33" s="40">
        <v>2572</v>
      </c>
      <c r="AL33" s="40">
        <v>2572</v>
      </c>
      <c r="AM33" s="40">
        <v>2572</v>
      </c>
    </row>
    <row r="34" spans="1:39" x14ac:dyDescent="0.35">
      <c r="A34" s="11"/>
      <c r="B34" s="39"/>
      <c r="C34" s="39" t="s">
        <v>1273</v>
      </c>
      <c r="D34" s="38"/>
      <c r="E34" s="40">
        <f>E24-D24</f>
        <v>0</v>
      </c>
      <c r="F34" s="40">
        <f t="shared" ref="F34:T34" si="2">F24-E24</f>
        <v>0</v>
      </c>
      <c r="G34" s="40">
        <f t="shared" si="2"/>
        <v>0</v>
      </c>
      <c r="H34" s="41">
        <f>H24-G24</f>
        <v>380</v>
      </c>
      <c r="I34" s="40">
        <f t="shared" si="2"/>
        <v>0</v>
      </c>
      <c r="J34" s="41">
        <f>J24-I24</f>
        <v>400</v>
      </c>
      <c r="K34" s="41">
        <f t="shared" si="2"/>
        <v>368</v>
      </c>
      <c r="L34" s="40">
        <f t="shared" si="2"/>
        <v>0</v>
      </c>
      <c r="M34" s="41">
        <f t="shared" si="2"/>
        <v>560</v>
      </c>
      <c r="N34" s="41">
        <f t="shared" si="2"/>
        <v>-102</v>
      </c>
      <c r="O34" s="40">
        <f t="shared" si="2"/>
        <v>0</v>
      </c>
      <c r="P34" s="41">
        <f>P24-O24</f>
        <v>-370</v>
      </c>
      <c r="Q34" s="41">
        <f t="shared" si="2"/>
        <v>200</v>
      </c>
      <c r="R34" s="40">
        <f t="shared" si="2"/>
        <v>0</v>
      </c>
      <c r="S34" s="41">
        <f t="shared" si="2"/>
        <v>-144</v>
      </c>
      <c r="T34" s="40">
        <f t="shared" si="2"/>
        <v>0</v>
      </c>
      <c r="U34" s="38"/>
      <c r="V34" s="38"/>
      <c r="W34" s="38"/>
      <c r="X34" s="38"/>
      <c r="Y34" s="38"/>
      <c r="Z34" s="38"/>
      <c r="AA34" s="38"/>
      <c r="AB34" s="38"/>
      <c r="AC34" s="38"/>
      <c r="AD34" s="38"/>
      <c r="AE34" s="38"/>
      <c r="AF34" s="38"/>
      <c r="AG34" s="38"/>
      <c r="AH34" s="38"/>
      <c r="AI34" s="38"/>
      <c r="AJ34" s="38"/>
      <c r="AK34" s="38"/>
      <c r="AL34" s="38"/>
      <c r="AM34" s="38"/>
    </row>
    <row r="35" spans="1:39" x14ac:dyDescent="0.35">
      <c r="A35" s="11"/>
      <c r="B35" s="39"/>
      <c r="C35" s="39" t="s">
        <v>1274</v>
      </c>
      <c r="D35" s="38"/>
      <c r="E35" s="40"/>
      <c r="F35" s="40"/>
      <c r="G35" s="40"/>
      <c r="H35" s="40"/>
      <c r="I35" s="40"/>
      <c r="J35" s="40"/>
      <c r="K35" s="40"/>
      <c r="L35" s="40"/>
      <c r="M35" s="40">
        <v>-292</v>
      </c>
      <c r="N35" s="40"/>
      <c r="O35" s="40"/>
      <c r="P35" s="40">
        <v>-385</v>
      </c>
      <c r="Q35" s="40"/>
      <c r="R35" s="40"/>
      <c r="S35" s="40">
        <v>-115</v>
      </c>
      <c r="T35" s="40"/>
      <c r="U35" s="38"/>
      <c r="V35" s="38"/>
      <c r="W35" s="38"/>
      <c r="X35" s="38">
        <v>-131</v>
      </c>
      <c r="Y35" s="38">
        <v>-663</v>
      </c>
      <c r="Z35" s="38">
        <v>-761</v>
      </c>
      <c r="AB35" s="38"/>
      <c r="AC35" s="38">
        <v>-514</v>
      </c>
      <c r="AD35" s="38">
        <v>-282</v>
      </c>
      <c r="AE35" s="38"/>
      <c r="AF35" s="38"/>
      <c r="AG35" s="38"/>
      <c r="AH35" s="38"/>
      <c r="AI35" s="38"/>
      <c r="AJ35" s="38"/>
      <c r="AK35" s="38"/>
      <c r="AL35" s="38"/>
      <c r="AM35" s="38"/>
    </row>
    <row r="36" spans="1:39" x14ac:dyDescent="0.35">
      <c r="A36" s="11"/>
      <c r="B36" s="39"/>
      <c r="C36" s="39" t="s">
        <v>1275</v>
      </c>
      <c r="D36" s="38"/>
      <c r="E36" s="40"/>
      <c r="F36" s="40"/>
      <c r="G36" s="40"/>
      <c r="H36" s="40"/>
      <c r="I36" s="40"/>
      <c r="J36" s="40"/>
      <c r="K36" s="40"/>
      <c r="L36" s="40"/>
      <c r="M36" s="42">
        <f>M34-M35</f>
        <v>852</v>
      </c>
      <c r="N36" s="40"/>
      <c r="O36" s="40"/>
      <c r="P36" s="42">
        <f>P34-P35</f>
        <v>15</v>
      </c>
      <c r="Q36" s="40"/>
      <c r="R36" s="40"/>
      <c r="S36" s="42">
        <f>S34-S35</f>
        <v>-29</v>
      </c>
      <c r="T36" s="40"/>
      <c r="U36" s="38"/>
      <c r="V36" s="38"/>
      <c r="W36" s="38"/>
      <c r="X36" s="38"/>
      <c r="Y36" s="38"/>
      <c r="Z36" s="38"/>
      <c r="AA36" s="38"/>
      <c r="AB36" s="38"/>
      <c r="AC36" s="38"/>
      <c r="AD36" s="38"/>
      <c r="AE36" s="38"/>
      <c r="AF36" s="38"/>
      <c r="AG36" s="38"/>
      <c r="AH36" s="38"/>
      <c r="AI36" s="38"/>
      <c r="AJ36" s="38"/>
      <c r="AK36" s="38"/>
      <c r="AL36" s="38"/>
      <c r="AM36" s="38"/>
    </row>
    <row r="37" spans="1:39" x14ac:dyDescent="0.35">
      <c r="A37" s="11"/>
      <c r="B37" s="36" t="s">
        <v>7</v>
      </c>
      <c r="C37" s="37"/>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row>
    <row r="38" spans="1:39" x14ac:dyDescent="0.35">
      <c r="A38" s="11"/>
      <c r="B38" s="39" t="s">
        <v>1256</v>
      </c>
      <c r="C38" s="37" t="s">
        <v>792</v>
      </c>
      <c r="D38" s="38">
        <v>0</v>
      </c>
      <c r="E38" s="38">
        <v>0</v>
      </c>
      <c r="F38" s="38">
        <v>0</v>
      </c>
      <c r="G38" s="38">
        <v>0</v>
      </c>
      <c r="H38" s="38">
        <v>0</v>
      </c>
      <c r="I38" s="38">
        <v>0</v>
      </c>
      <c r="J38" s="38">
        <v>0</v>
      </c>
      <c r="K38" s="38">
        <v>0</v>
      </c>
      <c r="L38" s="38">
        <v>0</v>
      </c>
      <c r="M38" s="38">
        <v>0</v>
      </c>
      <c r="N38" s="38">
        <v>0</v>
      </c>
      <c r="O38" s="38">
        <v>0</v>
      </c>
      <c r="P38" s="38">
        <v>0</v>
      </c>
      <c r="Q38" s="38">
        <v>0</v>
      </c>
      <c r="R38" s="38">
        <v>0</v>
      </c>
      <c r="S38" s="38">
        <v>0</v>
      </c>
      <c r="T38" s="38">
        <v>0</v>
      </c>
      <c r="U38" s="38">
        <v>0</v>
      </c>
      <c r="V38" s="38">
        <v>0</v>
      </c>
      <c r="W38" s="38">
        <v>0</v>
      </c>
      <c r="X38" s="38">
        <v>0</v>
      </c>
      <c r="Y38" s="38">
        <v>0</v>
      </c>
      <c r="Z38" s="38">
        <v>0</v>
      </c>
      <c r="AA38" s="38">
        <v>0</v>
      </c>
      <c r="AB38" s="38">
        <v>0</v>
      </c>
      <c r="AC38" s="38">
        <v>0</v>
      </c>
      <c r="AD38" s="38">
        <v>0</v>
      </c>
      <c r="AE38" s="38">
        <v>0</v>
      </c>
      <c r="AF38" s="38">
        <v>0</v>
      </c>
      <c r="AG38" s="38">
        <v>0</v>
      </c>
      <c r="AH38" s="38">
        <v>0</v>
      </c>
      <c r="AI38" s="38">
        <v>0</v>
      </c>
      <c r="AJ38" s="38">
        <v>0</v>
      </c>
      <c r="AK38" s="38">
        <v>0</v>
      </c>
      <c r="AL38" s="38">
        <v>0</v>
      </c>
      <c r="AM38" s="38">
        <v>0</v>
      </c>
    </row>
    <row r="39" spans="1:39" x14ac:dyDescent="0.35">
      <c r="A39" s="11"/>
      <c r="B39" s="39" t="s">
        <v>1257</v>
      </c>
      <c r="C39" s="37" t="s">
        <v>792</v>
      </c>
      <c r="D39" s="38">
        <v>0</v>
      </c>
      <c r="E39" s="38">
        <v>0</v>
      </c>
      <c r="F39" s="38">
        <v>0</v>
      </c>
      <c r="G39" s="38">
        <v>0</v>
      </c>
      <c r="H39" s="38">
        <v>0</v>
      </c>
      <c r="I39" s="38">
        <v>0</v>
      </c>
      <c r="J39" s="38">
        <v>0</v>
      </c>
      <c r="K39" s="38">
        <v>0</v>
      </c>
      <c r="L39" s="38">
        <v>0</v>
      </c>
      <c r="M39" s="38">
        <v>0</v>
      </c>
      <c r="N39" s="38">
        <v>0</v>
      </c>
      <c r="O39" s="38">
        <v>0</v>
      </c>
      <c r="P39" s="38">
        <v>0</v>
      </c>
      <c r="Q39" s="38">
        <v>0</v>
      </c>
      <c r="R39" s="38">
        <v>0</v>
      </c>
      <c r="S39" s="38">
        <v>0</v>
      </c>
      <c r="T39" s="38">
        <v>0</v>
      </c>
      <c r="U39" s="38">
        <v>0</v>
      </c>
      <c r="V39" s="38">
        <v>0</v>
      </c>
      <c r="W39" s="38">
        <v>0</v>
      </c>
      <c r="X39" s="38">
        <v>0</v>
      </c>
      <c r="Y39" s="38">
        <v>0</v>
      </c>
      <c r="Z39" s="38">
        <v>0</v>
      </c>
      <c r="AA39" s="38">
        <v>0</v>
      </c>
      <c r="AB39" s="38">
        <v>0</v>
      </c>
      <c r="AC39" s="38">
        <v>0</v>
      </c>
      <c r="AD39" s="38">
        <v>0</v>
      </c>
      <c r="AE39" s="38">
        <v>0</v>
      </c>
      <c r="AF39" s="38">
        <v>0</v>
      </c>
      <c r="AG39" s="38">
        <v>0</v>
      </c>
      <c r="AH39" s="38">
        <v>0</v>
      </c>
      <c r="AI39" s="38">
        <v>0</v>
      </c>
      <c r="AJ39" s="38">
        <v>0</v>
      </c>
      <c r="AK39" s="38">
        <v>0</v>
      </c>
      <c r="AL39" s="38">
        <v>0</v>
      </c>
      <c r="AM39" s="38">
        <v>0</v>
      </c>
    </row>
    <row r="40" spans="1:39" x14ac:dyDescent="0.35">
      <c r="A40" s="11"/>
      <c r="B40" s="39" t="s">
        <v>713</v>
      </c>
      <c r="C40" s="37" t="s">
        <v>792</v>
      </c>
      <c r="D40" s="40">
        <v>2592</v>
      </c>
      <c r="E40" s="40">
        <v>2592</v>
      </c>
      <c r="F40" s="40">
        <v>2002</v>
      </c>
      <c r="G40" s="40">
        <v>2002</v>
      </c>
      <c r="H40" s="40">
        <v>2002</v>
      </c>
      <c r="I40" s="40">
        <v>2002</v>
      </c>
      <c r="J40" s="40">
        <v>1764</v>
      </c>
      <c r="K40" s="40">
        <v>1764</v>
      </c>
      <c r="L40" s="40">
        <v>2030</v>
      </c>
      <c r="M40" s="40">
        <v>2030</v>
      </c>
      <c r="N40" s="40">
        <v>2030</v>
      </c>
      <c r="O40" s="40">
        <v>1946</v>
      </c>
      <c r="P40" s="40">
        <v>1946</v>
      </c>
      <c r="Q40" s="40">
        <v>1817</v>
      </c>
      <c r="R40" s="40">
        <v>1817</v>
      </c>
      <c r="S40" s="40">
        <v>2117</v>
      </c>
      <c r="T40" s="40">
        <v>2117</v>
      </c>
      <c r="U40" s="40">
        <v>2117</v>
      </c>
      <c r="V40" s="40">
        <v>2117</v>
      </c>
      <c r="W40" s="40">
        <v>2117</v>
      </c>
      <c r="X40" s="40">
        <v>2173</v>
      </c>
      <c r="Y40" s="40">
        <v>2050</v>
      </c>
      <c r="Z40" s="40">
        <v>2050</v>
      </c>
      <c r="AA40" s="40">
        <v>2096</v>
      </c>
      <c r="AB40" s="40">
        <v>2096</v>
      </c>
      <c r="AC40" s="40">
        <v>2096</v>
      </c>
      <c r="AD40" s="40">
        <v>2096</v>
      </c>
      <c r="AE40" s="40">
        <v>2096</v>
      </c>
      <c r="AF40" s="40">
        <v>1996</v>
      </c>
      <c r="AG40" s="40">
        <v>1973</v>
      </c>
      <c r="AH40" s="40">
        <v>1927</v>
      </c>
      <c r="AI40" s="40">
        <v>1904</v>
      </c>
      <c r="AJ40" s="40">
        <v>1904</v>
      </c>
      <c r="AK40" s="40">
        <v>1904</v>
      </c>
      <c r="AL40" s="40">
        <v>1904</v>
      </c>
      <c r="AM40" s="40">
        <v>1904</v>
      </c>
    </row>
    <row r="41" spans="1:39" x14ac:dyDescent="0.35">
      <c r="A41" s="11"/>
      <c r="B41" s="39" t="s">
        <v>1258</v>
      </c>
      <c r="C41" s="37" t="s">
        <v>792</v>
      </c>
      <c r="D41" s="38">
        <v>266</v>
      </c>
      <c r="E41" s="38">
        <v>266</v>
      </c>
      <c r="F41" s="38">
        <v>266</v>
      </c>
      <c r="G41" s="38">
        <v>129</v>
      </c>
      <c r="H41" s="38">
        <v>129</v>
      </c>
      <c r="I41" s="38">
        <v>129</v>
      </c>
      <c r="J41" s="38">
        <v>129</v>
      </c>
      <c r="K41" s="38">
        <v>129</v>
      </c>
      <c r="L41" s="38">
        <v>129</v>
      </c>
      <c r="M41" s="38">
        <v>129</v>
      </c>
      <c r="N41" s="38">
        <v>129</v>
      </c>
      <c r="O41" s="38">
        <v>129</v>
      </c>
      <c r="P41" s="38">
        <v>129</v>
      </c>
      <c r="Q41" s="38">
        <v>129</v>
      </c>
      <c r="R41" s="38">
        <v>129</v>
      </c>
      <c r="S41" s="38">
        <v>129</v>
      </c>
      <c r="T41" s="38">
        <v>129</v>
      </c>
      <c r="U41" s="38">
        <v>129</v>
      </c>
      <c r="V41" s="38">
        <v>129</v>
      </c>
      <c r="W41" s="38">
        <v>129</v>
      </c>
      <c r="X41" s="38">
        <v>129</v>
      </c>
      <c r="Y41" s="38">
        <v>129</v>
      </c>
      <c r="Z41" s="38">
        <v>129</v>
      </c>
      <c r="AA41" s="38">
        <v>129</v>
      </c>
      <c r="AB41" s="38">
        <v>129</v>
      </c>
      <c r="AC41" s="38">
        <v>129</v>
      </c>
      <c r="AD41" s="38">
        <v>129</v>
      </c>
      <c r="AE41" s="38">
        <v>129</v>
      </c>
      <c r="AF41" s="38">
        <v>129</v>
      </c>
      <c r="AG41" s="38">
        <v>129</v>
      </c>
      <c r="AH41" s="38">
        <v>129</v>
      </c>
      <c r="AI41" s="38">
        <v>129</v>
      </c>
      <c r="AJ41" s="38">
        <v>129</v>
      </c>
      <c r="AK41" s="38">
        <v>129</v>
      </c>
      <c r="AL41" s="38">
        <v>129</v>
      </c>
      <c r="AM41" s="38">
        <v>129</v>
      </c>
    </row>
    <row r="42" spans="1:39" x14ac:dyDescent="0.35">
      <c r="A42" s="11"/>
      <c r="B42" s="39" t="s">
        <v>316</v>
      </c>
      <c r="C42" s="37" t="s">
        <v>792</v>
      </c>
      <c r="D42" s="40">
        <v>2575</v>
      </c>
      <c r="E42" s="40">
        <v>2778</v>
      </c>
      <c r="F42" s="40">
        <v>2778</v>
      </c>
      <c r="G42" s="40">
        <v>3018</v>
      </c>
      <c r="H42" s="40">
        <v>3018</v>
      </c>
      <c r="I42" s="40">
        <v>3403</v>
      </c>
      <c r="J42" s="40">
        <v>3603</v>
      </c>
      <c r="K42" s="40">
        <v>3703</v>
      </c>
      <c r="L42" s="40">
        <v>3703</v>
      </c>
      <c r="M42" s="40">
        <v>3903</v>
      </c>
      <c r="N42" s="40">
        <v>3933</v>
      </c>
      <c r="O42" s="40">
        <v>4283</v>
      </c>
      <c r="P42" s="40">
        <v>4383</v>
      </c>
      <c r="Q42" s="40">
        <v>4583</v>
      </c>
      <c r="R42" s="40">
        <v>4683</v>
      </c>
      <c r="S42" s="40">
        <v>4823</v>
      </c>
      <c r="T42" s="40">
        <v>4823</v>
      </c>
      <c r="U42" s="40">
        <v>4923</v>
      </c>
      <c r="V42" s="40">
        <v>5023</v>
      </c>
      <c r="W42" s="40">
        <v>5223</v>
      </c>
      <c r="X42" s="40">
        <v>5523</v>
      </c>
      <c r="Y42" s="40">
        <v>5623</v>
      </c>
      <c r="Z42" s="40">
        <v>5723</v>
      </c>
      <c r="AA42" s="40">
        <v>5823</v>
      </c>
      <c r="AB42" s="40">
        <v>5923</v>
      </c>
      <c r="AC42" s="40">
        <v>6073</v>
      </c>
      <c r="AD42" s="40">
        <v>6153</v>
      </c>
      <c r="AE42" s="40">
        <v>6153</v>
      </c>
      <c r="AF42" s="40">
        <v>6153</v>
      </c>
      <c r="AG42" s="40">
        <v>6153</v>
      </c>
      <c r="AH42" s="40">
        <v>6153</v>
      </c>
      <c r="AI42" s="40">
        <v>6253</v>
      </c>
      <c r="AJ42" s="40">
        <v>6353</v>
      </c>
      <c r="AK42" s="40">
        <v>6353</v>
      </c>
      <c r="AL42" s="40">
        <v>6353</v>
      </c>
      <c r="AM42" s="40">
        <v>6453</v>
      </c>
    </row>
    <row r="43" spans="1:39" x14ac:dyDescent="0.35">
      <c r="A43" s="11"/>
      <c r="B43" s="39" t="s">
        <v>309</v>
      </c>
      <c r="C43" s="37" t="s">
        <v>792</v>
      </c>
      <c r="D43" s="38">
        <v>752</v>
      </c>
      <c r="E43" s="38">
        <v>752</v>
      </c>
      <c r="F43" s="38">
        <v>752</v>
      </c>
      <c r="G43" s="38">
        <v>752</v>
      </c>
      <c r="H43" s="38">
        <v>752</v>
      </c>
      <c r="I43" s="38">
        <v>806</v>
      </c>
      <c r="J43" s="38">
        <v>959</v>
      </c>
      <c r="K43" s="40">
        <v>1012</v>
      </c>
      <c r="L43" s="40">
        <v>1065</v>
      </c>
      <c r="M43" s="40">
        <v>1118</v>
      </c>
      <c r="N43" s="40">
        <v>1171</v>
      </c>
      <c r="O43" s="40">
        <v>1325</v>
      </c>
      <c r="P43" s="40">
        <v>1528</v>
      </c>
      <c r="Q43" s="40">
        <v>1851</v>
      </c>
      <c r="R43" s="40">
        <v>2004</v>
      </c>
      <c r="S43" s="40">
        <v>2307</v>
      </c>
      <c r="T43" s="40">
        <v>2352</v>
      </c>
      <c r="U43" s="40">
        <v>2400</v>
      </c>
      <c r="V43" s="40">
        <v>2455</v>
      </c>
      <c r="W43" s="40">
        <v>2612</v>
      </c>
      <c r="X43" s="40">
        <v>2708</v>
      </c>
      <c r="Y43" s="40">
        <v>2758</v>
      </c>
      <c r="Z43" s="40">
        <v>2812</v>
      </c>
      <c r="AA43" s="40">
        <v>2868</v>
      </c>
      <c r="AB43" s="40">
        <v>2928</v>
      </c>
      <c r="AC43" s="40">
        <v>3082</v>
      </c>
      <c r="AD43" s="40">
        <v>3134</v>
      </c>
      <c r="AE43" s="40">
        <v>3243</v>
      </c>
      <c r="AF43" s="40">
        <v>3390</v>
      </c>
      <c r="AG43" s="40">
        <v>3442</v>
      </c>
      <c r="AH43" s="40">
        <v>3495</v>
      </c>
      <c r="AI43" s="40">
        <v>3597</v>
      </c>
      <c r="AJ43" s="40">
        <v>3749</v>
      </c>
      <c r="AK43" s="40">
        <v>3802</v>
      </c>
      <c r="AL43" s="40">
        <v>3854</v>
      </c>
      <c r="AM43" s="40">
        <v>3906</v>
      </c>
    </row>
    <row r="44" spans="1:39" x14ac:dyDescent="0.35">
      <c r="A44" s="11"/>
      <c r="B44" s="39" t="s">
        <v>1259</v>
      </c>
      <c r="C44" s="37" t="s">
        <v>792</v>
      </c>
      <c r="D44" s="40">
        <v>2511</v>
      </c>
      <c r="E44" s="40">
        <v>2654</v>
      </c>
      <c r="F44" s="40">
        <v>2775</v>
      </c>
      <c r="G44" s="40">
        <v>2964</v>
      </c>
      <c r="H44" s="40">
        <v>3147</v>
      </c>
      <c r="I44" s="40">
        <v>3351</v>
      </c>
      <c r="J44" s="40">
        <v>3554</v>
      </c>
      <c r="K44" s="40">
        <v>3761</v>
      </c>
      <c r="L44" s="40">
        <v>3928</v>
      </c>
      <c r="M44" s="40">
        <v>4102</v>
      </c>
      <c r="N44" s="40">
        <v>4282</v>
      </c>
      <c r="O44" s="40">
        <v>4486</v>
      </c>
      <c r="P44" s="40">
        <v>4628</v>
      </c>
      <c r="Q44" s="40">
        <v>4763</v>
      </c>
      <c r="R44" s="40">
        <v>4906</v>
      </c>
      <c r="S44" s="40">
        <v>5067</v>
      </c>
      <c r="T44" s="40">
        <v>5172</v>
      </c>
      <c r="U44" s="40">
        <v>5272</v>
      </c>
      <c r="V44" s="40">
        <v>5380</v>
      </c>
      <c r="W44" s="40">
        <v>5507</v>
      </c>
      <c r="X44" s="40">
        <v>5610</v>
      </c>
      <c r="Y44" s="40">
        <v>5721</v>
      </c>
      <c r="Z44" s="40">
        <v>5843</v>
      </c>
      <c r="AA44" s="40">
        <v>5983</v>
      </c>
      <c r="AB44" s="40">
        <v>6093</v>
      </c>
      <c r="AC44" s="40">
        <v>6204</v>
      </c>
      <c r="AD44" s="40">
        <v>6327</v>
      </c>
      <c r="AE44" s="40">
        <v>6467</v>
      </c>
      <c r="AF44" s="40">
        <v>6575</v>
      </c>
      <c r="AG44" s="40">
        <v>6687</v>
      </c>
      <c r="AH44" s="40">
        <v>6808</v>
      </c>
      <c r="AI44" s="40">
        <v>6928</v>
      </c>
      <c r="AJ44" s="40">
        <v>7044</v>
      </c>
      <c r="AK44" s="40">
        <v>7161</v>
      </c>
      <c r="AL44" s="40">
        <v>7211</v>
      </c>
      <c r="AM44" s="40">
        <v>7261</v>
      </c>
    </row>
    <row r="45" spans="1:39" x14ac:dyDescent="0.35">
      <c r="A45" s="11"/>
      <c r="B45" s="39" t="s">
        <v>1260</v>
      </c>
      <c r="C45" s="37" t="s">
        <v>792</v>
      </c>
      <c r="D45" s="38">
        <v>359</v>
      </c>
      <c r="E45" s="38">
        <v>359</v>
      </c>
      <c r="F45" s="38">
        <v>359</v>
      </c>
      <c r="G45" s="38">
        <v>360</v>
      </c>
      <c r="H45" s="38">
        <v>360</v>
      </c>
      <c r="I45" s="38">
        <v>359</v>
      </c>
      <c r="J45" s="38">
        <v>359</v>
      </c>
      <c r="K45" s="38">
        <v>359</v>
      </c>
      <c r="L45" s="38">
        <v>359</v>
      </c>
      <c r="M45" s="38">
        <v>359</v>
      </c>
      <c r="N45" s="38">
        <v>358</v>
      </c>
      <c r="O45" s="38">
        <v>358</v>
      </c>
      <c r="P45" s="38">
        <v>358</v>
      </c>
      <c r="Q45" s="38">
        <v>358</v>
      </c>
      <c r="R45" s="38">
        <v>359</v>
      </c>
      <c r="S45" s="38">
        <v>359</v>
      </c>
      <c r="T45" s="38">
        <v>359</v>
      </c>
      <c r="U45" s="38">
        <v>359</v>
      </c>
      <c r="V45" s="38">
        <v>359</v>
      </c>
      <c r="W45" s="38">
        <v>359</v>
      </c>
      <c r="X45" s="38">
        <v>357</v>
      </c>
      <c r="Y45" s="38">
        <v>357</v>
      </c>
      <c r="Z45" s="38">
        <v>357</v>
      </c>
      <c r="AA45" s="38">
        <v>357</v>
      </c>
      <c r="AB45" s="38">
        <v>357</v>
      </c>
      <c r="AC45" s="38">
        <v>357</v>
      </c>
      <c r="AD45" s="38">
        <v>357</v>
      </c>
      <c r="AE45" s="38">
        <v>357</v>
      </c>
      <c r="AF45" s="38">
        <v>357</v>
      </c>
      <c r="AG45" s="38">
        <v>357</v>
      </c>
      <c r="AH45" s="38">
        <v>357</v>
      </c>
      <c r="AI45" s="38">
        <v>357</v>
      </c>
      <c r="AJ45" s="38">
        <v>357</v>
      </c>
      <c r="AK45" s="38">
        <v>357</v>
      </c>
      <c r="AL45" s="38">
        <v>357</v>
      </c>
      <c r="AM45" s="38">
        <v>357</v>
      </c>
    </row>
    <row r="46" spans="1:39" x14ac:dyDescent="0.35">
      <c r="A46" s="11"/>
      <c r="B46" s="39" t="s">
        <v>1271</v>
      </c>
      <c r="C46" s="37" t="s">
        <v>792</v>
      </c>
      <c r="D46" s="38">
        <v>692</v>
      </c>
      <c r="E46" s="40">
        <v>1053</v>
      </c>
      <c r="F46" s="40">
        <v>1113</v>
      </c>
      <c r="G46" s="40">
        <v>1113</v>
      </c>
      <c r="H46" s="40">
        <v>1113</v>
      </c>
      <c r="I46" s="40">
        <v>1408</v>
      </c>
      <c r="J46" s="40">
        <v>1408</v>
      </c>
      <c r="K46" s="40">
        <v>1408</v>
      </c>
      <c r="L46" s="40">
        <v>1508</v>
      </c>
      <c r="M46" s="40">
        <v>1908</v>
      </c>
      <c r="N46" s="40">
        <v>2058</v>
      </c>
      <c r="O46" s="40">
        <v>2458</v>
      </c>
      <c r="P46" s="40">
        <v>2608</v>
      </c>
      <c r="Q46" s="40">
        <v>3008</v>
      </c>
      <c r="R46" s="40">
        <v>3208</v>
      </c>
      <c r="S46" s="40">
        <v>3308</v>
      </c>
      <c r="T46" s="40">
        <v>3508</v>
      </c>
      <c r="U46" s="40">
        <v>3508</v>
      </c>
      <c r="V46" s="40">
        <v>3508</v>
      </c>
      <c r="W46" s="40">
        <v>3758</v>
      </c>
      <c r="X46" s="40">
        <v>3758</v>
      </c>
      <c r="Y46" s="40">
        <v>3858</v>
      </c>
      <c r="Z46" s="40">
        <v>3958</v>
      </c>
      <c r="AA46" s="40">
        <v>3958</v>
      </c>
      <c r="AB46" s="40">
        <v>3958</v>
      </c>
      <c r="AC46" s="40">
        <v>4158</v>
      </c>
      <c r="AD46" s="40">
        <v>4158</v>
      </c>
      <c r="AE46" s="40">
        <v>4258</v>
      </c>
      <c r="AF46" s="40">
        <v>4258</v>
      </c>
      <c r="AG46" s="40">
        <v>4758</v>
      </c>
      <c r="AH46" s="40">
        <v>4758</v>
      </c>
      <c r="AI46" s="40">
        <v>4758</v>
      </c>
      <c r="AJ46" s="40">
        <v>4758</v>
      </c>
      <c r="AK46" s="40">
        <v>5058</v>
      </c>
      <c r="AL46" s="40">
        <v>5058</v>
      </c>
      <c r="AM46" s="40">
        <v>5058</v>
      </c>
    </row>
    <row r="47" spans="1:39" x14ac:dyDescent="0.35">
      <c r="A47" s="11"/>
      <c r="B47" s="39" t="s">
        <v>1272</v>
      </c>
      <c r="C47" s="37" t="s">
        <v>792</v>
      </c>
      <c r="D47" s="38">
        <v>247</v>
      </c>
      <c r="E47" s="38">
        <v>316</v>
      </c>
      <c r="F47" s="38">
        <v>392</v>
      </c>
      <c r="G47" s="38">
        <v>470</v>
      </c>
      <c r="H47" s="38">
        <v>584</v>
      </c>
      <c r="I47" s="38">
        <v>704</v>
      </c>
      <c r="J47" s="38">
        <v>827</v>
      </c>
      <c r="K47" s="38">
        <v>952</v>
      </c>
      <c r="L47" s="40">
        <v>1073</v>
      </c>
      <c r="M47" s="40">
        <v>1190</v>
      </c>
      <c r="N47" s="40">
        <v>1313</v>
      </c>
      <c r="O47" s="40">
        <v>1477</v>
      </c>
      <c r="P47" s="40">
        <v>1657</v>
      </c>
      <c r="Q47" s="40">
        <v>1849</v>
      </c>
      <c r="R47" s="40">
        <v>2023</v>
      </c>
      <c r="S47" s="40">
        <v>2193</v>
      </c>
      <c r="T47" s="40">
        <v>2363</v>
      </c>
      <c r="U47" s="40">
        <v>2531</v>
      </c>
      <c r="V47" s="40">
        <v>2692</v>
      </c>
      <c r="W47" s="40">
        <v>2849</v>
      </c>
      <c r="X47" s="40">
        <v>2996</v>
      </c>
      <c r="Y47" s="40">
        <v>3146</v>
      </c>
      <c r="Z47" s="40">
        <v>3271</v>
      </c>
      <c r="AA47" s="40">
        <v>3367</v>
      </c>
      <c r="AB47" s="40">
        <v>3451</v>
      </c>
      <c r="AC47" s="40">
        <v>3529</v>
      </c>
      <c r="AD47" s="40">
        <v>3605</v>
      </c>
      <c r="AE47" s="40">
        <v>3676</v>
      </c>
      <c r="AF47" s="40">
        <v>3747</v>
      </c>
      <c r="AG47" s="40">
        <v>3819</v>
      </c>
      <c r="AH47" s="40">
        <v>3890</v>
      </c>
      <c r="AI47" s="40">
        <v>3940</v>
      </c>
      <c r="AJ47" s="40">
        <v>3991</v>
      </c>
      <c r="AK47" s="40">
        <v>4041</v>
      </c>
      <c r="AL47" s="40">
        <v>4091</v>
      </c>
      <c r="AM47" s="40">
        <v>4141</v>
      </c>
    </row>
    <row r="48" spans="1:39" x14ac:dyDescent="0.35">
      <c r="A48" s="11"/>
      <c r="B48" s="39" t="s">
        <v>1263</v>
      </c>
      <c r="C48" s="37" t="s">
        <v>792</v>
      </c>
      <c r="D48" s="38">
        <v>0</v>
      </c>
      <c r="E48" s="38">
        <v>0</v>
      </c>
      <c r="F48" s="38">
        <v>0</v>
      </c>
      <c r="G48" s="38">
        <v>0</v>
      </c>
      <c r="H48" s="38">
        <v>0</v>
      </c>
      <c r="I48" s="38">
        <v>0</v>
      </c>
      <c r="J48" s="38">
        <v>0</v>
      </c>
      <c r="K48" s="38">
        <v>0</v>
      </c>
      <c r="L48" s="38">
        <v>0</v>
      </c>
      <c r="M48" s="38">
        <v>0</v>
      </c>
      <c r="N48" s="38">
        <v>0</v>
      </c>
      <c r="O48" s="38">
        <v>0</v>
      </c>
      <c r="P48" s="38">
        <v>0</v>
      </c>
      <c r="Q48" s="38">
        <v>0</v>
      </c>
      <c r="R48" s="38">
        <v>0</v>
      </c>
      <c r="S48" s="38">
        <v>252</v>
      </c>
      <c r="T48" s="38">
        <v>252</v>
      </c>
      <c r="U48" s="38">
        <v>252</v>
      </c>
      <c r="V48" s="38">
        <v>252</v>
      </c>
      <c r="W48" s="38">
        <v>252</v>
      </c>
      <c r="X48" s="38">
        <v>252</v>
      </c>
      <c r="Y48" s="38">
        <v>252</v>
      </c>
      <c r="Z48" s="38">
        <v>252</v>
      </c>
      <c r="AA48" s="38">
        <v>252</v>
      </c>
      <c r="AB48" s="38">
        <v>252</v>
      </c>
      <c r="AC48" s="38">
        <v>252</v>
      </c>
      <c r="AD48" s="38">
        <v>252</v>
      </c>
      <c r="AE48" s="38">
        <v>252</v>
      </c>
      <c r="AF48" s="38">
        <v>252</v>
      </c>
      <c r="AG48" s="38">
        <v>252</v>
      </c>
      <c r="AH48" s="38">
        <v>252</v>
      </c>
      <c r="AI48" s="38">
        <v>252</v>
      </c>
      <c r="AJ48" s="38">
        <v>252</v>
      </c>
      <c r="AK48" s="38">
        <v>252</v>
      </c>
      <c r="AL48" s="38">
        <v>252</v>
      </c>
      <c r="AM48" s="38">
        <v>252</v>
      </c>
    </row>
    <row r="49" spans="1:39" x14ac:dyDescent="0.35">
      <c r="A49" s="11"/>
      <c r="B49" s="39" t="s">
        <v>1264</v>
      </c>
      <c r="C49" s="37" t="s">
        <v>792</v>
      </c>
      <c r="D49" s="38">
        <v>0</v>
      </c>
      <c r="E49" s="38">
        <v>0</v>
      </c>
      <c r="F49" s="38">
        <v>0</v>
      </c>
      <c r="G49" s="38">
        <v>0</v>
      </c>
      <c r="H49" s="38">
        <v>0</v>
      </c>
      <c r="I49" s="38">
        <v>0</v>
      </c>
      <c r="J49" s="38">
        <v>0</v>
      </c>
      <c r="K49" s="38">
        <v>0</v>
      </c>
      <c r="L49" s="38">
        <v>0</v>
      </c>
      <c r="M49" s="38">
        <v>0</v>
      </c>
      <c r="N49" s="38">
        <v>0</v>
      </c>
      <c r="O49" s="38">
        <v>0</v>
      </c>
      <c r="P49" s="38">
        <v>0</v>
      </c>
      <c r="Q49" s="38">
        <v>0</v>
      </c>
      <c r="R49" s="38">
        <v>0</v>
      </c>
      <c r="S49" s="38">
        <v>0</v>
      </c>
      <c r="T49" s="38">
        <v>0</v>
      </c>
      <c r="U49" s="38">
        <v>251</v>
      </c>
      <c r="V49" s="38">
        <v>251</v>
      </c>
      <c r="W49" s="38">
        <v>251</v>
      </c>
      <c r="X49" s="38">
        <v>251</v>
      </c>
      <c r="Y49" s="38">
        <v>251</v>
      </c>
      <c r="Z49" s="38">
        <v>251</v>
      </c>
      <c r="AA49" s="38">
        <v>251</v>
      </c>
      <c r="AB49" s="38">
        <v>251</v>
      </c>
      <c r="AC49" s="38">
        <v>251</v>
      </c>
      <c r="AD49" s="38">
        <v>251</v>
      </c>
      <c r="AE49" s="38">
        <v>251</v>
      </c>
      <c r="AF49" s="38">
        <v>251</v>
      </c>
      <c r="AG49" s="38">
        <v>251</v>
      </c>
      <c r="AH49" s="38">
        <v>251</v>
      </c>
      <c r="AI49" s="38">
        <v>251</v>
      </c>
      <c r="AJ49" s="38">
        <v>251</v>
      </c>
      <c r="AK49" s="38">
        <v>251</v>
      </c>
      <c r="AL49" s="38">
        <v>251</v>
      </c>
      <c r="AM49" s="38">
        <v>251</v>
      </c>
    </row>
    <row r="50" spans="1:39" x14ac:dyDescent="0.35">
      <c r="A50" s="11"/>
      <c r="B50" s="39"/>
      <c r="C50" s="39" t="s">
        <v>1273</v>
      </c>
      <c r="D50" s="38"/>
      <c r="E50" s="40">
        <f>E40-D40</f>
        <v>0</v>
      </c>
      <c r="F50" s="41">
        <f t="shared" ref="F50:T50" si="3">F40-E40</f>
        <v>-590</v>
      </c>
      <c r="G50" s="40">
        <f t="shared" si="3"/>
        <v>0</v>
      </c>
      <c r="H50" s="40">
        <f t="shared" si="3"/>
        <v>0</v>
      </c>
      <c r="I50" s="40">
        <f t="shared" si="3"/>
        <v>0</v>
      </c>
      <c r="J50" s="41">
        <f t="shared" si="3"/>
        <v>-238</v>
      </c>
      <c r="K50" s="40">
        <f t="shared" si="3"/>
        <v>0</v>
      </c>
      <c r="L50" s="41">
        <f t="shared" si="3"/>
        <v>266</v>
      </c>
      <c r="M50" s="40">
        <f t="shared" si="3"/>
        <v>0</v>
      </c>
      <c r="N50" s="40">
        <f t="shared" si="3"/>
        <v>0</v>
      </c>
      <c r="O50" s="41">
        <f t="shared" si="3"/>
        <v>-84</v>
      </c>
      <c r="P50" s="40">
        <f t="shared" si="3"/>
        <v>0</v>
      </c>
      <c r="Q50" s="41">
        <f t="shared" si="3"/>
        <v>-129</v>
      </c>
      <c r="R50" s="40">
        <f t="shared" si="3"/>
        <v>0</v>
      </c>
      <c r="S50" s="41">
        <f t="shared" si="3"/>
        <v>300</v>
      </c>
      <c r="T50" s="40">
        <f t="shared" si="3"/>
        <v>0</v>
      </c>
      <c r="U50" s="38"/>
      <c r="V50" s="38"/>
      <c r="W50" s="38"/>
      <c r="X50" s="38"/>
      <c r="Y50" s="38"/>
      <c r="Z50" s="38"/>
      <c r="AA50" s="38"/>
      <c r="AB50" s="38"/>
      <c r="AC50" s="38"/>
      <c r="AD50" s="38"/>
      <c r="AE50" s="38"/>
      <c r="AF50" s="38"/>
      <c r="AG50" s="38"/>
      <c r="AH50" s="38"/>
      <c r="AI50" s="38"/>
      <c r="AJ50" s="38"/>
      <c r="AK50" s="38"/>
      <c r="AL50" s="38"/>
      <c r="AM50" s="38"/>
    </row>
    <row r="51" spans="1:39" x14ac:dyDescent="0.35">
      <c r="A51" s="11"/>
      <c r="B51" s="39"/>
      <c r="C51" s="39" t="s">
        <v>1274</v>
      </c>
      <c r="D51" s="38"/>
      <c r="E51" s="40"/>
      <c r="F51" s="40">
        <v>-980</v>
      </c>
      <c r="G51" s="40"/>
      <c r="H51" s="40"/>
      <c r="I51" s="40"/>
      <c r="J51" s="40">
        <v>-246</v>
      </c>
      <c r="K51" s="40"/>
      <c r="L51" s="40">
        <v>-276</v>
      </c>
      <c r="M51" s="40"/>
      <c r="N51" s="40"/>
      <c r="O51" s="40">
        <v>-80</v>
      </c>
      <c r="P51" s="40"/>
      <c r="Q51" s="40">
        <v>-529</v>
      </c>
      <c r="R51" s="40"/>
      <c r="S51" s="40"/>
      <c r="T51" s="40"/>
      <c r="U51" s="38"/>
      <c r="V51" s="38"/>
      <c r="W51" s="38"/>
      <c r="X51" s="38">
        <v>-128</v>
      </c>
      <c r="Y51" s="38">
        <v>-128</v>
      </c>
      <c r="Z51" s="38"/>
      <c r="AA51" s="38"/>
      <c r="AB51" s="38"/>
      <c r="AC51" s="38"/>
      <c r="AD51" s="38"/>
      <c r="AE51" s="38"/>
      <c r="AF51" s="38"/>
      <c r="AG51" s="38">
        <v>-24</v>
      </c>
      <c r="AH51" s="38">
        <v>-53.5</v>
      </c>
      <c r="AI51" s="38">
        <v>-24</v>
      </c>
      <c r="AJ51" s="38"/>
      <c r="AK51" s="38"/>
      <c r="AL51" s="38"/>
      <c r="AM51" s="38"/>
    </row>
    <row r="52" spans="1:39" x14ac:dyDescent="0.35">
      <c r="A52" s="11"/>
      <c r="B52" s="39"/>
      <c r="C52" s="39" t="s">
        <v>1275</v>
      </c>
      <c r="D52" s="38"/>
      <c r="E52" s="40">
        <f>E50-E51</f>
        <v>0</v>
      </c>
      <c r="F52" s="42">
        <f t="shared" ref="F52:T52" si="4">F50-F51</f>
        <v>390</v>
      </c>
      <c r="G52" s="40">
        <f t="shared" si="4"/>
        <v>0</v>
      </c>
      <c r="H52" s="40">
        <f t="shared" si="4"/>
        <v>0</v>
      </c>
      <c r="I52" s="40">
        <f t="shared" si="4"/>
        <v>0</v>
      </c>
      <c r="J52" s="43">
        <f t="shared" si="4"/>
        <v>8</v>
      </c>
      <c r="K52" s="40">
        <f t="shared" si="4"/>
        <v>0</v>
      </c>
      <c r="L52" s="42">
        <f t="shared" si="4"/>
        <v>542</v>
      </c>
      <c r="M52" s="40">
        <f t="shared" si="4"/>
        <v>0</v>
      </c>
      <c r="N52" s="40">
        <f t="shared" si="4"/>
        <v>0</v>
      </c>
      <c r="O52" s="43">
        <f t="shared" si="4"/>
        <v>-4</v>
      </c>
      <c r="P52" s="40">
        <f t="shared" si="4"/>
        <v>0</v>
      </c>
      <c r="Q52" s="42">
        <f t="shared" si="4"/>
        <v>400</v>
      </c>
      <c r="R52" s="40">
        <f t="shared" si="4"/>
        <v>0</v>
      </c>
      <c r="S52" s="42">
        <f t="shared" si="4"/>
        <v>300</v>
      </c>
      <c r="T52" s="40">
        <f t="shared" si="4"/>
        <v>0</v>
      </c>
      <c r="U52" s="38"/>
      <c r="V52" s="38"/>
      <c r="W52" s="38"/>
      <c r="X52" s="38"/>
      <c r="Y52" s="38"/>
      <c r="Z52" s="38"/>
      <c r="AA52" s="38"/>
      <c r="AB52" s="38"/>
      <c r="AC52" s="38"/>
      <c r="AD52" s="38"/>
      <c r="AE52" s="38"/>
      <c r="AF52" s="38"/>
      <c r="AG52" s="38"/>
      <c r="AH52" s="38"/>
      <c r="AI52" s="38"/>
      <c r="AJ52" s="38"/>
      <c r="AK52" s="38"/>
      <c r="AL52" s="38"/>
      <c r="AM52" s="38"/>
    </row>
    <row r="53" spans="1:39" x14ac:dyDescent="0.35">
      <c r="A53" s="11"/>
      <c r="B53" s="36" t="s">
        <v>460</v>
      </c>
      <c r="C53" s="37"/>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row>
    <row r="54" spans="1:39" x14ac:dyDescent="0.35">
      <c r="A54" s="11"/>
      <c r="B54" s="39" t="s">
        <v>1256</v>
      </c>
      <c r="C54" s="37" t="s">
        <v>792</v>
      </c>
      <c r="D54" s="38">
        <v>0</v>
      </c>
      <c r="E54" s="38">
        <v>0</v>
      </c>
      <c r="F54" s="38">
        <v>0</v>
      </c>
      <c r="G54" s="38">
        <v>0</v>
      </c>
      <c r="H54" s="38">
        <v>0</v>
      </c>
      <c r="I54" s="38">
        <v>0</v>
      </c>
      <c r="J54" s="38">
        <v>0</v>
      </c>
      <c r="K54" s="38">
        <v>0</v>
      </c>
      <c r="L54" s="38">
        <v>0</v>
      </c>
      <c r="M54" s="38">
        <v>0</v>
      </c>
      <c r="N54" s="38">
        <v>0</v>
      </c>
      <c r="O54" s="38">
        <v>0</v>
      </c>
      <c r="P54" s="38">
        <v>0</v>
      </c>
      <c r="Q54" s="38">
        <v>0</v>
      </c>
      <c r="R54" s="38">
        <v>0</v>
      </c>
      <c r="S54" s="38">
        <v>0</v>
      </c>
      <c r="T54" s="38">
        <v>0</v>
      </c>
      <c r="U54" s="38">
        <v>0</v>
      </c>
      <c r="V54" s="38">
        <v>0</v>
      </c>
      <c r="W54" s="38">
        <v>0</v>
      </c>
      <c r="X54" s="38">
        <v>0</v>
      </c>
      <c r="Y54" s="38">
        <v>0</v>
      </c>
      <c r="Z54" s="38">
        <v>0</v>
      </c>
      <c r="AA54" s="38">
        <v>0</v>
      </c>
      <c r="AB54" s="38">
        <v>0</v>
      </c>
      <c r="AC54" s="38">
        <v>0</v>
      </c>
      <c r="AD54" s="38">
        <v>0</v>
      </c>
      <c r="AE54" s="38">
        <v>0</v>
      </c>
      <c r="AF54" s="38">
        <v>0</v>
      </c>
      <c r="AG54" s="38">
        <v>0</v>
      </c>
      <c r="AH54" s="38">
        <v>0</v>
      </c>
      <c r="AI54" s="38">
        <v>0</v>
      </c>
      <c r="AJ54" s="38">
        <v>0</v>
      </c>
      <c r="AK54" s="38">
        <v>0</v>
      </c>
      <c r="AL54" s="38">
        <v>0</v>
      </c>
      <c r="AM54" s="38">
        <v>0</v>
      </c>
    </row>
    <row r="55" spans="1:39" x14ac:dyDescent="0.35">
      <c r="A55" s="11"/>
      <c r="B55" s="39" t="s">
        <v>1257</v>
      </c>
      <c r="C55" s="37" t="s">
        <v>792</v>
      </c>
      <c r="D55" s="40">
        <v>2278</v>
      </c>
      <c r="E55" s="40">
        <v>2278</v>
      </c>
      <c r="F55" s="40">
        <v>2278</v>
      </c>
      <c r="G55" s="40">
        <v>2278</v>
      </c>
      <c r="H55" s="40">
        <v>2278</v>
      </c>
      <c r="I55" s="40">
        <v>2278</v>
      </c>
      <c r="J55" s="40">
        <v>2278</v>
      </c>
      <c r="K55" s="40">
        <v>2278</v>
      </c>
      <c r="L55" s="40">
        <v>2278</v>
      </c>
      <c r="M55" s="40">
        <v>2278</v>
      </c>
      <c r="N55" s="40">
        <v>2278</v>
      </c>
      <c r="O55" s="40">
        <v>2278</v>
      </c>
      <c r="P55" s="40">
        <v>2278</v>
      </c>
      <c r="Q55" s="40">
        <v>2278</v>
      </c>
      <c r="R55" s="40">
        <v>2278</v>
      </c>
      <c r="S55" s="40">
        <v>2278</v>
      </c>
      <c r="T55" s="40">
        <v>2278</v>
      </c>
      <c r="U55" s="40">
        <v>2278</v>
      </c>
      <c r="V55" s="40">
        <v>2278</v>
      </c>
      <c r="W55" s="40">
        <v>2278</v>
      </c>
      <c r="X55" s="40">
        <v>2278</v>
      </c>
      <c r="Y55" s="40">
        <v>2278</v>
      </c>
      <c r="Z55" s="40">
        <v>2278</v>
      </c>
      <c r="AA55" s="40">
        <v>2278</v>
      </c>
      <c r="AB55" s="40">
        <v>2278</v>
      </c>
      <c r="AC55" s="40">
        <v>2278</v>
      </c>
      <c r="AD55" s="40">
        <v>2278</v>
      </c>
      <c r="AE55" s="40">
        <v>2278</v>
      </c>
      <c r="AF55" s="40">
        <v>2278</v>
      </c>
      <c r="AG55" s="40">
        <v>2278</v>
      </c>
      <c r="AH55" s="40">
        <v>2278</v>
      </c>
      <c r="AI55" s="40">
        <v>2278</v>
      </c>
      <c r="AJ55" s="40">
        <v>2278</v>
      </c>
      <c r="AK55" s="40">
        <v>2278</v>
      </c>
      <c r="AL55" s="40">
        <v>2278</v>
      </c>
      <c r="AM55" s="40">
        <v>2278</v>
      </c>
    </row>
    <row r="56" spans="1:39" x14ac:dyDescent="0.35">
      <c r="A56" s="11"/>
      <c r="B56" s="39" t="s">
        <v>713</v>
      </c>
      <c r="C56" s="37" t="s">
        <v>792</v>
      </c>
      <c r="D56" s="38">
        <v>182</v>
      </c>
      <c r="E56" s="38">
        <v>182</v>
      </c>
      <c r="F56" s="38">
        <v>182</v>
      </c>
      <c r="G56" s="38">
        <v>182</v>
      </c>
      <c r="H56" s="38">
        <v>182</v>
      </c>
      <c r="I56" s="38">
        <v>182</v>
      </c>
      <c r="J56" s="38">
        <v>182</v>
      </c>
      <c r="K56" s="38">
        <v>182</v>
      </c>
      <c r="L56" s="38">
        <v>182</v>
      </c>
      <c r="M56" s="38">
        <v>182</v>
      </c>
      <c r="N56" s="38">
        <v>182</v>
      </c>
      <c r="O56" s="38">
        <v>182</v>
      </c>
      <c r="P56" s="38">
        <v>182</v>
      </c>
      <c r="Q56" s="38">
        <v>182</v>
      </c>
      <c r="R56" s="38">
        <v>182</v>
      </c>
      <c r="S56" s="38">
        <v>182</v>
      </c>
      <c r="T56" s="38">
        <v>62</v>
      </c>
      <c r="U56" s="38">
        <v>62</v>
      </c>
      <c r="V56" s="38">
        <v>62</v>
      </c>
      <c r="W56" s="38">
        <v>62</v>
      </c>
      <c r="X56" s="38">
        <v>62</v>
      </c>
      <c r="Y56" s="38">
        <v>62</v>
      </c>
      <c r="Z56" s="38">
        <v>62</v>
      </c>
      <c r="AA56" s="38">
        <v>62</v>
      </c>
      <c r="AB56" s="38">
        <v>62</v>
      </c>
      <c r="AC56" s="38">
        <v>62</v>
      </c>
      <c r="AD56" s="38">
        <v>4</v>
      </c>
      <c r="AE56" s="38">
        <v>4</v>
      </c>
      <c r="AF56" s="38">
        <v>4</v>
      </c>
      <c r="AG56" s="38">
        <v>4</v>
      </c>
      <c r="AH56" s="38">
        <v>4</v>
      </c>
      <c r="AI56" s="38">
        <v>4</v>
      </c>
      <c r="AJ56" s="38">
        <v>4</v>
      </c>
      <c r="AK56" s="38">
        <v>4</v>
      </c>
      <c r="AL56" s="38">
        <v>4</v>
      </c>
      <c r="AM56" s="38">
        <v>4</v>
      </c>
    </row>
    <row r="57" spans="1:39" x14ac:dyDescent="0.35">
      <c r="A57" s="11"/>
      <c r="B57" s="39" t="s">
        <v>1258</v>
      </c>
      <c r="C57" s="37" t="s">
        <v>792</v>
      </c>
      <c r="D57" s="38">
        <v>0</v>
      </c>
      <c r="E57" s="38">
        <v>0</v>
      </c>
      <c r="F57" s="38">
        <v>0</v>
      </c>
      <c r="G57" s="38">
        <v>0</v>
      </c>
      <c r="H57" s="38">
        <v>0</v>
      </c>
      <c r="I57" s="38">
        <v>0</v>
      </c>
      <c r="J57" s="38">
        <v>0</v>
      </c>
      <c r="K57" s="38">
        <v>0</v>
      </c>
      <c r="L57" s="38">
        <v>0</v>
      </c>
      <c r="M57" s="38">
        <v>0</v>
      </c>
      <c r="N57" s="38">
        <v>0</v>
      </c>
      <c r="O57" s="38">
        <v>0</v>
      </c>
      <c r="P57" s="38">
        <v>0</v>
      </c>
      <c r="Q57" s="38">
        <v>0</v>
      </c>
      <c r="R57" s="38">
        <v>0</v>
      </c>
      <c r="S57" s="38">
        <v>0</v>
      </c>
      <c r="T57" s="38">
        <v>0</v>
      </c>
      <c r="U57" s="38">
        <v>0</v>
      </c>
      <c r="V57" s="38">
        <v>0</v>
      </c>
      <c r="W57" s="38">
        <v>0</v>
      </c>
      <c r="X57" s="38">
        <v>0</v>
      </c>
      <c r="Y57" s="38">
        <v>0</v>
      </c>
      <c r="Z57" s="38">
        <v>0</v>
      </c>
      <c r="AA57" s="38">
        <v>0</v>
      </c>
      <c r="AB57" s="38">
        <v>0</v>
      </c>
      <c r="AC57" s="38">
        <v>0</v>
      </c>
      <c r="AD57" s="38">
        <v>0</v>
      </c>
      <c r="AE57" s="38">
        <v>0</v>
      </c>
      <c r="AF57" s="38">
        <v>0</v>
      </c>
      <c r="AG57" s="38">
        <v>0</v>
      </c>
      <c r="AH57" s="38">
        <v>0</v>
      </c>
      <c r="AI57" s="38">
        <v>0</v>
      </c>
      <c r="AJ57" s="38">
        <v>0</v>
      </c>
      <c r="AK57" s="38">
        <v>0</v>
      </c>
      <c r="AL57" s="38">
        <v>0</v>
      </c>
      <c r="AM57" s="38">
        <v>0</v>
      </c>
    </row>
    <row r="58" spans="1:39" x14ac:dyDescent="0.35">
      <c r="A58" s="11"/>
      <c r="B58" s="39" t="s">
        <v>316</v>
      </c>
      <c r="C58" s="37" t="s">
        <v>792</v>
      </c>
      <c r="D58" s="38">
        <v>568</v>
      </c>
      <c r="E58" s="38">
        <v>568</v>
      </c>
      <c r="F58" s="38">
        <v>568</v>
      </c>
      <c r="G58" s="38">
        <v>688</v>
      </c>
      <c r="H58" s="38">
        <v>968</v>
      </c>
      <c r="I58" s="38">
        <v>968</v>
      </c>
      <c r="J58" s="40">
        <v>1068</v>
      </c>
      <c r="K58" s="40">
        <v>1368</v>
      </c>
      <c r="L58" s="40">
        <v>1368</v>
      </c>
      <c r="M58" s="40">
        <v>1818</v>
      </c>
      <c r="N58" s="40">
        <v>2168</v>
      </c>
      <c r="O58" s="40">
        <v>2768</v>
      </c>
      <c r="P58" s="40">
        <v>2818</v>
      </c>
      <c r="Q58" s="40">
        <v>3018</v>
      </c>
      <c r="R58" s="40">
        <v>3018</v>
      </c>
      <c r="S58" s="40">
        <v>3018</v>
      </c>
      <c r="T58" s="40">
        <v>3018</v>
      </c>
      <c r="U58" s="40">
        <v>3018</v>
      </c>
      <c r="V58" s="40">
        <v>3018</v>
      </c>
      <c r="W58" s="40">
        <v>3018</v>
      </c>
      <c r="X58" s="40">
        <v>3018</v>
      </c>
      <c r="Y58" s="40">
        <v>3068</v>
      </c>
      <c r="Z58" s="40">
        <v>3068</v>
      </c>
      <c r="AA58" s="40">
        <v>3268</v>
      </c>
      <c r="AB58" s="40">
        <v>3318</v>
      </c>
      <c r="AC58" s="40">
        <v>3418</v>
      </c>
      <c r="AD58" s="40">
        <v>3418</v>
      </c>
      <c r="AE58" s="40">
        <v>3418</v>
      </c>
      <c r="AF58" s="40">
        <v>3418</v>
      </c>
      <c r="AG58" s="40">
        <v>3418</v>
      </c>
      <c r="AH58" s="40">
        <v>3518</v>
      </c>
      <c r="AI58" s="40">
        <v>3518</v>
      </c>
      <c r="AJ58" s="40">
        <v>3518</v>
      </c>
      <c r="AK58" s="40">
        <v>3518</v>
      </c>
      <c r="AL58" s="40">
        <v>3518</v>
      </c>
      <c r="AM58" s="40">
        <v>3528</v>
      </c>
    </row>
    <row r="59" spans="1:39" x14ac:dyDescent="0.35">
      <c r="A59" s="11"/>
      <c r="B59" s="39" t="s">
        <v>309</v>
      </c>
      <c r="C59" s="37" t="s">
        <v>792</v>
      </c>
      <c r="D59" s="38">
        <v>6</v>
      </c>
      <c r="E59" s="38">
        <v>6</v>
      </c>
      <c r="F59" s="38">
        <v>6</v>
      </c>
      <c r="G59" s="38">
        <v>6</v>
      </c>
      <c r="H59" s="38">
        <v>6</v>
      </c>
      <c r="I59" s="38">
        <v>15</v>
      </c>
      <c r="J59" s="38">
        <v>23</v>
      </c>
      <c r="K59" s="38">
        <v>32</v>
      </c>
      <c r="L59" s="38">
        <v>41</v>
      </c>
      <c r="M59" s="38">
        <v>49</v>
      </c>
      <c r="N59" s="38">
        <v>58</v>
      </c>
      <c r="O59" s="38">
        <v>67</v>
      </c>
      <c r="P59" s="38">
        <v>75</v>
      </c>
      <c r="Q59" s="38">
        <v>84</v>
      </c>
      <c r="R59" s="38">
        <v>93</v>
      </c>
      <c r="S59" s="38">
        <v>101</v>
      </c>
      <c r="T59" s="38">
        <v>111</v>
      </c>
      <c r="U59" s="38">
        <v>122</v>
      </c>
      <c r="V59" s="38">
        <v>136</v>
      </c>
      <c r="W59" s="38">
        <v>152</v>
      </c>
      <c r="X59" s="38">
        <v>159</v>
      </c>
      <c r="Y59" s="38">
        <v>167</v>
      </c>
      <c r="Z59" s="38">
        <v>176</v>
      </c>
      <c r="AA59" s="38">
        <v>184</v>
      </c>
      <c r="AB59" s="38">
        <v>198</v>
      </c>
      <c r="AC59" s="38">
        <v>207</v>
      </c>
      <c r="AD59" s="38">
        <v>215</v>
      </c>
      <c r="AE59" s="38">
        <v>224</v>
      </c>
      <c r="AF59" s="38">
        <v>232</v>
      </c>
      <c r="AG59" s="38">
        <v>241</v>
      </c>
      <c r="AH59" s="38">
        <v>250</v>
      </c>
      <c r="AI59" s="38">
        <v>259</v>
      </c>
      <c r="AJ59" s="38">
        <v>268</v>
      </c>
      <c r="AK59" s="38">
        <v>278</v>
      </c>
      <c r="AL59" s="38">
        <v>287</v>
      </c>
      <c r="AM59" s="38">
        <v>296</v>
      </c>
    </row>
    <row r="60" spans="1:39" x14ac:dyDescent="0.35">
      <c r="A60" s="11"/>
      <c r="B60" s="39" t="s">
        <v>1259</v>
      </c>
      <c r="C60" s="37" t="s">
        <v>792</v>
      </c>
      <c r="D60" s="38">
        <v>354</v>
      </c>
      <c r="E60" s="38">
        <v>388</v>
      </c>
      <c r="F60" s="38">
        <v>417</v>
      </c>
      <c r="G60" s="38">
        <v>462</v>
      </c>
      <c r="H60" s="38">
        <v>509</v>
      </c>
      <c r="I60" s="38">
        <v>559</v>
      </c>
      <c r="J60" s="38">
        <v>606</v>
      </c>
      <c r="K60" s="38">
        <v>653</v>
      </c>
      <c r="L60" s="38">
        <v>693</v>
      </c>
      <c r="M60" s="38">
        <v>735</v>
      </c>
      <c r="N60" s="38">
        <v>780</v>
      </c>
      <c r="O60" s="38">
        <v>831</v>
      </c>
      <c r="P60" s="38">
        <v>873</v>
      </c>
      <c r="Q60" s="38">
        <v>914</v>
      </c>
      <c r="R60" s="38">
        <v>958</v>
      </c>
      <c r="S60" s="40">
        <v>1006</v>
      </c>
      <c r="T60" s="40">
        <v>1041</v>
      </c>
      <c r="U60" s="40">
        <v>1075</v>
      </c>
      <c r="V60" s="40">
        <v>1110</v>
      </c>
      <c r="W60" s="40">
        <v>1148</v>
      </c>
      <c r="X60" s="40">
        <v>1181</v>
      </c>
      <c r="Y60" s="40">
        <v>1216</v>
      </c>
      <c r="Z60" s="40">
        <v>1253</v>
      </c>
      <c r="AA60" s="40">
        <v>1295</v>
      </c>
      <c r="AB60" s="40">
        <v>1330</v>
      </c>
      <c r="AC60" s="40">
        <v>1364</v>
      </c>
      <c r="AD60" s="40">
        <v>1401</v>
      </c>
      <c r="AE60" s="40">
        <v>1441</v>
      </c>
      <c r="AF60" s="40">
        <v>1473</v>
      </c>
      <c r="AG60" s="40">
        <v>1507</v>
      </c>
      <c r="AH60" s="40">
        <v>1542</v>
      </c>
      <c r="AI60" s="40">
        <v>1578</v>
      </c>
      <c r="AJ60" s="40">
        <v>1612</v>
      </c>
      <c r="AK60" s="40">
        <v>1647</v>
      </c>
      <c r="AL60" s="40">
        <v>1682</v>
      </c>
      <c r="AM60" s="40">
        <v>1716</v>
      </c>
    </row>
    <row r="61" spans="1:39" x14ac:dyDescent="0.35">
      <c r="A61" s="11"/>
      <c r="B61" s="39" t="s">
        <v>1260</v>
      </c>
      <c r="C61" s="37" t="s">
        <v>792</v>
      </c>
      <c r="D61" s="38">
        <v>54</v>
      </c>
      <c r="E61" s="38">
        <v>55</v>
      </c>
      <c r="F61" s="38">
        <v>55</v>
      </c>
      <c r="G61" s="38">
        <v>56</v>
      </c>
      <c r="H61" s="38">
        <v>56</v>
      </c>
      <c r="I61" s="38">
        <v>56</v>
      </c>
      <c r="J61" s="38">
        <v>57</v>
      </c>
      <c r="K61" s="38">
        <v>57</v>
      </c>
      <c r="L61" s="38">
        <v>57</v>
      </c>
      <c r="M61" s="38">
        <v>58</v>
      </c>
      <c r="N61" s="38">
        <v>58</v>
      </c>
      <c r="O61" s="38">
        <v>58</v>
      </c>
      <c r="P61" s="38">
        <v>59</v>
      </c>
      <c r="Q61" s="38">
        <v>59</v>
      </c>
      <c r="R61" s="38">
        <v>59</v>
      </c>
      <c r="S61" s="38">
        <v>60</v>
      </c>
      <c r="T61" s="38">
        <v>60</v>
      </c>
      <c r="U61" s="38">
        <v>60</v>
      </c>
      <c r="V61" s="38">
        <v>61</v>
      </c>
      <c r="W61" s="38">
        <v>61</v>
      </c>
      <c r="X61" s="38">
        <v>61</v>
      </c>
      <c r="Y61" s="38">
        <v>62</v>
      </c>
      <c r="Z61" s="38">
        <v>62</v>
      </c>
      <c r="AA61" s="38">
        <v>62</v>
      </c>
      <c r="AB61" s="38">
        <v>63</v>
      </c>
      <c r="AC61" s="38">
        <v>63</v>
      </c>
      <c r="AD61" s="38">
        <v>63</v>
      </c>
      <c r="AE61" s="38">
        <v>64</v>
      </c>
      <c r="AF61" s="38">
        <v>64</v>
      </c>
      <c r="AG61" s="38">
        <v>64</v>
      </c>
      <c r="AH61" s="38">
        <v>64</v>
      </c>
      <c r="AI61" s="38">
        <v>64</v>
      </c>
      <c r="AJ61" s="38">
        <v>64</v>
      </c>
      <c r="AK61" s="38">
        <v>64</v>
      </c>
      <c r="AL61" s="38">
        <v>64</v>
      </c>
      <c r="AM61" s="38">
        <v>64</v>
      </c>
    </row>
    <row r="62" spans="1:39" x14ac:dyDescent="0.35">
      <c r="A62" s="11"/>
      <c r="B62" s="39" t="s">
        <v>1271</v>
      </c>
      <c r="C62" s="37" t="s">
        <v>792</v>
      </c>
      <c r="D62" s="38">
        <v>0</v>
      </c>
      <c r="E62" s="38">
        <v>0</v>
      </c>
      <c r="F62" s="38">
        <v>0</v>
      </c>
      <c r="G62" s="38">
        <v>0</v>
      </c>
      <c r="H62" s="38">
        <v>0</v>
      </c>
      <c r="I62" s="38">
        <v>0</v>
      </c>
      <c r="J62" s="38">
        <v>0</v>
      </c>
      <c r="K62" s="38">
        <v>0</v>
      </c>
      <c r="L62" s="38">
        <v>0</v>
      </c>
      <c r="M62" s="38">
        <v>0</v>
      </c>
      <c r="N62" s="38">
        <v>0</v>
      </c>
      <c r="O62" s="38">
        <v>0</v>
      </c>
      <c r="P62" s="38">
        <v>0</v>
      </c>
      <c r="Q62" s="38">
        <v>0</v>
      </c>
      <c r="R62" s="38">
        <v>0</v>
      </c>
      <c r="S62" s="38">
        <v>0</v>
      </c>
      <c r="T62" s="38">
        <v>0</v>
      </c>
      <c r="U62" s="38">
        <v>0</v>
      </c>
      <c r="V62" s="38">
        <v>0</v>
      </c>
      <c r="W62" s="38">
        <v>0</v>
      </c>
      <c r="X62" s="38">
        <v>0</v>
      </c>
      <c r="Y62" s="38">
        <v>0</v>
      </c>
      <c r="Z62" s="38">
        <v>0</v>
      </c>
      <c r="AA62" s="38">
        <v>0</v>
      </c>
      <c r="AB62" s="38">
        <v>0</v>
      </c>
      <c r="AC62" s="38">
        <v>0</v>
      </c>
      <c r="AD62" s="38">
        <v>0</v>
      </c>
      <c r="AE62" s="38">
        <v>0</v>
      </c>
      <c r="AF62" s="38">
        <v>0</v>
      </c>
      <c r="AG62" s="38">
        <v>0</v>
      </c>
      <c r="AH62" s="38">
        <v>0</v>
      </c>
      <c r="AI62" s="38">
        <v>0</v>
      </c>
      <c r="AJ62" s="38">
        <v>0</v>
      </c>
      <c r="AK62" s="38">
        <v>0</v>
      </c>
      <c r="AL62" s="38">
        <v>0</v>
      </c>
      <c r="AM62" s="38">
        <v>0</v>
      </c>
    </row>
    <row r="63" spans="1:39" x14ac:dyDescent="0.35">
      <c r="A63" s="11"/>
      <c r="B63" s="39" t="s">
        <v>1272</v>
      </c>
      <c r="C63" s="37" t="s">
        <v>792</v>
      </c>
      <c r="D63" s="38">
        <v>27</v>
      </c>
      <c r="E63" s="38">
        <v>31</v>
      </c>
      <c r="F63" s="38">
        <v>43</v>
      </c>
      <c r="G63" s="38">
        <v>56</v>
      </c>
      <c r="H63" s="38">
        <v>76</v>
      </c>
      <c r="I63" s="38">
        <v>98</v>
      </c>
      <c r="J63" s="38">
        <v>121</v>
      </c>
      <c r="K63" s="38">
        <v>147</v>
      </c>
      <c r="L63" s="38">
        <v>172</v>
      </c>
      <c r="M63" s="38">
        <v>197</v>
      </c>
      <c r="N63" s="38">
        <v>223</v>
      </c>
      <c r="O63" s="38">
        <v>253</v>
      </c>
      <c r="P63" s="38">
        <v>291</v>
      </c>
      <c r="Q63" s="38">
        <v>331</v>
      </c>
      <c r="R63" s="38">
        <v>370</v>
      </c>
      <c r="S63" s="38">
        <v>409</v>
      </c>
      <c r="T63" s="38">
        <v>449</v>
      </c>
      <c r="U63" s="38">
        <v>490</v>
      </c>
      <c r="V63" s="38">
        <v>532</v>
      </c>
      <c r="W63" s="38">
        <v>573</v>
      </c>
      <c r="X63" s="38">
        <v>614</v>
      </c>
      <c r="Y63" s="38">
        <v>654</v>
      </c>
      <c r="Z63" s="38">
        <v>688</v>
      </c>
      <c r="AA63" s="38">
        <v>714</v>
      </c>
      <c r="AB63" s="38">
        <v>732</v>
      </c>
      <c r="AC63" s="38">
        <v>748</v>
      </c>
      <c r="AD63" s="38">
        <v>762</v>
      </c>
      <c r="AE63" s="38">
        <v>776</v>
      </c>
      <c r="AF63" s="38">
        <v>789</v>
      </c>
      <c r="AG63" s="38">
        <v>802</v>
      </c>
      <c r="AH63" s="38">
        <v>815</v>
      </c>
      <c r="AI63" s="38">
        <v>824</v>
      </c>
      <c r="AJ63" s="38">
        <v>834</v>
      </c>
      <c r="AK63" s="38">
        <v>843</v>
      </c>
      <c r="AL63" s="38">
        <v>852</v>
      </c>
      <c r="AM63" s="38">
        <v>861</v>
      </c>
    </row>
    <row r="64" spans="1:39" x14ac:dyDescent="0.35">
      <c r="A64" s="11"/>
      <c r="B64" s="39" t="s">
        <v>1263</v>
      </c>
      <c r="C64" s="37" t="s">
        <v>792</v>
      </c>
      <c r="D64" s="38">
        <v>0</v>
      </c>
      <c r="E64" s="38">
        <v>0</v>
      </c>
      <c r="F64" s="38">
        <v>0</v>
      </c>
      <c r="G64" s="38">
        <v>0</v>
      </c>
      <c r="H64" s="38">
        <v>0</v>
      </c>
      <c r="I64" s="38">
        <v>0</v>
      </c>
      <c r="J64" s="38">
        <v>222</v>
      </c>
      <c r="K64" s="38">
        <v>222</v>
      </c>
      <c r="L64" s="38">
        <v>222</v>
      </c>
      <c r="M64" s="38">
        <v>222</v>
      </c>
      <c r="N64" s="38">
        <v>222</v>
      </c>
      <c r="O64" s="38">
        <v>222</v>
      </c>
      <c r="P64" s="38">
        <v>222</v>
      </c>
      <c r="Q64" s="38">
        <v>222</v>
      </c>
      <c r="R64" s="38">
        <v>222</v>
      </c>
      <c r="S64" s="38">
        <v>222</v>
      </c>
      <c r="T64" s="38">
        <v>222</v>
      </c>
      <c r="U64" s="38">
        <v>222</v>
      </c>
      <c r="V64" s="38">
        <v>222</v>
      </c>
      <c r="W64" s="38">
        <v>222</v>
      </c>
      <c r="X64" s="38">
        <v>222</v>
      </c>
      <c r="Y64" s="38">
        <v>222</v>
      </c>
      <c r="Z64" s="38">
        <v>222</v>
      </c>
      <c r="AA64" s="38">
        <v>222</v>
      </c>
      <c r="AB64" s="38">
        <v>222</v>
      </c>
      <c r="AC64" s="38">
        <v>222</v>
      </c>
      <c r="AD64" s="38">
        <v>222</v>
      </c>
      <c r="AE64" s="38">
        <v>222</v>
      </c>
      <c r="AF64" s="38">
        <v>222</v>
      </c>
      <c r="AG64" s="38">
        <v>222</v>
      </c>
      <c r="AH64" s="38">
        <v>222</v>
      </c>
      <c r="AI64" s="38">
        <v>222</v>
      </c>
      <c r="AJ64" s="38">
        <v>222</v>
      </c>
      <c r="AK64" s="38">
        <v>222</v>
      </c>
      <c r="AL64" s="38">
        <v>222</v>
      </c>
      <c r="AM64" s="38">
        <v>222</v>
      </c>
    </row>
    <row r="65" spans="1:39" x14ac:dyDescent="0.35">
      <c r="A65" s="11"/>
      <c r="B65" s="39" t="s">
        <v>1264</v>
      </c>
      <c r="C65" s="37" t="s">
        <v>792</v>
      </c>
      <c r="D65" s="38">
        <v>0</v>
      </c>
      <c r="E65" s="38">
        <v>0</v>
      </c>
      <c r="F65" s="38">
        <v>0</v>
      </c>
      <c r="G65" s="38">
        <v>0</v>
      </c>
      <c r="H65" s="38">
        <v>0</v>
      </c>
      <c r="I65" s="38">
        <v>0</v>
      </c>
      <c r="J65" s="38">
        <v>0</v>
      </c>
      <c r="K65" s="38">
        <v>0</v>
      </c>
      <c r="L65" s="38">
        <v>0</v>
      </c>
      <c r="M65" s="38">
        <v>0</v>
      </c>
      <c r="N65" s="38">
        <v>0</v>
      </c>
      <c r="O65" s="38">
        <v>0</v>
      </c>
      <c r="P65" s="38">
        <v>0</v>
      </c>
      <c r="Q65" s="38">
        <v>0</v>
      </c>
      <c r="R65" s="38">
        <v>0</v>
      </c>
      <c r="S65" s="38">
        <v>0</v>
      </c>
      <c r="T65" s="38">
        <v>0</v>
      </c>
      <c r="U65" s="38">
        <v>0</v>
      </c>
      <c r="V65" s="38">
        <v>0</v>
      </c>
      <c r="W65" s="38">
        <v>0</v>
      </c>
      <c r="X65" s="38">
        <v>0</v>
      </c>
      <c r="Y65" s="38">
        <v>0</v>
      </c>
      <c r="Z65" s="38">
        <v>0</v>
      </c>
      <c r="AA65" s="38">
        <v>0</v>
      </c>
      <c r="AB65" s="38">
        <v>0</v>
      </c>
      <c r="AC65" s="38">
        <v>0</v>
      </c>
      <c r="AD65" s="38">
        <v>0</v>
      </c>
      <c r="AE65" s="38">
        <v>0</v>
      </c>
      <c r="AF65" s="38">
        <v>0</v>
      </c>
      <c r="AG65" s="38">
        <v>0</v>
      </c>
      <c r="AH65" s="38">
        <v>0</v>
      </c>
      <c r="AI65" s="38">
        <v>0</v>
      </c>
      <c r="AJ65" s="38">
        <v>0</v>
      </c>
      <c r="AK65" s="38">
        <v>0</v>
      </c>
      <c r="AL65" s="38">
        <v>0</v>
      </c>
      <c r="AM65" s="38">
        <v>0</v>
      </c>
    </row>
    <row r="66" spans="1:39" x14ac:dyDescent="0.35">
      <c r="A66" s="11"/>
      <c r="B66" s="39"/>
      <c r="C66" s="37"/>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row>
    <row r="67" spans="1:39" x14ac:dyDescent="0.35">
      <c r="A67" s="11"/>
      <c r="B67" s="36" t="s">
        <v>6</v>
      </c>
      <c r="C67" s="37"/>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row>
    <row r="68" spans="1:39" x14ac:dyDescent="0.35">
      <c r="A68" s="11"/>
      <c r="B68" s="39" t="s">
        <v>1256</v>
      </c>
      <c r="C68" s="37" t="s">
        <v>792</v>
      </c>
      <c r="D68" s="40">
        <v>4902</v>
      </c>
      <c r="E68" s="40">
        <v>4902</v>
      </c>
      <c r="F68" s="40">
        <v>4902</v>
      </c>
      <c r="G68" s="40">
        <v>4902</v>
      </c>
      <c r="H68" s="40">
        <v>3370</v>
      </c>
      <c r="I68" s="40">
        <v>3370</v>
      </c>
      <c r="J68" s="40">
        <v>3370</v>
      </c>
      <c r="K68" s="40">
        <v>3370</v>
      </c>
      <c r="L68" s="40">
        <v>3370</v>
      </c>
      <c r="M68" s="40">
        <v>3370</v>
      </c>
      <c r="N68" s="40">
        <v>2280</v>
      </c>
      <c r="O68" s="40">
        <v>1160</v>
      </c>
      <c r="P68" s="38">
        <v>580</v>
      </c>
      <c r="Q68" s="38">
        <v>0</v>
      </c>
      <c r="R68" s="38">
        <v>0</v>
      </c>
      <c r="S68" s="38">
        <v>0</v>
      </c>
      <c r="T68" s="38">
        <v>0</v>
      </c>
      <c r="U68" s="38">
        <v>0</v>
      </c>
      <c r="V68" s="38">
        <v>0</v>
      </c>
      <c r="W68" s="38">
        <v>0</v>
      </c>
      <c r="X68" s="38">
        <v>0</v>
      </c>
      <c r="Y68" s="38">
        <v>0</v>
      </c>
      <c r="Z68" s="38">
        <v>0</v>
      </c>
      <c r="AA68" s="38">
        <v>0</v>
      </c>
      <c r="AB68" s="38">
        <v>0</v>
      </c>
      <c r="AC68" s="38">
        <v>0</v>
      </c>
      <c r="AD68" s="38">
        <v>0</v>
      </c>
      <c r="AE68" s="38">
        <v>0</v>
      </c>
      <c r="AF68" s="38">
        <v>0</v>
      </c>
      <c r="AG68" s="38">
        <v>0</v>
      </c>
      <c r="AH68" s="38">
        <v>0</v>
      </c>
      <c r="AI68" s="38">
        <v>0</v>
      </c>
      <c r="AJ68" s="38">
        <v>0</v>
      </c>
      <c r="AK68" s="38">
        <v>0</v>
      </c>
      <c r="AL68" s="38">
        <v>0</v>
      </c>
      <c r="AM68" s="38">
        <v>0</v>
      </c>
    </row>
    <row r="69" spans="1:39" x14ac:dyDescent="0.35">
      <c r="A69" s="11"/>
      <c r="B69" s="39" t="s">
        <v>1257</v>
      </c>
      <c r="C69" s="37" t="s">
        <v>792</v>
      </c>
      <c r="D69" s="40">
        <v>2136</v>
      </c>
      <c r="E69" s="40">
        <v>2136</v>
      </c>
      <c r="F69" s="40">
        <v>2136</v>
      </c>
      <c r="G69" s="40">
        <v>2136</v>
      </c>
      <c r="H69" s="40">
        <v>2136</v>
      </c>
      <c r="I69" s="40">
        <v>2136</v>
      </c>
      <c r="J69" s="40">
        <v>2136</v>
      </c>
      <c r="K69" s="40">
        <v>2136</v>
      </c>
      <c r="L69" s="40">
        <v>2136</v>
      </c>
      <c r="M69" s="40">
        <v>2136</v>
      </c>
      <c r="N69" s="40">
        <v>2136</v>
      </c>
      <c r="O69" s="40">
        <v>2136</v>
      </c>
      <c r="P69" s="40">
        <v>2136</v>
      </c>
      <c r="Q69" s="40">
        <v>2136</v>
      </c>
      <c r="R69" s="40">
        <v>2136</v>
      </c>
      <c r="S69" s="40">
        <v>2136</v>
      </c>
      <c r="T69" s="40">
        <v>2136</v>
      </c>
      <c r="U69" s="40">
        <v>2136</v>
      </c>
      <c r="V69" s="40">
        <v>2136</v>
      </c>
      <c r="W69" s="40">
        <v>2136</v>
      </c>
      <c r="X69" s="40">
        <v>2136</v>
      </c>
      <c r="Y69" s="40">
        <v>2136</v>
      </c>
      <c r="Z69" s="40">
        <v>2136</v>
      </c>
      <c r="AA69" s="40">
        <v>2136</v>
      </c>
      <c r="AB69" s="40">
        <v>2136</v>
      </c>
      <c r="AC69" s="40">
        <v>2136</v>
      </c>
      <c r="AD69" s="40">
        <v>2136</v>
      </c>
      <c r="AE69" s="40">
        <v>2136</v>
      </c>
      <c r="AF69" s="40">
        <v>2136</v>
      </c>
      <c r="AG69" s="40">
        <v>2136</v>
      </c>
      <c r="AH69" s="40">
        <v>2136</v>
      </c>
      <c r="AI69" s="40">
        <v>2136</v>
      </c>
      <c r="AJ69" s="40">
        <v>2136</v>
      </c>
      <c r="AK69" s="40">
        <v>2136</v>
      </c>
      <c r="AL69" s="40">
        <v>2136</v>
      </c>
      <c r="AM69" s="40">
        <v>2136</v>
      </c>
    </row>
    <row r="70" spans="1:39" x14ac:dyDescent="0.35">
      <c r="A70" s="11"/>
      <c r="B70" s="39" t="s">
        <v>713</v>
      </c>
      <c r="C70" s="37" t="s">
        <v>792</v>
      </c>
      <c r="D70" s="40">
        <v>2493</v>
      </c>
      <c r="E70" s="40">
        <v>2493</v>
      </c>
      <c r="F70" s="40">
        <v>2493</v>
      </c>
      <c r="G70" s="40">
        <v>2493</v>
      </c>
      <c r="H70" s="40">
        <v>2493</v>
      </c>
      <c r="I70" s="40">
        <v>2493</v>
      </c>
      <c r="J70" s="40">
        <v>2493</v>
      </c>
      <c r="K70" s="40">
        <v>2493</v>
      </c>
      <c r="L70" s="40">
        <v>2493</v>
      </c>
      <c r="M70" s="40">
        <v>2333</v>
      </c>
      <c r="N70" s="40">
        <v>2333</v>
      </c>
      <c r="O70" s="40">
        <v>2453</v>
      </c>
      <c r="P70" s="40">
        <v>2753</v>
      </c>
      <c r="Q70" s="40">
        <v>3353</v>
      </c>
      <c r="R70" s="40">
        <v>3353</v>
      </c>
      <c r="S70" s="40">
        <v>2364</v>
      </c>
      <c r="T70" s="40">
        <v>2364</v>
      </c>
      <c r="U70" s="40">
        <v>2364</v>
      </c>
      <c r="V70" s="40">
        <v>2280</v>
      </c>
      <c r="W70" s="40">
        <v>2480</v>
      </c>
      <c r="X70" s="40">
        <v>2680</v>
      </c>
      <c r="Y70" s="40">
        <v>2680</v>
      </c>
      <c r="Z70" s="40">
        <v>2680</v>
      </c>
      <c r="AA70" s="40">
        <v>2096</v>
      </c>
      <c r="AB70" s="40">
        <v>2100</v>
      </c>
      <c r="AC70" s="40">
        <v>2104</v>
      </c>
      <c r="AD70" s="40">
        <v>2104</v>
      </c>
      <c r="AE70" s="40">
        <v>2504</v>
      </c>
      <c r="AF70" s="40">
        <v>2504</v>
      </c>
      <c r="AG70" s="40">
        <v>2504</v>
      </c>
      <c r="AH70" s="40">
        <v>2504</v>
      </c>
      <c r="AI70" s="40">
        <v>2504</v>
      </c>
      <c r="AJ70" s="40">
        <v>2504</v>
      </c>
      <c r="AK70" s="40">
        <v>2704</v>
      </c>
      <c r="AL70" s="40">
        <v>2704</v>
      </c>
      <c r="AM70" s="40">
        <v>2704</v>
      </c>
    </row>
    <row r="71" spans="1:39" x14ac:dyDescent="0.35">
      <c r="A71" s="11"/>
      <c r="B71" s="39" t="s">
        <v>1258</v>
      </c>
      <c r="C71" s="37" t="s">
        <v>792</v>
      </c>
      <c r="D71" s="38">
        <v>0</v>
      </c>
      <c r="E71" s="38">
        <v>0</v>
      </c>
      <c r="F71" s="38">
        <v>0</v>
      </c>
      <c r="G71" s="38">
        <v>0</v>
      </c>
      <c r="H71" s="38">
        <v>0</v>
      </c>
      <c r="I71" s="38">
        <v>0</v>
      </c>
      <c r="J71" s="38">
        <v>0</v>
      </c>
      <c r="K71" s="38">
        <v>0</v>
      </c>
      <c r="L71" s="38">
        <v>0</v>
      </c>
      <c r="M71" s="38">
        <v>0</v>
      </c>
      <c r="N71" s="38">
        <v>0</v>
      </c>
      <c r="O71" s="38">
        <v>0</v>
      </c>
      <c r="P71" s="38">
        <v>0</v>
      </c>
      <c r="Q71" s="38">
        <v>0</v>
      </c>
      <c r="R71" s="38">
        <v>0</v>
      </c>
      <c r="S71" s="38">
        <v>0</v>
      </c>
      <c r="T71" s="38">
        <v>0</v>
      </c>
      <c r="U71" s="38">
        <v>0</v>
      </c>
      <c r="V71" s="38">
        <v>0</v>
      </c>
      <c r="W71" s="38">
        <v>0</v>
      </c>
      <c r="X71" s="38">
        <v>0</v>
      </c>
      <c r="Y71" s="38">
        <v>0</v>
      </c>
      <c r="Z71" s="38">
        <v>0</v>
      </c>
      <c r="AA71" s="38">
        <v>0</v>
      </c>
      <c r="AB71" s="38">
        <v>0</v>
      </c>
      <c r="AC71" s="38">
        <v>0</v>
      </c>
      <c r="AD71" s="38">
        <v>0</v>
      </c>
      <c r="AE71" s="38">
        <v>0</v>
      </c>
      <c r="AF71" s="38">
        <v>0</v>
      </c>
      <c r="AG71" s="38">
        <v>0</v>
      </c>
      <c r="AH71" s="38">
        <v>0</v>
      </c>
      <c r="AI71" s="38">
        <v>0</v>
      </c>
      <c r="AJ71" s="38">
        <v>0</v>
      </c>
      <c r="AK71" s="38">
        <v>0</v>
      </c>
      <c r="AL71" s="38">
        <v>0</v>
      </c>
      <c r="AM71" s="38">
        <v>0</v>
      </c>
    </row>
    <row r="72" spans="1:39" x14ac:dyDescent="0.35">
      <c r="A72" s="11"/>
      <c r="B72" s="39" t="s">
        <v>316</v>
      </c>
      <c r="C72" s="37" t="s">
        <v>792</v>
      </c>
      <c r="D72" s="40">
        <v>4702</v>
      </c>
      <c r="E72" s="40">
        <v>5458</v>
      </c>
      <c r="F72" s="40">
        <v>5458</v>
      </c>
      <c r="G72" s="40">
        <v>6035</v>
      </c>
      <c r="H72" s="40">
        <v>6437</v>
      </c>
      <c r="I72" s="40">
        <v>6437</v>
      </c>
      <c r="J72" s="40">
        <v>6687</v>
      </c>
      <c r="K72" s="40">
        <v>7437</v>
      </c>
      <c r="L72" s="40">
        <v>7437</v>
      </c>
      <c r="M72" s="40">
        <v>7937</v>
      </c>
      <c r="N72" s="40">
        <v>7937</v>
      </c>
      <c r="O72" s="40">
        <v>8037</v>
      </c>
      <c r="P72" s="40">
        <v>8237</v>
      </c>
      <c r="Q72" s="40">
        <v>8887</v>
      </c>
      <c r="R72" s="40">
        <v>8887</v>
      </c>
      <c r="S72" s="40">
        <v>9087</v>
      </c>
      <c r="T72" s="40">
        <v>9087</v>
      </c>
      <c r="U72" s="40">
        <v>9297</v>
      </c>
      <c r="V72" s="40">
        <v>9547</v>
      </c>
      <c r="W72" s="40">
        <v>9720</v>
      </c>
      <c r="X72" s="40">
        <v>10220</v>
      </c>
      <c r="Y72" s="40">
        <v>10620</v>
      </c>
      <c r="Z72" s="40">
        <v>10620</v>
      </c>
      <c r="AA72" s="40">
        <v>10620</v>
      </c>
      <c r="AB72" s="40">
        <v>10720</v>
      </c>
      <c r="AC72" s="40">
        <v>10720</v>
      </c>
      <c r="AD72" s="40">
        <v>10870</v>
      </c>
      <c r="AE72" s="40">
        <v>10970</v>
      </c>
      <c r="AF72" s="40">
        <v>11070</v>
      </c>
      <c r="AG72" s="40">
        <v>11070</v>
      </c>
      <c r="AH72" s="40">
        <v>11120</v>
      </c>
      <c r="AI72" s="40">
        <v>11270</v>
      </c>
      <c r="AJ72" s="40">
        <v>11270</v>
      </c>
      <c r="AK72" s="40">
        <v>11270</v>
      </c>
      <c r="AL72" s="40">
        <v>11270</v>
      </c>
      <c r="AM72" s="40">
        <v>11270</v>
      </c>
    </row>
    <row r="73" spans="1:39" x14ac:dyDescent="0.35">
      <c r="A73" s="11"/>
      <c r="B73" s="39" t="s">
        <v>309</v>
      </c>
      <c r="C73" s="37" t="s">
        <v>792</v>
      </c>
      <c r="D73" s="40">
        <v>1520</v>
      </c>
      <c r="E73" s="40">
        <v>1546</v>
      </c>
      <c r="F73" s="40">
        <v>2051</v>
      </c>
      <c r="G73" s="40">
        <v>2051</v>
      </c>
      <c r="H73" s="40">
        <v>2237</v>
      </c>
      <c r="I73" s="40">
        <v>2822</v>
      </c>
      <c r="J73" s="40">
        <v>2977</v>
      </c>
      <c r="K73" s="40">
        <v>3131</v>
      </c>
      <c r="L73" s="40">
        <v>3285</v>
      </c>
      <c r="M73" s="40">
        <v>3440</v>
      </c>
      <c r="N73" s="40">
        <v>3594</v>
      </c>
      <c r="O73" s="40">
        <v>3748</v>
      </c>
      <c r="P73" s="40">
        <v>4052</v>
      </c>
      <c r="Q73" s="40">
        <v>4407</v>
      </c>
      <c r="R73" s="40">
        <v>4561</v>
      </c>
      <c r="S73" s="40">
        <v>5265</v>
      </c>
      <c r="T73" s="40">
        <v>5413</v>
      </c>
      <c r="U73" s="40">
        <v>5875</v>
      </c>
      <c r="V73" s="40">
        <v>6085</v>
      </c>
      <c r="W73" s="40">
        <v>6304</v>
      </c>
      <c r="X73" s="40">
        <v>6548</v>
      </c>
      <c r="Y73" s="40">
        <v>6695</v>
      </c>
      <c r="Z73" s="40">
        <v>6855</v>
      </c>
      <c r="AA73" s="40">
        <v>7020</v>
      </c>
      <c r="AB73" s="40">
        <v>7203</v>
      </c>
      <c r="AC73" s="40">
        <v>7390</v>
      </c>
      <c r="AD73" s="40">
        <v>7528</v>
      </c>
      <c r="AE73" s="40">
        <v>7777</v>
      </c>
      <c r="AF73" s="40">
        <v>7905</v>
      </c>
      <c r="AG73" s="40">
        <v>8044</v>
      </c>
      <c r="AH73" s="40">
        <v>8183</v>
      </c>
      <c r="AI73" s="40">
        <v>8322</v>
      </c>
      <c r="AJ73" s="40">
        <v>8662</v>
      </c>
      <c r="AK73" s="40">
        <v>8801</v>
      </c>
      <c r="AL73" s="40">
        <v>8940</v>
      </c>
      <c r="AM73" s="40">
        <v>9079</v>
      </c>
    </row>
    <row r="74" spans="1:39" x14ac:dyDescent="0.35">
      <c r="A74" s="11"/>
      <c r="B74" s="39" t="s">
        <v>1259</v>
      </c>
      <c r="C74" s="37" t="s">
        <v>792</v>
      </c>
      <c r="D74" s="40">
        <v>5328</v>
      </c>
      <c r="E74" s="40">
        <v>5987</v>
      </c>
      <c r="F74" s="40">
        <v>6544</v>
      </c>
      <c r="G74" s="40">
        <v>7216</v>
      </c>
      <c r="H74" s="40">
        <v>7816</v>
      </c>
      <c r="I74" s="40">
        <v>8419</v>
      </c>
      <c r="J74" s="40">
        <v>8999</v>
      </c>
      <c r="K74" s="40">
        <v>9578</v>
      </c>
      <c r="L74" s="40">
        <v>10088</v>
      </c>
      <c r="M74" s="40">
        <v>10617</v>
      </c>
      <c r="N74" s="40">
        <v>11184</v>
      </c>
      <c r="O74" s="40">
        <v>11832</v>
      </c>
      <c r="P74" s="40">
        <v>12369</v>
      </c>
      <c r="Q74" s="40">
        <v>12893</v>
      </c>
      <c r="R74" s="40">
        <v>13452</v>
      </c>
      <c r="S74" s="40">
        <v>14067</v>
      </c>
      <c r="T74" s="40">
        <v>14443</v>
      </c>
      <c r="U74" s="40">
        <v>14806</v>
      </c>
      <c r="V74" s="40">
        <v>15188</v>
      </c>
      <c r="W74" s="40">
        <v>15612</v>
      </c>
      <c r="X74" s="40">
        <v>15990</v>
      </c>
      <c r="Y74" s="40">
        <v>16391</v>
      </c>
      <c r="Z74" s="40">
        <v>16836</v>
      </c>
      <c r="AA74" s="40">
        <v>17337</v>
      </c>
      <c r="AB74" s="40">
        <v>17780</v>
      </c>
      <c r="AC74" s="40">
        <v>18219</v>
      </c>
      <c r="AD74" s="40">
        <v>18697</v>
      </c>
      <c r="AE74" s="40">
        <v>19221</v>
      </c>
      <c r="AF74" s="40">
        <v>19673</v>
      </c>
      <c r="AG74" s="40">
        <v>20123</v>
      </c>
      <c r="AH74" s="40">
        <v>20599</v>
      </c>
      <c r="AI74" s="40">
        <v>21075</v>
      </c>
      <c r="AJ74" s="40">
        <v>21539</v>
      </c>
      <c r="AK74" s="40">
        <v>22139</v>
      </c>
      <c r="AL74" s="40">
        <v>22205</v>
      </c>
      <c r="AM74" s="40">
        <v>22405</v>
      </c>
    </row>
    <row r="75" spans="1:39" x14ac:dyDescent="0.35">
      <c r="A75" s="11"/>
      <c r="B75" s="39" t="s">
        <v>1260</v>
      </c>
      <c r="C75" s="37" t="s">
        <v>792</v>
      </c>
      <c r="D75" s="38">
        <v>169</v>
      </c>
      <c r="E75" s="38">
        <v>170</v>
      </c>
      <c r="F75" s="38">
        <v>172</v>
      </c>
      <c r="G75" s="38">
        <v>174</v>
      </c>
      <c r="H75" s="38">
        <v>172</v>
      </c>
      <c r="I75" s="38">
        <v>173</v>
      </c>
      <c r="J75" s="38">
        <v>175</v>
      </c>
      <c r="K75" s="38">
        <v>170</v>
      </c>
      <c r="L75" s="38">
        <v>172</v>
      </c>
      <c r="M75" s="38">
        <v>174</v>
      </c>
      <c r="N75" s="38">
        <v>175</v>
      </c>
      <c r="O75" s="38">
        <v>171</v>
      </c>
      <c r="P75" s="38">
        <v>172</v>
      </c>
      <c r="Q75" s="38">
        <v>173</v>
      </c>
      <c r="R75" s="38">
        <v>174</v>
      </c>
      <c r="S75" s="38">
        <v>176</v>
      </c>
      <c r="T75" s="38">
        <v>178</v>
      </c>
      <c r="U75" s="38">
        <v>179</v>
      </c>
      <c r="V75" s="38">
        <v>181</v>
      </c>
      <c r="W75" s="38">
        <v>183</v>
      </c>
      <c r="X75" s="38">
        <v>184</v>
      </c>
      <c r="Y75" s="38">
        <v>186</v>
      </c>
      <c r="Z75" s="38">
        <v>187</v>
      </c>
      <c r="AA75" s="38">
        <v>189</v>
      </c>
      <c r="AB75" s="38">
        <v>191</v>
      </c>
      <c r="AC75" s="38">
        <v>192</v>
      </c>
      <c r="AD75" s="38">
        <v>194</v>
      </c>
      <c r="AE75" s="38">
        <v>196</v>
      </c>
      <c r="AF75" s="38">
        <v>197</v>
      </c>
      <c r="AG75" s="38">
        <v>199</v>
      </c>
      <c r="AH75" s="38">
        <v>199</v>
      </c>
      <c r="AI75" s="38">
        <v>199</v>
      </c>
      <c r="AJ75" s="38">
        <v>199</v>
      </c>
      <c r="AK75" s="38">
        <v>199</v>
      </c>
      <c r="AL75" s="38">
        <v>199</v>
      </c>
      <c r="AM75" s="38">
        <v>199</v>
      </c>
    </row>
    <row r="76" spans="1:39" x14ac:dyDescent="0.35">
      <c r="A76" s="11"/>
      <c r="B76" s="39" t="s">
        <v>1271</v>
      </c>
      <c r="C76" s="37" t="s">
        <v>792</v>
      </c>
      <c r="D76" s="38">
        <v>914</v>
      </c>
      <c r="E76" s="40">
        <v>1522</v>
      </c>
      <c r="F76" s="40">
        <v>2612</v>
      </c>
      <c r="G76" s="40">
        <v>2712</v>
      </c>
      <c r="H76" s="40">
        <v>2712</v>
      </c>
      <c r="I76" s="40">
        <v>3074</v>
      </c>
      <c r="J76" s="40">
        <v>3424</v>
      </c>
      <c r="K76" s="40">
        <v>3424</v>
      </c>
      <c r="L76" s="40">
        <v>3424</v>
      </c>
      <c r="M76" s="40">
        <v>3424</v>
      </c>
      <c r="N76" s="40">
        <v>4024</v>
      </c>
      <c r="O76" s="40">
        <v>4524</v>
      </c>
      <c r="P76" s="40">
        <v>5124</v>
      </c>
      <c r="Q76" s="40">
        <v>5624</v>
      </c>
      <c r="R76" s="40">
        <v>5624</v>
      </c>
      <c r="S76" s="40">
        <v>5924</v>
      </c>
      <c r="T76" s="40">
        <v>6024</v>
      </c>
      <c r="U76" s="40">
        <v>6024</v>
      </c>
      <c r="V76" s="40">
        <v>6224</v>
      </c>
      <c r="W76" s="40">
        <v>6474</v>
      </c>
      <c r="X76" s="40">
        <v>6674</v>
      </c>
      <c r="Y76" s="40">
        <v>6674</v>
      </c>
      <c r="Z76" s="40">
        <v>6774</v>
      </c>
      <c r="AA76" s="40">
        <v>6774</v>
      </c>
      <c r="AB76" s="40">
        <v>6874</v>
      </c>
      <c r="AC76" s="40">
        <v>7174</v>
      </c>
      <c r="AD76" s="40">
        <v>7674</v>
      </c>
      <c r="AE76" s="40">
        <v>7774</v>
      </c>
      <c r="AF76" s="40">
        <v>7774</v>
      </c>
      <c r="AG76" s="40">
        <v>7874</v>
      </c>
      <c r="AH76" s="40">
        <v>7974</v>
      </c>
      <c r="AI76" s="40">
        <v>7974</v>
      </c>
      <c r="AJ76" s="40">
        <v>7974</v>
      </c>
      <c r="AK76" s="40">
        <v>7974</v>
      </c>
      <c r="AL76" s="40">
        <v>7974</v>
      </c>
      <c r="AM76" s="40">
        <v>7974</v>
      </c>
    </row>
    <row r="77" spans="1:39" x14ac:dyDescent="0.35">
      <c r="A77" s="11"/>
      <c r="B77" s="39" t="s">
        <v>1272</v>
      </c>
      <c r="C77" s="37" t="s">
        <v>792</v>
      </c>
      <c r="D77" s="38">
        <v>318</v>
      </c>
      <c r="E77" s="38">
        <v>404</v>
      </c>
      <c r="F77" s="38">
        <v>623</v>
      </c>
      <c r="G77" s="38">
        <v>795</v>
      </c>
      <c r="H77" s="40">
        <v>1043</v>
      </c>
      <c r="I77" s="40">
        <v>1331</v>
      </c>
      <c r="J77" s="40">
        <v>1628</v>
      </c>
      <c r="K77" s="40">
        <v>1949</v>
      </c>
      <c r="L77" s="40">
        <v>2262</v>
      </c>
      <c r="M77" s="40">
        <v>2572</v>
      </c>
      <c r="N77" s="40">
        <v>2898</v>
      </c>
      <c r="O77" s="40">
        <v>3294</v>
      </c>
      <c r="P77" s="40">
        <v>3827</v>
      </c>
      <c r="Q77" s="40">
        <v>4342</v>
      </c>
      <c r="R77" s="40">
        <v>4829</v>
      </c>
      <c r="S77" s="40">
        <v>5323</v>
      </c>
      <c r="T77" s="40">
        <v>5834</v>
      </c>
      <c r="U77" s="40">
        <v>6352</v>
      </c>
      <c r="V77" s="40">
        <v>6871</v>
      </c>
      <c r="W77" s="40">
        <v>7391</v>
      </c>
      <c r="X77" s="40">
        <v>7894</v>
      </c>
      <c r="Y77" s="40">
        <v>8405</v>
      </c>
      <c r="Z77" s="40">
        <v>8856</v>
      </c>
      <c r="AA77" s="40">
        <v>9219</v>
      </c>
      <c r="AB77" s="40">
        <v>9497</v>
      </c>
      <c r="AC77" s="40">
        <v>9733</v>
      </c>
      <c r="AD77" s="40">
        <v>9961</v>
      </c>
      <c r="AE77" s="40">
        <v>10170</v>
      </c>
      <c r="AF77" s="40">
        <v>10382</v>
      </c>
      <c r="AG77" s="40">
        <v>10593</v>
      </c>
      <c r="AH77" s="40">
        <v>10805</v>
      </c>
      <c r="AI77" s="40">
        <v>10953</v>
      </c>
      <c r="AJ77" s="40">
        <v>11101</v>
      </c>
      <c r="AK77" s="40">
        <v>11249</v>
      </c>
      <c r="AL77" s="40">
        <v>11397</v>
      </c>
      <c r="AM77" s="40">
        <v>11546</v>
      </c>
    </row>
    <row r="78" spans="1:39" x14ac:dyDescent="0.35">
      <c r="A78" s="11"/>
      <c r="B78" s="39" t="s">
        <v>1263</v>
      </c>
      <c r="C78" s="37" t="s">
        <v>792</v>
      </c>
      <c r="D78" s="38">
        <v>0</v>
      </c>
      <c r="E78" s="38">
        <v>0</v>
      </c>
      <c r="F78" s="38">
        <v>0</v>
      </c>
      <c r="G78" s="38">
        <v>0</v>
      </c>
      <c r="H78" s="38">
        <v>0</v>
      </c>
      <c r="I78" s="38">
        <v>0</v>
      </c>
      <c r="J78" s="38">
        <v>0</v>
      </c>
      <c r="K78" s="38">
        <v>0</v>
      </c>
      <c r="L78" s="38">
        <v>0</v>
      </c>
      <c r="M78" s="38">
        <v>0</v>
      </c>
      <c r="N78" s="38">
        <v>0</v>
      </c>
      <c r="O78" s="38">
        <v>0</v>
      </c>
      <c r="P78" s="38">
        <v>0</v>
      </c>
      <c r="Q78" s="38">
        <v>0</v>
      </c>
      <c r="R78" s="38">
        <v>502</v>
      </c>
      <c r="S78" s="38">
        <v>502</v>
      </c>
      <c r="T78" s="38">
        <v>502</v>
      </c>
      <c r="U78" s="38">
        <v>502</v>
      </c>
      <c r="V78" s="38">
        <v>502</v>
      </c>
      <c r="W78" s="38">
        <v>502</v>
      </c>
      <c r="X78" s="38">
        <v>502</v>
      </c>
      <c r="Y78" s="38">
        <v>502</v>
      </c>
      <c r="Z78" s="38">
        <v>502</v>
      </c>
      <c r="AA78" s="38">
        <v>502</v>
      </c>
      <c r="AB78" s="38">
        <v>502</v>
      </c>
      <c r="AC78" s="38">
        <v>502</v>
      </c>
      <c r="AD78" s="38">
        <v>502</v>
      </c>
      <c r="AE78" s="38">
        <v>502</v>
      </c>
      <c r="AF78" s="38">
        <v>502</v>
      </c>
      <c r="AG78" s="38">
        <v>502</v>
      </c>
      <c r="AH78" s="38">
        <v>502</v>
      </c>
      <c r="AI78" s="38">
        <v>502</v>
      </c>
      <c r="AJ78" s="38">
        <v>502</v>
      </c>
      <c r="AK78" s="38">
        <v>502</v>
      </c>
      <c r="AL78" s="38">
        <v>502</v>
      </c>
      <c r="AM78" s="38">
        <v>502</v>
      </c>
    </row>
    <row r="79" spans="1:39" x14ac:dyDescent="0.35">
      <c r="A79" s="11"/>
      <c r="B79" s="39" t="s">
        <v>1264</v>
      </c>
      <c r="C79" s="37" t="s">
        <v>792</v>
      </c>
      <c r="D79" s="38">
        <v>0</v>
      </c>
      <c r="E79" s="38">
        <v>0</v>
      </c>
      <c r="F79" s="38">
        <v>0</v>
      </c>
      <c r="G79" s="38">
        <v>0</v>
      </c>
      <c r="H79" s="38">
        <v>0</v>
      </c>
      <c r="I79" s="38">
        <v>0</v>
      </c>
      <c r="J79" s="38">
        <v>0</v>
      </c>
      <c r="K79" s="38">
        <v>0</v>
      </c>
      <c r="L79" s="38">
        <v>0</v>
      </c>
      <c r="M79" s="38">
        <v>0</v>
      </c>
      <c r="N79" s="38">
        <v>0</v>
      </c>
      <c r="O79" s="38">
        <v>0</v>
      </c>
      <c r="P79" s="38">
        <v>0</v>
      </c>
      <c r="Q79" s="38">
        <v>0</v>
      </c>
      <c r="R79" s="38">
        <v>0</v>
      </c>
      <c r="S79" s="38">
        <v>0</v>
      </c>
      <c r="T79" s="38">
        <v>501</v>
      </c>
      <c r="U79" s="38">
        <v>501</v>
      </c>
      <c r="V79" s="38">
        <v>501</v>
      </c>
      <c r="W79" s="38">
        <v>501</v>
      </c>
      <c r="X79" s="38">
        <v>501</v>
      </c>
      <c r="Y79" s="38">
        <v>501</v>
      </c>
      <c r="Z79" s="38">
        <v>501</v>
      </c>
      <c r="AA79" s="38">
        <v>501</v>
      </c>
      <c r="AB79" s="38">
        <v>501</v>
      </c>
      <c r="AC79" s="38">
        <v>501</v>
      </c>
      <c r="AD79" s="38">
        <v>701</v>
      </c>
      <c r="AE79" s="38">
        <v>901</v>
      </c>
      <c r="AF79" s="38">
        <v>901</v>
      </c>
      <c r="AG79" s="38">
        <v>901</v>
      </c>
      <c r="AH79" s="38">
        <v>901</v>
      </c>
      <c r="AI79" s="38">
        <v>901</v>
      </c>
      <c r="AJ79" s="38">
        <v>901</v>
      </c>
      <c r="AK79" s="38">
        <v>901</v>
      </c>
      <c r="AL79" s="38">
        <v>901</v>
      </c>
      <c r="AM79" s="38">
        <v>901</v>
      </c>
    </row>
    <row r="80" spans="1:39" x14ac:dyDescent="0.35">
      <c r="A80" s="11"/>
      <c r="B80" s="39" t="s">
        <v>805</v>
      </c>
      <c r="C80" s="37" t="s">
        <v>792</v>
      </c>
      <c r="D80" s="38">
        <v>0</v>
      </c>
      <c r="E80" s="38">
        <v>0</v>
      </c>
      <c r="F80" s="38">
        <v>0</v>
      </c>
      <c r="G80" s="38">
        <v>0</v>
      </c>
      <c r="H80" s="38">
        <v>0</v>
      </c>
      <c r="I80" s="38">
        <v>0</v>
      </c>
      <c r="J80" s="38">
        <v>0</v>
      </c>
      <c r="K80" s="38">
        <v>0</v>
      </c>
      <c r="L80" s="40">
        <v>1000</v>
      </c>
      <c r="M80" s="40">
        <v>1000</v>
      </c>
      <c r="N80" s="40">
        <v>2000</v>
      </c>
      <c r="O80" s="40">
        <v>3000</v>
      </c>
      <c r="P80" s="40">
        <v>4000</v>
      </c>
      <c r="Q80" s="40">
        <v>5000</v>
      </c>
      <c r="R80" s="40">
        <v>5000</v>
      </c>
      <c r="S80" s="40">
        <v>5000</v>
      </c>
      <c r="T80" s="40">
        <v>6000</v>
      </c>
      <c r="U80" s="40">
        <v>6000</v>
      </c>
      <c r="V80" s="40">
        <v>6000</v>
      </c>
      <c r="W80" s="40">
        <v>6000</v>
      </c>
      <c r="X80" s="40">
        <v>6000</v>
      </c>
      <c r="Y80" s="40">
        <v>6000</v>
      </c>
      <c r="Z80" s="40">
        <v>6000</v>
      </c>
      <c r="AA80" s="40">
        <v>6000</v>
      </c>
      <c r="AB80" s="40">
        <v>6000</v>
      </c>
      <c r="AC80" s="40">
        <v>6000</v>
      </c>
      <c r="AD80" s="40">
        <v>6000</v>
      </c>
      <c r="AE80" s="40">
        <v>6000</v>
      </c>
      <c r="AF80" s="40">
        <v>6000</v>
      </c>
      <c r="AG80" s="40">
        <v>6000</v>
      </c>
      <c r="AH80" s="40">
        <v>6000</v>
      </c>
      <c r="AI80" s="40">
        <v>6000</v>
      </c>
      <c r="AJ80" s="40">
        <v>6000</v>
      </c>
      <c r="AK80" s="40">
        <v>6000</v>
      </c>
      <c r="AL80" s="40">
        <v>6000</v>
      </c>
      <c r="AM80" s="40">
        <v>6000</v>
      </c>
    </row>
    <row r="81" spans="3:39" x14ac:dyDescent="0.35">
      <c r="C81" s="39" t="s">
        <v>1273</v>
      </c>
      <c r="E81" s="40">
        <f>E70-D70</f>
        <v>0</v>
      </c>
      <c r="F81" s="40">
        <f t="shared" ref="F81:T81" si="5">F70-E70</f>
        <v>0</v>
      </c>
      <c r="G81" s="40">
        <f t="shared" si="5"/>
        <v>0</v>
      </c>
      <c r="H81" s="40">
        <f t="shared" si="5"/>
        <v>0</v>
      </c>
      <c r="I81" s="40">
        <f t="shared" si="5"/>
        <v>0</v>
      </c>
      <c r="J81" s="40">
        <f t="shared" si="5"/>
        <v>0</v>
      </c>
      <c r="K81" s="40">
        <f t="shared" si="5"/>
        <v>0</v>
      </c>
      <c r="L81" s="40">
        <f t="shared" si="5"/>
        <v>0</v>
      </c>
      <c r="M81" s="41">
        <f t="shared" si="5"/>
        <v>-160</v>
      </c>
      <c r="N81" s="40">
        <f t="shared" si="5"/>
        <v>0</v>
      </c>
      <c r="O81" s="41">
        <f>O70-N70</f>
        <v>120</v>
      </c>
      <c r="P81" s="41">
        <f>P70-O70</f>
        <v>300</v>
      </c>
      <c r="Q81" s="41">
        <f>Q70-P70</f>
        <v>600</v>
      </c>
      <c r="R81" s="40">
        <f t="shared" si="5"/>
        <v>0</v>
      </c>
      <c r="S81" s="41">
        <f t="shared" si="5"/>
        <v>-989</v>
      </c>
      <c r="T81" s="40">
        <f t="shared" si="5"/>
        <v>0</v>
      </c>
    </row>
    <row r="82" spans="3:39" x14ac:dyDescent="0.35">
      <c r="C82" s="39" t="s">
        <v>1274</v>
      </c>
      <c r="E82" s="40"/>
      <c r="F82" s="40"/>
      <c r="G82" s="40"/>
      <c r="H82" s="40"/>
      <c r="I82" s="40"/>
      <c r="J82" s="40"/>
      <c r="K82" s="40"/>
      <c r="L82" s="40"/>
      <c r="M82" s="40">
        <v>-160</v>
      </c>
      <c r="N82" s="40"/>
      <c r="O82" s="40"/>
      <c r="P82" s="40"/>
      <c r="Q82" s="40"/>
      <c r="R82" s="40"/>
      <c r="S82" s="40">
        <v>-944</v>
      </c>
      <c r="T82" s="40"/>
      <c r="U82" s="40"/>
      <c r="V82" s="40"/>
      <c r="W82" s="40"/>
      <c r="X82" s="40"/>
      <c r="Y82" s="40"/>
      <c r="Z82" s="40"/>
      <c r="AA82" s="40"/>
      <c r="AB82" s="40"/>
      <c r="AC82" s="40"/>
      <c r="AD82" s="40"/>
      <c r="AE82" s="40"/>
      <c r="AF82" s="40"/>
      <c r="AG82" s="40"/>
      <c r="AH82" s="40"/>
      <c r="AI82" s="40"/>
      <c r="AJ82" s="40"/>
      <c r="AK82" s="40"/>
      <c r="AL82" s="40"/>
      <c r="AM82" s="40"/>
    </row>
    <row r="83" spans="3:39" x14ac:dyDescent="0.35">
      <c r="C83" s="39" t="s">
        <v>1275</v>
      </c>
      <c r="E83" s="40">
        <f>E81-E82</f>
        <v>0</v>
      </c>
      <c r="F83" s="40">
        <f t="shared" ref="F83:T83" si="6">F81-F82</f>
        <v>0</v>
      </c>
      <c r="G83" s="40">
        <f t="shared" si="6"/>
        <v>0</v>
      </c>
      <c r="H83" s="40">
        <f t="shared" si="6"/>
        <v>0</v>
      </c>
      <c r="I83" s="40">
        <f t="shared" si="6"/>
        <v>0</v>
      </c>
      <c r="J83" s="40">
        <f t="shared" si="6"/>
        <v>0</v>
      </c>
      <c r="K83" s="40">
        <f t="shared" si="6"/>
        <v>0</v>
      </c>
      <c r="L83" s="40">
        <f t="shared" si="6"/>
        <v>0</v>
      </c>
      <c r="M83" s="40">
        <f t="shared" si="6"/>
        <v>0</v>
      </c>
      <c r="N83" s="40">
        <f t="shared" si="6"/>
        <v>0</v>
      </c>
      <c r="O83" s="42">
        <f>O81-O82</f>
        <v>120</v>
      </c>
      <c r="P83" s="42">
        <f>P81-P82</f>
        <v>300</v>
      </c>
      <c r="Q83" s="42">
        <f t="shared" si="6"/>
        <v>600</v>
      </c>
      <c r="R83" s="40">
        <f t="shared" si="6"/>
        <v>0</v>
      </c>
      <c r="S83" s="44">
        <f t="shared" si="6"/>
        <v>-45</v>
      </c>
      <c r="T83" s="40">
        <f t="shared" si="6"/>
        <v>0</v>
      </c>
      <c r="U83" s="40"/>
      <c r="V83" s="40"/>
      <c r="W83" s="40"/>
      <c r="X83" s="40"/>
      <c r="Y83" s="40"/>
      <c r="Z83" s="40"/>
      <c r="AA83" s="40"/>
      <c r="AB83" s="40"/>
      <c r="AC83" s="40"/>
      <c r="AD83" s="40"/>
      <c r="AE83" s="40"/>
      <c r="AF83" s="40"/>
      <c r="AG83" s="40"/>
      <c r="AH83" s="40"/>
      <c r="AI83" s="40"/>
      <c r="AJ83" s="40"/>
      <c r="AK83" s="40"/>
      <c r="AL83" s="40"/>
      <c r="AM83" s="40"/>
    </row>
  </sheetData>
  <pageMargins left="0.7" right="0.7" top="0.75" bottom="0.75" header="0.3" footer="0.3"/>
  <headerFooter>
    <oddFooter>&amp;C_x000D_&amp;1#&amp;"Aptos"&amp;10&amp;K000000 General -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09CD3-33F9-49E7-9377-5299A3798357}">
  <dimension ref="A1:P37"/>
  <sheetViews>
    <sheetView workbookViewId="0">
      <selection activeCell="A9" sqref="A9"/>
    </sheetView>
  </sheetViews>
  <sheetFormatPr defaultRowHeight="14.5" x14ac:dyDescent="0.35"/>
  <cols>
    <col min="1" max="1" width="14.26953125" bestFit="1" customWidth="1"/>
    <col min="2" max="2" width="10.1796875" bestFit="1" customWidth="1"/>
    <col min="3" max="3" width="9.1796875" customWidth="1"/>
    <col min="4" max="4" width="6.1796875" bestFit="1" customWidth="1"/>
    <col min="5" max="5" width="7.81640625" bestFit="1" customWidth="1"/>
    <col min="6" max="6" width="17.453125" customWidth="1"/>
    <col min="7" max="7" width="21.1796875" bestFit="1" customWidth="1"/>
    <col min="8" max="8" width="10.7265625" customWidth="1"/>
    <col min="9" max="9" width="18" bestFit="1" customWidth="1"/>
    <col min="10" max="11" width="10.7265625" customWidth="1"/>
    <col min="12" max="12" width="21.7265625" customWidth="1"/>
    <col min="13" max="13" width="16.7265625" customWidth="1"/>
    <col min="14" max="14" width="25" customWidth="1"/>
    <col min="15" max="15" width="8.81640625" customWidth="1"/>
    <col min="16" max="16" width="42.1796875" customWidth="1"/>
  </cols>
  <sheetData>
    <row r="1" spans="1:16" ht="16" thickBot="1" x14ac:dyDescent="0.4">
      <c r="A1" s="10" t="s">
        <v>765</v>
      </c>
      <c r="B1" s="10"/>
      <c r="C1" s="10"/>
      <c r="D1" s="10"/>
      <c r="E1" s="10"/>
      <c r="F1" s="10"/>
      <c r="G1" s="10"/>
      <c r="H1" s="10"/>
      <c r="I1" s="10"/>
      <c r="J1" s="10"/>
      <c r="K1" s="10"/>
      <c r="L1" s="10"/>
      <c r="M1" s="10"/>
      <c r="N1" s="10"/>
      <c r="O1" s="168"/>
      <c r="P1" s="168"/>
    </row>
    <row r="2" spans="1:16" ht="15" thickTop="1" x14ac:dyDescent="0.35">
      <c r="A2" s="11" t="s">
        <v>766</v>
      </c>
      <c r="B2" s="11"/>
      <c r="C2" s="11"/>
      <c r="D2" s="11"/>
      <c r="E2" s="11"/>
      <c r="F2" s="11"/>
      <c r="G2" s="11"/>
      <c r="H2" s="11"/>
      <c r="I2" s="11"/>
      <c r="J2" s="11"/>
      <c r="K2" s="11"/>
      <c r="L2" s="11"/>
      <c r="M2" s="11"/>
      <c r="N2" s="11"/>
      <c r="O2" s="169"/>
      <c r="P2" s="169"/>
    </row>
    <row r="3" spans="1:16" ht="25.15" customHeight="1" x14ac:dyDescent="0.35">
      <c r="A3" s="166" t="s">
        <v>294</v>
      </c>
      <c r="B3" s="166" t="s">
        <v>295</v>
      </c>
      <c r="C3" s="166" t="s">
        <v>767</v>
      </c>
      <c r="D3" s="166" t="s">
        <v>768</v>
      </c>
      <c r="E3" s="166" t="s">
        <v>769</v>
      </c>
      <c r="F3" s="166" t="s">
        <v>770</v>
      </c>
      <c r="G3" s="166" t="s">
        <v>296</v>
      </c>
      <c r="H3" s="166" t="s">
        <v>771</v>
      </c>
      <c r="I3" s="166" t="s">
        <v>297</v>
      </c>
      <c r="J3" s="166" t="s">
        <v>744</v>
      </c>
      <c r="K3" s="166" t="s">
        <v>301</v>
      </c>
      <c r="L3" s="12" t="s">
        <v>1276</v>
      </c>
      <c r="M3" s="166" t="s">
        <v>772</v>
      </c>
      <c r="N3" s="166" t="s">
        <v>773</v>
      </c>
      <c r="O3" s="170"/>
      <c r="P3" s="166" t="s">
        <v>1277</v>
      </c>
    </row>
    <row r="4" spans="1:16" x14ac:dyDescent="0.35">
      <c r="A4" s="167"/>
      <c r="B4" s="167"/>
      <c r="C4" s="167"/>
      <c r="D4" s="167"/>
      <c r="E4" s="167"/>
      <c r="F4" s="167"/>
      <c r="G4" s="167"/>
      <c r="H4" s="167"/>
      <c r="I4" s="167"/>
      <c r="J4" s="167"/>
      <c r="K4" s="167"/>
      <c r="L4" s="13" t="s">
        <v>836</v>
      </c>
      <c r="M4" s="167"/>
      <c r="N4" s="167"/>
      <c r="O4" s="170"/>
      <c r="P4" s="167"/>
    </row>
    <row r="5" spans="1:16" x14ac:dyDescent="0.35">
      <c r="A5" s="14" t="s">
        <v>774</v>
      </c>
      <c r="B5" s="14" t="s">
        <v>775</v>
      </c>
      <c r="C5" s="14" t="s">
        <v>775</v>
      </c>
      <c r="D5" s="14" t="s">
        <v>775</v>
      </c>
      <c r="E5" s="14" t="s">
        <v>775</v>
      </c>
      <c r="F5" s="14" t="s">
        <v>776</v>
      </c>
      <c r="G5" s="14" t="s">
        <v>777</v>
      </c>
      <c r="H5" s="14" t="s">
        <v>778</v>
      </c>
      <c r="I5" s="14" t="s">
        <v>778</v>
      </c>
      <c r="J5" s="14" t="s">
        <v>778</v>
      </c>
      <c r="K5" s="14" t="s">
        <v>775</v>
      </c>
      <c r="L5" s="14" t="s">
        <v>780</v>
      </c>
      <c r="M5" s="14" t="s">
        <v>780</v>
      </c>
      <c r="N5" s="14" t="s">
        <v>780</v>
      </c>
      <c r="O5" s="11"/>
      <c r="P5" s="14" t="s">
        <v>774</v>
      </c>
    </row>
    <row r="6" spans="1:16" x14ac:dyDescent="0.35">
      <c r="A6" s="15" t="s">
        <v>1278</v>
      </c>
      <c r="B6" s="16" t="s">
        <v>719</v>
      </c>
      <c r="C6" s="16" t="s">
        <v>782</v>
      </c>
      <c r="D6" s="16">
        <v>1</v>
      </c>
      <c r="E6" s="16" t="s">
        <v>4</v>
      </c>
      <c r="F6" s="17" t="s">
        <v>1279</v>
      </c>
      <c r="G6" s="17" t="s">
        <v>1280</v>
      </c>
      <c r="H6" s="18">
        <v>46997</v>
      </c>
      <c r="I6" s="18">
        <v>11232</v>
      </c>
      <c r="J6" s="18">
        <v>11444</v>
      </c>
      <c r="K6" s="16" t="s">
        <v>1281</v>
      </c>
      <c r="L6" s="16" t="s">
        <v>1282</v>
      </c>
      <c r="M6" s="16" t="s">
        <v>1282</v>
      </c>
      <c r="N6" s="16" t="s">
        <v>1283</v>
      </c>
      <c r="O6" s="11"/>
      <c r="P6" s="15"/>
    </row>
    <row r="7" spans="1:16" x14ac:dyDescent="0.35">
      <c r="A7" s="15" t="s">
        <v>826</v>
      </c>
      <c r="B7" s="16" t="s">
        <v>719</v>
      </c>
      <c r="C7" s="16" t="s">
        <v>1284</v>
      </c>
      <c r="D7" s="16">
        <v>2</v>
      </c>
      <c r="E7" s="16" t="s">
        <v>4</v>
      </c>
      <c r="F7" s="17" t="s">
        <v>1285</v>
      </c>
      <c r="G7" s="17" t="s">
        <v>1286</v>
      </c>
      <c r="H7" s="18">
        <v>47150</v>
      </c>
      <c r="I7" s="18">
        <v>11414</v>
      </c>
      <c r="J7" s="18">
        <v>11628</v>
      </c>
      <c r="K7" s="16" t="s">
        <v>1287</v>
      </c>
      <c r="L7" s="16" t="s">
        <v>1282</v>
      </c>
      <c r="M7" s="16" t="s">
        <v>1282</v>
      </c>
      <c r="N7" s="16" t="s">
        <v>1283</v>
      </c>
      <c r="O7" s="11"/>
      <c r="P7" s="15"/>
    </row>
    <row r="8" spans="1:16" x14ac:dyDescent="0.35">
      <c r="A8" s="15" t="s">
        <v>781</v>
      </c>
      <c r="B8" s="16" t="s">
        <v>719</v>
      </c>
      <c r="C8" s="16" t="s">
        <v>782</v>
      </c>
      <c r="D8" s="16">
        <v>2</v>
      </c>
      <c r="E8" s="16" t="s">
        <v>4</v>
      </c>
      <c r="F8" s="17" t="s">
        <v>1288</v>
      </c>
      <c r="G8" s="17" t="s">
        <v>1289</v>
      </c>
      <c r="H8" s="18">
        <v>46235</v>
      </c>
      <c r="I8" s="18">
        <v>46844</v>
      </c>
      <c r="J8" s="18">
        <v>47058</v>
      </c>
      <c r="K8" s="16" t="s">
        <v>1290</v>
      </c>
      <c r="L8" s="16" t="s">
        <v>1282</v>
      </c>
      <c r="M8" s="16" t="s">
        <v>1282</v>
      </c>
      <c r="N8" s="16" t="s">
        <v>1283</v>
      </c>
      <c r="O8" s="11"/>
      <c r="P8" s="15" t="s">
        <v>1291</v>
      </c>
    </row>
    <row r="9" spans="1:16" x14ac:dyDescent="0.35">
      <c r="A9" s="15" t="s">
        <v>1292</v>
      </c>
      <c r="B9" s="16" t="s">
        <v>719</v>
      </c>
      <c r="C9" s="16" t="s">
        <v>1284</v>
      </c>
      <c r="D9" s="16">
        <v>3</v>
      </c>
      <c r="E9" s="16" t="s">
        <v>7</v>
      </c>
      <c r="F9" s="17" t="s">
        <v>1293</v>
      </c>
      <c r="G9" s="17" t="s">
        <v>1294</v>
      </c>
      <c r="H9" s="18">
        <v>46082</v>
      </c>
      <c r="I9" s="18">
        <v>46539</v>
      </c>
      <c r="J9" s="18">
        <v>46753</v>
      </c>
      <c r="K9" s="16" t="s">
        <v>1290</v>
      </c>
      <c r="L9" s="16" t="s">
        <v>1282</v>
      </c>
      <c r="M9" s="16" t="s">
        <v>1282</v>
      </c>
      <c r="N9" s="16" t="s">
        <v>1283</v>
      </c>
      <c r="O9" s="11"/>
      <c r="P9" s="15" t="s">
        <v>1295</v>
      </c>
    </row>
    <row r="10" spans="1:16" x14ac:dyDescent="0.35">
      <c r="A10" s="15" t="s">
        <v>788</v>
      </c>
      <c r="B10" s="16" t="s">
        <v>719</v>
      </c>
      <c r="C10" s="16" t="s">
        <v>1284</v>
      </c>
      <c r="D10" s="16">
        <v>3</v>
      </c>
      <c r="E10" s="16" t="s">
        <v>5</v>
      </c>
      <c r="F10" s="17" t="s">
        <v>1296</v>
      </c>
      <c r="G10" s="17" t="s">
        <v>1297</v>
      </c>
      <c r="H10" s="18">
        <v>46357</v>
      </c>
      <c r="I10" s="18">
        <v>47119</v>
      </c>
      <c r="J10" s="18">
        <v>47453</v>
      </c>
      <c r="K10" s="16" t="s">
        <v>1290</v>
      </c>
      <c r="L10" s="16" t="s">
        <v>1282</v>
      </c>
      <c r="M10" s="16" t="s">
        <v>1282</v>
      </c>
      <c r="N10" s="16" t="s">
        <v>1283</v>
      </c>
      <c r="O10" s="11"/>
      <c r="P10" s="15" t="s">
        <v>1295</v>
      </c>
    </row>
    <row r="11" spans="1:16" x14ac:dyDescent="0.35">
      <c r="A11" s="15" t="s">
        <v>785</v>
      </c>
      <c r="B11" s="16" t="s">
        <v>719</v>
      </c>
      <c r="C11" s="16" t="s">
        <v>782</v>
      </c>
      <c r="D11" s="16">
        <v>2</v>
      </c>
      <c r="E11" s="16" t="s">
        <v>4</v>
      </c>
      <c r="F11" s="17" t="s">
        <v>1298</v>
      </c>
      <c r="G11" s="17" t="s">
        <v>1280</v>
      </c>
      <c r="H11" s="18">
        <v>46661</v>
      </c>
      <c r="I11" s="18">
        <v>47423</v>
      </c>
      <c r="J11" s="18">
        <v>11110</v>
      </c>
      <c r="K11" s="16" t="s">
        <v>1281</v>
      </c>
      <c r="L11" s="16" t="s">
        <v>1282</v>
      </c>
      <c r="M11" s="16" t="s">
        <v>1282</v>
      </c>
      <c r="N11" s="16" t="s">
        <v>1283</v>
      </c>
      <c r="O11" s="11"/>
      <c r="P11" s="15"/>
    </row>
    <row r="12" spans="1:16" x14ac:dyDescent="0.35">
      <c r="A12" s="11" t="s">
        <v>790</v>
      </c>
      <c r="B12" s="11"/>
      <c r="C12" s="11"/>
      <c r="D12" s="11"/>
      <c r="E12" s="11"/>
      <c r="F12" s="11"/>
      <c r="G12" s="11"/>
      <c r="H12" s="11"/>
      <c r="I12" s="11"/>
      <c r="J12" s="11"/>
      <c r="K12" s="11"/>
      <c r="L12" s="11"/>
      <c r="M12" s="11"/>
      <c r="N12" s="11"/>
      <c r="O12" s="171"/>
      <c r="P12" s="171"/>
    </row>
    <row r="13" spans="1:16" ht="25.15" customHeight="1" x14ac:dyDescent="0.35">
      <c r="A13" s="166" t="s">
        <v>294</v>
      </c>
      <c r="B13" s="166" t="s">
        <v>295</v>
      </c>
      <c r="C13" s="166" t="s">
        <v>767</v>
      </c>
      <c r="D13" s="166" t="s">
        <v>768</v>
      </c>
      <c r="E13" s="166" t="s">
        <v>769</v>
      </c>
      <c r="F13" s="166" t="s">
        <v>791</v>
      </c>
      <c r="G13" s="166" t="s">
        <v>296</v>
      </c>
      <c r="H13" s="166" t="s">
        <v>771</v>
      </c>
      <c r="I13" s="166" t="s">
        <v>1299</v>
      </c>
      <c r="J13" s="166" t="s">
        <v>744</v>
      </c>
      <c r="K13" s="166" t="s">
        <v>301</v>
      </c>
      <c r="L13" s="12" t="s">
        <v>1276</v>
      </c>
      <c r="M13" s="166" t="s">
        <v>772</v>
      </c>
      <c r="N13" s="166" t="s">
        <v>773</v>
      </c>
      <c r="O13" s="170"/>
      <c r="P13" s="166" t="s">
        <v>1277</v>
      </c>
    </row>
    <row r="14" spans="1:16" x14ac:dyDescent="0.35">
      <c r="A14" s="167"/>
      <c r="B14" s="167"/>
      <c r="C14" s="167"/>
      <c r="D14" s="167"/>
      <c r="E14" s="167"/>
      <c r="F14" s="167"/>
      <c r="G14" s="167"/>
      <c r="H14" s="167"/>
      <c r="I14" s="167"/>
      <c r="J14" s="167"/>
      <c r="K14" s="167"/>
      <c r="L14" s="13" t="s">
        <v>836</v>
      </c>
      <c r="M14" s="167"/>
      <c r="N14" s="167"/>
      <c r="O14" s="170"/>
      <c r="P14" s="167"/>
    </row>
    <row r="15" spans="1:16" x14ac:dyDescent="0.35">
      <c r="A15" s="14" t="s">
        <v>774</v>
      </c>
      <c r="B15" s="14" t="s">
        <v>775</v>
      </c>
      <c r="C15" s="14" t="s">
        <v>775</v>
      </c>
      <c r="D15" s="14" t="s">
        <v>775</v>
      </c>
      <c r="E15" s="14" t="s">
        <v>775</v>
      </c>
      <c r="F15" s="14" t="s">
        <v>792</v>
      </c>
      <c r="G15" s="14" t="s">
        <v>792</v>
      </c>
      <c r="H15" s="14" t="s">
        <v>778</v>
      </c>
      <c r="I15" s="14" t="s">
        <v>778</v>
      </c>
      <c r="J15" s="14" t="s">
        <v>778</v>
      </c>
      <c r="K15" s="14" t="s">
        <v>775</v>
      </c>
      <c r="L15" s="14" t="s">
        <v>780</v>
      </c>
      <c r="M15" s="14" t="s">
        <v>780</v>
      </c>
      <c r="N15" s="14" t="s">
        <v>780</v>
      </c>
      <c r="O15" s="11"/>
      <c r="P15" s="14" t="s">
        <v>774</v>
      </c>
    </row>
    <row r="16" spans="1:16" x14ac:dyDescent="0.35">
      <c r="A16" s="15" t="s">
        <v>793</v>
      </c>
      <c r="B16" s="16" t="s">
        <v>1300</v>
      </c>
      <c r="C16" s="16" t="s">
        <v>1284</v>
      </c>
      <c r="D16" s="16">
        <v>2</v>
      </c>
      <c r="E16" s="16" t="s">
        <v>5</v>
      </c>
      <c r="F16" s="17" t="s">
        <v>1301</v>
      </c>
      <c r="G16" s="17" t="s">
        <v>1301</v>
      </c>
      <c r="H16" s="18">
        <v>46539</v>
      </c>
      <c r="I16" s="18">
        <v>47392</v>
      </c>
      <c r="J16" s="18">
        <v>11202</v>
      </c>
      <c r="K16" s="16" t="s">
        <v>1290</v>
      </c>
      <c r="L16" s="16" t="s">
        <v>1282</v>
      </c>
      <c r="M16" s="16" t="s">
        <v>1282</v>
      </c>
      <c r="N16" s="16" t="s">
        <v>1283</v>
      </c>
      <c r="O16" s="11"/>
      <c r="P16" s="15" t="s">
        <v>1295</v>
      </c>
    </row>
    <row r="17" spans="1:16" x14ac:dyDescent="0.35">
      <c r="A17" s="15" t="s">
        <v>796</v>
      </c>
      <c r="B17" s="16" t="s">
        <v>1300</v>
      </c>
      <c r="C17" s="16" t="s">
        <v>1284</v>
      </c>
      <c r="D17" s="16">
        <v>2</v>
      </c>
      <c r="E17" s="16" t="s">
        <v>4</v>
      </c>
      <c r="F17" s="17" t="s">
        <v>1302</v>
      </c>
      <c r="G17" s="17" t="s">
        <v>1302</v>
      </c>
      <c r="H17" s="18">
        <v>46844</v>
      </c>
      <c r="I17" s="18">
        <v>11293</v>
      </c>
      <c r="J17" s="18">
        <v>11567</v>
      </c>
      <c r="K17" s="16" t="s">
        <v>1287</v>
      </c>
      <c r="L17" s="16" t="s">
        <v>1282</v>
      </c>
      <c r="M17" s="16" t="s">
        <v>1282</v>
      </c>
      <c r="N17" s="16" t="s">
        <v>1283</v>
      </c>
      <c r="O17" s="11"/>
      <c r="P17" s="15"/>
    </row>
    <row r="18" spans="1:16" x14ac:dyDescent="0.35">
      <c r="A18" s="15" t="s">
        <v>797</v>
      </c>
      <c r="B18" s="16" t="s">
        <v>1300</v>
      </c>
      <c r="C18" s="16" t="s">
        <v>1284</v>
      </c>
      <c r="D18" s="16">
        <v>2</v>
      </c>
      <c r="E18" s="16" t="s">
        <v>6</v>
      </c>
      <c r="F18" s="17" t="s">
        <v>1303</v>
      </c>
      <c r="G18" s="17" t="s">
        <v>1304</v>
      </c>
      <c r="H18" s="18">
        <v>47058</v>
      </c>
      <c r="I18" s="18">
        <v>11780</v>
      </c>
      <c r="J18" s="18">
        <v>12114</v>
      </c>
      <c r="K18" s="16" t="s">
        <v>1281</v>
      </c>
      <c r="L18" s="16" t="s">
        <v>1282</v>
      </c>
      <c r="M18" s="16" t="s">
        <v>1282</v>
      </c>
      <c r="N18" s="16" t="s">
        <v>1283</v>
      </c>
      <c r="O18" s="11"/>
      <c r="P18" s="15"/>
    </row>
    <row r="19" spans="1:16" x14ac:dyDescent="0.35">
      <c r="A19" s="15" t="s">
        <v>1305</v>
      </c>
      <c r="B19" s="16" t="s">
        <v>1300</v>
      </c>
      <c r="C19" s="16" t="s">
        <v>782</v>
      </c>
      <c r="D19" s="16">
        <v>1</v>
      </c>
      <c r="E19" s="16" t="s">
        <v>4</v>
      </c>
      <c r="F19" s="17" t="s">
        <v>1306</v>
      </c>
      <c r="G19" s="17" t="s">
        <v>1306</v>
      </c>
      <c r="H19" s="18">
        <v>46997</v>
      </c>
      <c r="I19" s="18">
        <v>11110</v>
      </c>
      <c r="J19" s="18">
        <v>11293</v>
      </c>
      <c r="K19" s="16" t="s">
        <v>1281</v>
      </c>
      <c r="L19" s="16" t="s">
        <v>1282</v>
      </c>
      <c r="M19" s="16" t="s">
        <v>1282</v>
      </c>
      <c r="N19" s="16" t="s">
        <v>1283</v>
      </c>
      <c r="O19" s="11"/>
      <c r="P19" s="15"/>
    </row>
    <row r="20" spans="1:16" x14ac:dyDescent="0.35">
      <c r="A20" s="15" t="s">
        <v>822</v>
      </c>
      <c r="B20" s="16" t="s">
        <v>1300</v>
      </c>
      <c r="C20" s="16" t="s">
        <v>1284</v>
      </c>
      <c r="D20" s="16">
        <v>2</v>
      </c>
      <c r="E20" s="16" t="s">
        <v>823</v>
      </c>
      <c r="F20" s="17" t="s">
        <v>1307</v>
      </c>
      <c r="G20" s="17" t="s">
        <v>1307</v>
      </c>
      <c r="H20" s="18">
        <v>46844</v>
      </c>
      <c r="I20" s="18">
        <v>11293</v>
      </c>
      <c r="J20" s="18">
        <v>11810</v>
      </c>
      <c r="K20" s="16" t="s">
        <v>1287</v>
      </c>
      <c r="L20" s="16" t="s">
        <v>1282</v>
      </c>
      <c r="M20" s="16" t="s">
        <v>1282</v>
      </c>
      <c r="N20" s="16" t="s">
        <v>1283</v>
      </c>
      <c r="O20" s="11"/>
      <c r="P20" s="15"/>
    </row>
    <row r="21" spans="1:16" x14ac:dyDescent="0.35">
      <c r="A21" s="15" t="s">
        <v>1308</v>
      </c>
      <c r="B21" s="16" t="s">
        <v>1300</v>
      </c>
      <c r="C21" s="16" t="s">
        <v>807</v>
      </c>
      <c r="D21" s="16">
        <v>1</v>
      </c>
      <c r="E21" s="16" t="s">
        <v>5</v>
      </c>
      <c r="F21" s="17" t="s">
        <v>1309</v>
      </c>
      <c r="G21" s="17" t="s">
        <v>1309</v>
      </c>
      <c r="H21" s="18">
        <v>11355</v>
      </c>
      <c r="I21" s="18">
        <v>12328</v>
      </c>
      <c r="J21" s="18">
        <v>12571</v>
      </c>
      <c r="K21" s="16" t="s">
        <v>1281</v>
      </c>
      <c r="L21" s="16" t="s">
        <v>1282</v>
      </c>
      <c r="M21" s="16" t="s">
        <v>1282</v>
      </c>
      <c r="N21" s="16" t="s">
        <v>1283</v>
      </c>
      <c r="O21" s="11"/>
      <c r="P21" s="15"/>
    </row>
    <row r="22" spans="1:16" x14ac:dyDescent="0.35">
      <c r="A22" s="15" t="s">
        <v>827</v>
      </c>
      <c r="B22" s="16" t="s">
        <v>1300</v>
      </c>
      <c r="C22" s="16" t="s">
        <v>807</v>
      </c>
      <c r="D22" s="16">
        <v>1</v>
      </c>
      <c r="E22" s="16" t="s">
        <v>4</v>
      </c>
      <c r="F22" s="17" t="s">
        <v>1310</v>
      </c>
      <c r="G22" s="17" t="s">
        <v>1310</v>
      </c>
      <c r="H22" s="18">
        <v>11293</v>
      </c>
      <c r="I22" s="18">
        <v>12267</v>
      </c>
      <c r="J22" s="18">
        <v>12632</v>
      </c>
      <c r="K22" s="16" t="s">
        <v>1281</v>
      </c>
      <c r="L22" s="16" t="s">
        <v>1282</v>
      </c>
      <c r="M22" s="16" t="s">
        <v>1282</v>
      </c>
      <c r="N22" s="16" t="s">
        <v>1283</v>
      </c>
      <c r="O22" s="11"/>
      <c r="P22" s="15"/>
    </row>
    <row r="23" spans="1:16" x14ac:dyDescent="0.35">
      <c r="A23" s="15" t="s">
        <v>798</v>
      </c>
      <c r="B23" s="16" t="s">
        <v>1300</v>
      </c>
      <c r="C23" s="16" t="s">
        <v>1284</v>
      </c>
      <c r="D23" s="16">
        <v>2</v>
      </c>
      <c r="E23" s="16" t="s">
        <v>5</v>
      </c>
      <c r="F23" s="17" t="s">
        <v>1311</v>
      </c>
      <c r="G23" s="17" t="s">
        <v>1311</v>
      </c>
      <c r="H23" s="18">
        <v>46569</v>
      </c>
      <c r="I23" s="18">
        <v>47331</v>
      </c>
      <c r="J23" s="18">
        <v>11049</v>
      </c>
      <c r="K23" s="16" t="s">
        <v>1290</v>
      </c>
      <c r="L23" s="16" t="s">
        <v>1282</v>
      </c>
      <c r="M23" s="16" t="s">
        <v>1282</v>
      </c>
      <c r="N23" s="16" t="s">
        <v>1283</v>
      </c>
      <c r="O23" s="11"/>
      <c r="P23" s="15" t="s">
        <v>1312</v>
      </c>
    </row>
    <row r="24" spans="1:16" x14ac:dyDescent="0.35">
      <c r="A24" s="15" t="s">
        <v>781</v>
      </c>
      <c r="B24" s="16" t="s">
        <v>1300</v>
      </c>
      <c r="C24" s="16" t="s">
        <v>782</v>
      </c>
      <c r="D24" s="16">
        <v>3</v>
      </c>
      <c r="E24" s="16" t="s">
        <v>4</v>
      </c>
      <c r="F24" s="17" t="s">
        <v>1313</v>
      </c>
      <c r="G24" s="17" t="s">
        <v>1313</v>
      </c>
      <c r="H24" s="18">
        <v>45992</v>
      </c>
      <c r="I24" s="18">
        <v>46661</v>
      </c>
      <c r="J24" s="18">
        <v>46874</v>
      </c>
      <c r="K24" s="16" t="s">
        <v>1290</v>
      </c>
      <c r="L24" s="16" t="s">
        <v>1282</v>
      </c>
      <c r="M24" s="16" t="s">
        <v>1282</v>
      </c>
      <c r="N24" s="16" t="s">
        <v>1283</v>
      </c>
      <c r="O24" s="11"/>
      <c r="P24" s="15" t="s">
        <v>1295</v>
      </c>
    </row>
    <row r="25" spans="1:16" x14ac:dyDescent="0.35">
      <c r="A25" s="15" t="s">
        <v>1314</v>
      </c>
      <c r="B25" s="16" t="s">
        <v>1300</v>
      </c>
      <c r="C25" s="16" t="s">
        <v>782</v>
      </c>
      <c r="D25" s="16">
        <v>2</v>
      </c>
      <c r="E25" s="16" t="s">
        <v>4</v>
      </c>
      <c r="F25" s="17" t="s">
        <v>1315</v>
      </c>
      <c r="G25" s="17" t="s">
        <v>1315</v>
      </c>
      <c r="H25" s="18">
        <v>47331</v>
      </c>
      <c r="I25" s="18">
        <v>11475</v>
      </c>
      <c r="J25" s="18">
        <v>11780</v>
      </c>
      <c r="K25" s="16" t="s">
        <v>1281</v>
      </c>
      <c r="L25" s="16" t="s">
        <v>1282</v>
      </c>
      <c r="M25" s="16" t="s">
        <v>1282</v>
      </c>
      <c r="N25" s="16" t="s">
        <v>1283</v>
      </c>
      <c r="O25" s="11"/>
      <c r="P25" s="15"/>
    </row>
    <row r="26" spans="1:16" x14ac:dyDescent="0.35">
      <c r="A26" s="15" t="s">
        <v>824</v>
      </c>
      <c r="B26" s="16" t="s">
        <v>1300</v>
      </c>
      <c r="C26" s="16" t="s">
        <v>782</v>
      </c>
      <c r="D26" s="16">
        <v>2</v>
      </c>
      <c r="E26" s="16" t="s">
        <v>4</v>
      </c>
      <c r="F26" s="17" t="s">
        <v>1316</v>
      </c>
      <c r="G26" s="17" t="s">
        <v>1316</v>
      </c>
      <c r="H26" s="18">
        <v>47027</v>
      </c>
      <c r="I26" s="18">
        <v>11171</v>
      </c>
      <c r="J26" s="18">
        <v>11383</v>
      </c>
      <c r="K26" s="16" t="s">
        <v>1281</v>
      </c>
      <c r="L26" s="16" t="s">
        <v>1282</v>
      </c>
      <c r="M26" s="16" t="s">
        <v>1282</v>
      </c>
      <c r="N26" s="16" t="s">
        <v>1283</v>
      </c>
      <c r="O26" s="11"/>
      <c r="P26" s="15"/>
    </row>
    <row r="27" spans="1:16" x14ac:dyDescent="0.35">
      <c r="A27" s="15" t="s">
        <v>799</v>
      </c>
      <c r="B27" s="16" t="s">
        <v>1300</v>
      </c>
      <c r="C27" s="16" t="s">
        <v>782</v>
      </c>
      <c r="D27" s="16">
        <v>2</v>
      </c>
      <c r="E27" s="16" t="s">
        <v>4</v>
      </c>
      <c r="F27" s="17" t="s">
        <v>1317</v>
      </c>
      <c r="G27" s="17" t="s">
        <v>1317</v>
      </c>
      <c r="H27" s="18">
        <v>47392</v>
      </c>
      <c r="I27" s="18">
        <v>11536</v>
      </c>
      <c r="J27" s="18">
        <v>11749</v>
      </c>
      <c r="K27" s="16" t="s">
        <v>1281</v>
      </c>
      <c r="L27" s="16" t="s">
        <v>1282</v>
      </c>
      <c r="M27" s="16" t="s">
        <v>1282</v>
      </c>
      <c r="N27" s="16" t="s">
        <v>1283</v>
      </c>
      <c r="O27" s="11"/>
      <c r="P27" s="15"/>
    </row>
    <row r="28" spans="1:16" x14ac:dyDescent="0.35">
      <c r="A28" s="15" t="s">
        <v>828</v>
      </c>
      <c r="B28" s="16" t="s">
        <v>1300</v>
      </c>
      <c r="C28" s="16" t="s">
        <v>1284</v>
      </c>
      <c r="D28" s="16">
        <v>1</v>
      </c>
      <c r="E28" s="16" t="s">
        <v>6</v>
      </c>
      <c r="F28" s="17" t="s">
        <v>1318</v>
      </c>
      <c r="G28" s="17" t="s">
        <v>1318</v>
      </c>
      <c r="H28" s="18">
        <v>11171</v>
      </c>
      <c r="I28" s="18">
        <v>11841</v>
      </c>
      <c r="J28" s="18">
        <v>12024</v>
      </c>
      <c r="K28" s="16" t="s">
        <v>1281</v>
      </c>
      <c r="L28" s="16" t="s">
        <v>1282</v>
      </c>
      <c r="M28" s="16" t="s">
        <v>1282</v>
      </c>
      <c r="N28" s="16" t="s">
        <v>1283</v>
      </c>
      <c r="O28" s="11"/>
      <c r="P28" s="15"/>
    </row>
    <row r="29" spans="1:16" x14ac:dyDescent="0.35">
      <c r="A29" s="15" t="s">
        <v>800</v>
      </c>
      <c r="B29" s="16" t="s">
        <v>1300</v>
      </c>
      <c r="C29" s="16" t="s">
        <v>782</v>
      </c>
      <c r="D29" s="16">
        <v>1</v>
      </c>
      <c r="E29" s="16" t="s">
        <v>4</v>
      </c>
      <c r="F29" s="17" t="s">
        <v>1319</v>
      </c>
      <c r="G29" s="17" t="s">
        <v>1319</v>
      </c>
      <c r="H29" s="18">
        <v>11324</v>
      </c>
      <c r="I29" s="18">
        <v>12298</v>
      </c>
      <c r="J29" s="18">
        <v>12055</v>
      </c>
      <c r="K29" s="16" t="s">
        <v>1287</v>
      </c>
      <c r="L29" s="16" t="s">
        <v>1282</v>
      </c>
      <c r="M29" s="16" t="s">
        <v>1282</v>
      </c>
      <c r="N29" s="16" t="s">
        <v>1283</v>
      </c>
      <c r="O29" s="11"/>
      <c r="P29" s="15"/>
    </row>
    <row r="30" spans="1:16" x14ac:dyDescent="0.35">
      <c r="A30" s="15" t="s">
        <v>802</v>
      </c>
      <c r="B30" s="16" t="s">
        <v>1300</v>
      </c>
      <c r="C30" s="16" t="s">
        <v>1284</v>
      </c>
      <c r="D30" s="16">
        <v>2</v>
      </c>
      <c r="E30" s="16" t="s">
        <v>4</v>
      </c>
      <c r="F30" s="17" t="s">
        <v>1320</v>
      </c>
      <c r="G30" s="17" t="s">
        <v>1320</v>
      </c>
      <c r="H30" s="18">
        <v>45870</v>
      </c>
      <c r="I30" s="18">
        <v>46419</v>
      </c>
      <c r="J30" s="18">
        <v>46784</v>
      </c>
      <c r="K30" s="16" t="s">
        <v>1287</v>
      </c>
      <c r="L30" s="16" t="s">
        <v>1282</v>
      </c>
      <c r="M30" s="16" t="s">
        <v>1282</v>
      </c>
      <c r="N30" s="16" t="s">
        <v>1283</v>
      </c>
      <c r="O30" s="11"/>
      <c r="P30" s="15"/>
    </row>
    <row r="31" spans="1:16" x14ac:dyDescent="0.35">
      <c r="A31" s="15" t="s">
        <v>267</v>
      </c>
      <c r="B31" s="16" t="s">
        <v>1300</v>
      </c>
      <c r="C31" s="16" t="s">
        <v>1284</v>
      </c>
      <c r="D31" s="16">
        <v>2</v>
      </c>
      <c r="E31" s="16" t="s">
        <v>7</v>
      </c>
      <c r="F31" s="17" t="s">
        <v>1321</v>
      </c>
      <c r="G31" s="17" t="s">
        <v>1321</v>
      </c>
      <c r="H31" s="18">
        <v>46419</v>
      </c>
      <c r="I31" s="18">
        <v>47178</v>
      </c>
      <c r="J31" s="18">
        <v>47362</v>
      </c>
      <c r="K31" s="16" t="s">
        <v>1290</v>
      </c>
      <c r="L31" s="16" t="s">
        <v>1282</v>
      </c>
      <c r="M31" s="16" t="s">
        <v>1282</v>
      </c>
      <c r="N31" s="16" t="s">
        <v>1283</v>
      </c>
      <c r="O31" s="11"/>
      <c r="P31" s="15" t="s">
        <v>1295</v>
      </c>
    </row>
    <row r="32" spans="1:16" x14ac:dyDescent="0.35">
      <c r="A32" s="15" t="s">
        <v>803</v>
      </c>
      <c r="B32" s="16" t="s">
        <v>1300</v>
      </c>
      <c r="C32" s="16" t="s">
        <v>1284</v>
      </c>
      <c r="D32" s="16">
        <v>2</v>
      </c>
      <c r="E32" s="16" t="s">
        <v>6</v>
      </c>
      <c r="F32" s="17" t="s">
        <v>1322</v>
      </c>
      <c r="G32" s="17" t="s">
        <v>1322</v>
      </c>
      <c r="H32" s="18">
        <v>46631</v>
      </c>
      <c r="I32" s="18">
        <v>47300</v>
      </c>
      <c r="J32" s="18">
        <v>10959</v>
      </c>
      <c r="K32" s="16" t="s">
        <v>1281</v>
      </c>
      <c r="L32" s="16" t="s">
        <v>1282</v>
      </c>
      <c r="M32" s="16" t="s">
        <v>1282</v>
      </c>
      <c r="N32" s="16" t="s">
        <v>1283</v>
      </c>
      <c r="O32" s="11"/>
      <c r="P32" s="15"/>
    </row>
    <row r="33" spans="1:16" x14ac:dyDescent="0.35">
      <c r="A33" s="11" t="s">
        <v>810</v>
      </c>
      <c r="B33" s="11"/>
      <c r="C33" s="11"/>
      <c r="D33" s="11"/>
      <c r="E33" s="11"/>
      <c r="F33" s="11"/>
      <c r="G33" s="11"/>
      <c r="H33" s="11"/>
      <c r="I33" s="11"/>
      <c r="J33" s="11"/>
      <c r="K33" s="11"/>
      <c r="L33" s="11"/>
      <c r="M33" s="11"/>
      <c r="N33" s="11"/>
      <c r="O33" s="171"/>
      <c r="P33" s="171"/>
    </row>
    <row r="34" spans="1:16" ht="25" x14ac:dyDescent="0.35">
      <c r="A34" s="19" t="s">
        <v>294</v>
      </c>
      <c r="B34" s="19" t="s">
        <v>295</v>
      </c>
      <c r="C34" s="19" t="s">
        <v>767</v>
      </c>
      <c r="D34" s="19" t="s">
        <v>768</v>
      </c>
      <c r="E34" s="19" t="s">
        <v>769</v>
      </c>
      <c r="F34" s="19" t="s">
        <v>811</v>
      </c>
      <c r="G34" s="19" t="s">
        <v>812</v>
      </c>
      <c r="H34" s="19" t="s">
        <v>771</v>
      </c>
      <c r="I34" s="19" t="s">
        <v>297</v>
      </c>
      <c r="J34" s="19" t="s">
        <v>744</v>
      </c>
      <c r="K34" s="19" t="s">
        <v>301</v>
      </c>
      <c r="L34" s="19" t="s">
        <v>1323</v>
      </c>
      <c r="M34" s="19" t="s">
        <v>772</v>
      </c>
      <c r="N34" s="19" t="s">
        <v>773</v>
      </c>
      <c r="O34" s="11"/>
      <c r="P34" s="19" t="s">
        <v>1277</v>
      </c>
    </row>
    <row r="35" spans="1:16" x14ac:dyDescent="0.35">
      <c r="A35" s="14" t="s">
        <v>774</v>
      </c>
      <c r="B35" s="14" t="s">
        <v>775</v>
      </c>
      <c r="C35" s="14" t="s">
        <v>775</v>
      </c>
      <c r="D35" s="14" t="s">
        <v>775</v>
      </c>
      <c r="E35" s="14" t="s">
        <v>775</v>
      </c>
      <c r="F35" s="14" t="s">
        <v>776</v>
      </c>
      <c r="G35" s="14" t="s">
        <v>777</v>
      </c>
      <c r="H35" s="14" t="s">
        <v>778</v>
      </c>
      <c r="I35" s="14" t="s">
        <v>778</v>
      </c>
      <c r="J35" s="14" t="s">
        <v>778</v>
      </c>
      <c r="K35" s="14" t="s">
        <v>775</v>
      </c>
      <c r="L35" s="14" t="s">
        <v>780</v>
      </c>
      <c r="M35" s="14" t="s">
        <v>780</v>
      </c>
      <c r="N35" s="14" t="s">
        <v>780</v>
      </c>
      <c r="O35" s="11"/>
      <c r="P35" s="14" t="s">
        <v>774</v>
      </c>
    </row>
    <row r="36" spans="1:16" x14ac:dyDescent="0.35">
      <c r="A36" s="20" t="s">
        <v>1324</v>
      </c>
      <c r="B36" s="21" t="s">
        <v>728</v>
      </c>
      <c r="C36" s="22" t="s">
        <v>1284</v>
      </c>
      <c r="D36" s="22">
        <v>1</v>
      </c>
      <c r="E36" s="22" t="s">
        <v>5</v>
      </c>
      <c r="F36" s="23" t="s">
        <v>1325</v>
      </c>
      <c r="G36" s="23" t="s">
        <v>1326</v>
      </c>
      <c r="H36" s="24">
        <v>46419</v>
      </c>
      <c r="I36" s="24">
        <v>46966</v>
      </c>
      <c r="J36" s="24">
        <v>47088</v>
      </c>
      <c r="K36" s="22" t="s">
        <v>1290</v>
      </c>
      <c r="L36" s="22" t="s">
        <v>1282</v>
      </c>
      <c r="M36" s="22" t="s">
        <v>1283</v>
      </c>
      <c r="N36" s="22" t="s">
        <v>1283</v>
      </c>
      <c r="O36" s="11"/>
      <c r="P36" s="20" t="s">
        <v>1327</v>
      </c>
    </row>
    <row r="37" spans="1:16" x14ac:dyDescent="0.35">
      <c r="A37" s="20" t="s">
        <v>1328</v>
      </c>
      <c r="B37" s="21" t="s">
        <v>728</v>
      </c>
      <c r="C37" s="22" t="s">
        <v>1284</v>
      </c>
      <c r="D37" s="22">
        <v>2</v>
      </c>
      <c r="E37" s="22" t="s">
        <v>7</v>
      </c>
      <c r="F37" s="23" t="s">
        <v>1329</v>
      </c>
      <c r="G37" s="23" t="s">
        <v>1330</v>
      </c>
      <c r="H37" s="24">
        <v>46539</v>
      </c>
      <c r="I37" s="24">
        <v>47119</v>
      </c>
      <c r="J37" s="24">
        <v>47362</v>
      </c>
      <c r="K37" s="22" t="s">
        <v>1287</v>
      </c>
      <c r="L37" s="22" t="s">
        <v>1282</v>
      </c>
      <c r="M37" s="22" t="s">
        <v>1283</v>
      </c>
      <c r="N37" s="22" t="s">
        <v>1283</v>
      </c>
      <c r="O37" s="11"/>
      <c r="P37" s="20" t="s">
        <v>1331</v>
      </c>
    </row>
  </sheetData>
  <mergeCells count="34">
    <mergeCell ref="O12:P12"/>
    <mergeCell ref="O33:P33"/>
    <mergeCell ref="I13:I14"/>
    <mergeCell ref="J13:J14"/>
    <mergeCell ref="K13:K14"/>
    <mergeCell ref="M13:M14"/>
    <mergeCell ref="N13:N14"/>
    <mergeCell ref="O13:O14"/>
    <mergeCell ref="A13:A14"/>
    <mergeCell ref="B13:B14"/>
    <mergeCell ref="C13:C14"/>
    <mergeCell ref="D13:D14"/>
    <mergeCell ref="E13:E14"/>
    <mergeCell ref="F13:F14"/>
    <mergeCell ref="G13:G14"/>
    <mergeCell ref="H13:H14"/>
    <mergeCell ref="O1:P1"/>
    <mergeCell ref="O2:P2"/>
    <mergeCell ref="F3:F4"/>
    <mergeCell ref="G3:G4"/>
    <mergeCell ref="H3:H4"/>
    <mergeCell ref="P3:P4"/>
    <mergeCell ref="I3:I4"/>
    <mergeCell ref="J3:J4"/>
    <mergeCell ref="K3:K4"/>
    <mergeCell ref="M3:M4"/>
    <mergeCell ref="N3:N4"/>
    <mergeCell ref="O3:O4"/>
    <mergeCell ref="P13:P14"/>
    <mergeCell ref="A3:A4"/>
    <mergeCell ref="B3:B4"/>
    <mergeCell ref="C3:C4"/>
    <mergeCell ref="D3:D4"/>
    <mergeCell ref="E3:E4"/>
  </mergeCells>
  <pageMargins left="0.7" right="0.7" top="0.75" bottom="0.75" header="0.3" footer="0.3"/>
  <headerFooter>
    <oddFooter>&amp;C_x000D_&amp;1#&amp;"Aptos"&amp;10&amp;K000000 General -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299D9-D629-407B-8D20-9CA27B73645F}">
  <dimension ref="A1:N88"/>
  <sheetViews>
    <sheetView workbookViewId="0">
      <selection activeCell="L87" sqref="L87"/>
    </sheetView>
  </sheetViews>
  <sheetFormatPr defaultRowHeight="14.5" x14ac:dyDescent="0.35"/>
  <cols>
    <col min="2" max="2" width="11.26953125" customWidth="1"/>
    <col min="3" max="3" width="44.453125" bestFit="1" customWidth="1"/>
    <col min="4" max="4" width="54" customWidth="1"/>
    <col min="5" max="5" width="22.453125" bestFit="1" customWidth="1"/>
    <col min="9" max="9" width="10.26953125" customWidth="1"/>
    <col min="12" max="12" width="12" customWidth="1"/>
    <col min="13" max="13" width="56.1796875" customWidth="1"/>
    <col min="14" max="14" width="63.81640625" customWidth="1"/>
  </cols>
  <sheetData>
    <row r="1" spans="1:14" x14ac:dyDescent="0.35">
      <c r="A1" s="1" t="s">
        <v>1332</v>
      </c>
      <c r="B1" s="1" t="s">
        <v>1333</v>
      </c>
      <c r="C1" s="1" t="s">
        <v>1334</v>
      </c>
      <c r="D1" s="1" t="s">
        <v>45</v>
      </c>
      <c r="E1" s="1" t="s">
        <v>46</v>
      </c>
      <c r="F1" s="1" t="s">
        <v>1335</v>
      </c>
      <c r="G1" s="1" t="s">
        <v>47</v>
      </c>
      <c r="H1" s="1" t="s">
        <v>48</v>
      </c>
      <c r="I1" s="1" t="s">
        <v>1336</v>
      </c>
      <c r="J1" s="1" t="s">
        <v>710</v>
      </c>
      <c r="K1" s="1" t="s">
        <v>1337</v>
      </c>
      <c r="L1" s="1" t="s">
        <v>1338</v>
      </c>
      <c r="M1" s="1" t="s">
        <v>50</v>
      </c>
      <c r="N1" s="3" t="s">
        <v>1339</v>
      </c>
    </row>
    <row r="2" spans="1:14" x14ac:dyDescent="0.35">
      <c r="A2" s="1">
        <v>1</v>
      </c>
      <c r="B2" s="1" t="str">
        <f>CHAR(65 + COUNTIF($A$2:A2, A2) - 1)</f>
        <v>A</v>
      </c>
      <c r="C2" s="4" t="s">
        <v>1340</v>
      </c>
      <c r="D2" s="4" t="s">
        <v>1341</v>
      </c>
      <c r="E2" s="4" t="s">
        <v>1342</v>
      </c>
      <c r="F2" s="1"/>
      <c r="G2" s="1" t="s">
        <v>5</v>
      </c>
      <c r="H2" s="1" t="s">
        <v>721</v>
      </c>
      <c r="I2" s="1"/>
      <c r="J2" s="1" t="s">
        <v>1343</v>
      </c>
      <c r="K2" s="1" t="s">
        <v>1344</v>
      </c>
      <c r="L2" s="2">
        <v>45786</v>
      </c>
      <c r="M2" s="3"/>
      <c r="N2" s="3"/>
    </row>
    <row r="3" spans="1:14" x14ac:dyDescent="0.35">
      <c r="A3" s="1">
        <v>1</v>
      </c>
      <c r="B3" s="1" t="str">
        <f>CHAR(65 + COUNTIF($A$2:A3, A3) - 1)</f>
        <v>B</v>
      </c>
      <c r="C3" s="4" t="s">
        <v>1345</v>
      </c>
      <c r="D3" s="4" t="s">
        <v>1341</v>
      </c>
      <c r="E3" s="4" t="s">
        <v>1342</v>
      </c>
      <c r="F3" s="1"/>
      <c r="G3" s="1" t="s">
        <v>5</v>
      </c>
      <c r="H3" s="1" t="s">
        <v>721</v>
      </c>
      <c r="I3" s="1"/>
      <c r="J3" s="1" t="s">
        <v>1343</v>
      </c>
      <c r="K3" s="1" t="s">
        <v>1344</v>
      </c>
      <c r="L3" s="2">
        <v>45786</v>
      </c>
      <c r="M3" s="3"/>
      <c r="N3" s="3"/>
    </row>
    <row r="4" spans="1:14" x14ac:dyDescent="0.35">
      <c r="A4" s="1">
        <v>1</v>
      </c>
      <c r="B4" s="1" t="str">
        <f>CHAR(65 + COUNTIF($A$2:A4, A4) - 1)</f>
        <v>C</v>
      </c>
      <c r="C4" s="4" t="s">
        <v>456</v>
      </c>
      <c r="D4" s="4" t="s">
        <v>1341</v>
      </c>
      <c r="E4" s="4" t="s">
        <v>1342</v>
      </c>
      <c r="F4" s="1"/>
      <c r="G4" s="1" t="s">
        <v>5</v>
      </c>
      <c r="H4" s="1" t="s">
        <v>721</v>
      </c>
      <c r="I4" s="1"/>
      <c r="J4" s="1" t="s">
        <v>1343</v>
      </c>
      <c r="K4" s="1" t="s">
        <v>1344</v>
      </c>
      <c r="L4" s="2">
        <v>45786</v>
      </c>
      <c r="M4" s="3"/>
      <c r="N4" s="3"/>
    </row>
    <row r="5" spans="1:14" x14ac:dyDescent="0.35">
      <c r="A5" s="1">
        <v>1</v>
      </c>
      <c r="B5" s="1" t="str">
        <f>CHAR(65 + COUNTIF($A$2:A5, A5) - 1)</f>
        <v>D</v>
      </c>
      <c r="C5" s="4" t="s">
        <v>546</v>
      </c>
      <c r="D5" s="4" t="s">
        <v>1341</v>
      </c>
      <c r="E5" s="4" t="s">
        <v>1342</v>
      </c>
      <c r="F5" s="1"/>
      <c r="G5" s="1" t="s">
        <v>5</v>
      </c>
      <c r="H5" s="1" t="s">
        <v>721</v>
      </c>
      <c r="I5" s="1"/>
      <c r="J5" s="1" t="s">
        <v>1343</v>
      </c>
      <c r="K5" s="1" t="s">
        <v>1344</v>
      </c>
      <c r="L5" s="2">
        <v>45786</v>
      </c>
      <c r="M5" s="1"/>
      <c r="N5" s="3"/>
    </row>
    <row r="6" spans="1:14" x14ac:dyDescent="0.35">
      <c r="A6" s="1">
        <v>1</v>
      </c>
      <c r="B6" s="1" t="str">
        <f>CHAR(65 + COUNTIF($A$2:A6, A6) - 1)</f>
        <v>E</v>
      </c>
      <c r="C6" s="4" t="s">
        <v>211</v>
      </c>
      <c r="D6" s="4" t="s">
        <v>1341</v>
      </c>
      <c r="E6" s="4" t="s">
        <v>1342</v>
      </c>
      <c r="F6" s="1"/>
      <c r="G6" s="1" t="s">
        <v>5</v>
      </c>
      <c r="H6" s="1" t="s">
        <v>721</v>
      </c>
      <c r="I6" s="1"/>
      <c r="J6" s="1" t="s">
        <v>1343</v>
      </c>
      <c r="K6" s="1" t="s">
        <v>1344</v>
      </c>
      <c r="L6" s="2">
        <v>45786</v>
      </c>
      <c r="M6" s="3"/>
      <c r="N6" s="3"/>
    </row>
    <row r="7" spans="1:14" x14ac:dyDescent="0.35">
      <c r="A7" s="1">
        <v>1</v>
      </c>
      <c r="B7" s="1" t="str">
        <f>CHAR(65 + COUNTIF($A$2:A7, A7) - 1)</f>
        <v>F</v>
      </c>
      <c r="C7" s="4" t="s">
        <v>1346</v>
      </c>
      <c r="D7" s="4" t="s">
        <v>1341</v>
      </c>
      <c r="E7" s="4" t="s">
        <v>1342</v>
      </c>
      <c r="F7" s="1"/>
      <c r="G7" s="1" t="s">
        <v>5</v>
      </c>
      <c r="H7" s="1" t="s">
        <v>721</v>
      </c>
      <c r="I7" s="1"/>
      <c r="J7" s="1" t="s">
        <v>1343</v>
      </c>
      <c r="K7" s="1" t="s">
        <v>1344</v>
      </c>
      <c r="L7" s="2">
        <v>45786</v>
      </c>
      <c r="M7" s="3"/>
      <c r="N7" s="3"/>
    </row>
    <row r="8" spans="1:14" x14ac:dyDescent="0.35">
      <c r="A8" s="1">
        <v>1</v>
      </c>
      <c r="B8" s="1" t="str">
        <f>CHAR(65 + COUNTIF($A$2:A8, A8) - 1)</f>
        <v>G</v>
      </c>
      <c r="C8" s="4" t="s">
        <v>219</v>
      </c>
      <c r="D8" s="4" t="s">
        <v>1341</v>
      </c>
      <c r="E8" s="4" t="s">
        <v>1342</v>
      </c>
      <c r="F8" s="1"/>
      <c r="G8" s="1" t="s">
        <v>5</v>
      </c>
      <c r="H8" s="1" t="s">
        <v>721</v>
      </c>
      <c r="I8" s="1"/>
      <c r="J8" s="1" t="s">
        <v>1343</v>
      </c>
      <c r="K8" s="1" t="s">
        <v>1344</v>
      </c>
      <c r="L8" s="2">
        <v>45786</v>
      </c>
      <c r="M8" s="3"/>
      <c r="N8" s="3"/>
    </row>
    <row r="9" spans="1:14" x14ac:dyDescent="0.35">
      <c r="A9" s="1">
        <v>1</v>
      </c>
      <c r="B9" s="1" t="str">
        <f>CHAR(65 + COUNTIF($A$2:A9, A9) - 1)</f>
        <v>H</v>
      </c>
      <c r="C9" s="4" t="s">
        <v>1347</v>
      </c>
      <c r="D9" s="4" t="s">
        <v>1341</v>
      </c>
      <c r="E9" s="4" t="s">
        <v>1342</v>
      </c>
      <c r="F9" s="1"/>
      <c r="G9" s="1" t="s">
        <v>5</v>
      </c>
      <c r="H9" s="1" t="s">
        <v>721</v>
      </c>
      <c r="I9" s="1"/>
      <c r="J9" s="1" t="s">
        <v>1348</v>
      </c>
      <c r="K9" s="1" t="s">
        <v>1344</v>
      </c>
      <c r="L9" s="2">
        <v>45786</v>
      </c>
      <c r="M9" s="1"/>
      <c r="N9" s="3"/>
    </row>
    <row r="10" spans="1:14" x14ac:dyDescent="0.35">
      <c r="A10" s="1">
        <v>1</v>
      </c>
      <c r="B10" s="1" t="str">
        <f>CHAR(65 + COUNTIF($A$2:A10, A10) - 1)</f>
        <v>I</v>
      </c>
      <c r="C10" s="4" t="s">
        <v>1349</v>
      </c>
      <c r="D10" s="4" t="s">
        <v>1341</v>
      </c>
      <c r="E10" s="4" t="s">
        <v>1342</v>
      </c>
      <c r="F10" s="1"/>
      <c r="G10" s="1" t="s">
        <v>5</v>
      </c>
      <c r="H10" s="1" t="s">
        <v>721</v>
      </c>
      <c r="I10" s="1"/>
      <c r="J10" s="1" t="s">
        <v>1348</v>
      </c>
      <c r="K10" s="1" t="s">
        <v>1344</v>
      </c>
      <c r="L10" s="2">
        <v>45786</v>
      </c>
      <c r="M10" s="1"/>
      <c r="N10" s="3"/>
    </row>
    <row r="11" spans="1:14" x14ac:dyDescent="0.35">
      <c r="A11" s="1">
        <v>1</v>
      </c>
      <c r="B11" s="1" t="str">
        <f>CHAR(65 + COUNTIF($A$2:A11, A11) - 1)</f>
        <v>J</v>
      </c>
      <c r="C11" s="4" t="s">
        <v>224</v>
      </c>
      <c r="D11" s="4" t="s">
        <v>1341</v>
      </c>
      <c r="E11" s="4" t="s">
        <v>1342</v>
      </c>
      <c r="F11" s="1"/>
      <c r="G11" s="1" t="s">
        <v>5</v>
      </c>
      <c r="H11" s="1" t="s">
        <v>721</v>
      </c>
      <c r="I11" s="1"/>
      <c r="J11" s="1" t="s">
        <v>1343</v>
      </c>
      <c r="K11" s="1" t="s">
        <v>1344</v>
      </c>
      <c r="L11" s="2">
        <v>45786</v>
      </c>
      <c r="M11" s="3"/>
      <c r="N11" s="3"/>
    </row>
    <row r="12" spans="1:14" x14ac:dyDescent="0.35">
      <c r="A12" s="1">
        <v>2</v>
      </c>
      <c r="B12" s="1" t="str">
        <f>CHAR(65 + COUNTIF($A$2:A12, A12) - 1)</f>
        <v>A</v>
      </c>
      <c r="C12" s="4" t="s">
        <v>136</v>
      </c>
      <c r="D12" s="4" t="s">
        <v>1341</v>
      </c>
      <c r="E12" s="4" t="s">
        <v>1342</v>
      </c>
      <c r="F12" s="1"/>
      <c r="G12" s="1" t="s">
        <v>4</v>
      </c>
      <c r="H12" s="1" t="s">
        <v>715</v>
      </c>
      <c r="I12" s="1"/>
      <c r="J12" s="1" t="s">
        <v>1348</v>
      </c>
      <c r="K12" s="1" t="s">
        <v>1344</v>
      </c>
      <c r="L12" s="2">
        <v>45786</v>
      </c>
      <c r="M12" s="3"/>
      <c r="N12" s="3"/>
    </row>
    <row r="13" spans="1:14" x14ac:dyDescent="0.35">
      <c r="A13" s="1">
        <v>2</v>
      </c>
      <c r="B13" s="1" t="str">
        <f>CHAR(65 + COUNTIF($A$2:A13, A13) - 1)</f>
        <v>B</v>
      </c>
      <c r="C13" s="4" t="s">
        <v>1350</v>
      </c>
      <c r="D13" s="4" t="s">
        <v>1341</v>
      </c>
      <c r="E13" s="4" t="s">
        <v>1342</v>
      </c>
      <c r="F13" s="1"/>
      <c r="G13" s="1" t="s">
        <v>4</v>
      </c>
      <c r="H13" s="1" t="s">
        <v>715</v>
      </c>
      <c r="I13" s="1"/>
      <c r="J13" s="1" t="s">
        <v>1348</v>
      </c>
      <c r="K13" s="1" t="s">
        <v>1344</v>
      </c>
      <c r="L13" s="2">
        <v>45786</v>
      </c>
      <c r="M13" s="3"/>
      <c r="N13" s="3"/>
    </row>
    <row r="14" spans="1:14" x14ac:dyDescent="0.35">
      <c r="A14" s="1">
        <v>2</v>
      </c>
      <c r="B14" s="1" t="str">
        <f>CHAR(65 + COUNTIF($A$2:A14, A14) - 1)</f>
        <v>C</v>
      </c>
      <c r="C14" s="4" t="s">
        <v>354</v>
      </c>
      <c r="D14" s="4" t="s">
        <v>1341</v>
      </c>
      <c r="E14" s="4" t="s">
        <v>1342</v>
      </c>
      <c r="F14" s="1"/>
      <c r="G14" s="1" t="s">
        <v>4</v>
      </c>
      <c r="H14" s="1" t="s">
        <v>715</v>
      </c>
      <c r="I14" s="1"/>
      <c r="J14" s="1" t="s">
        <v>1348</v>
      </c>
      <c r="K14" s="1" t="s">
        <v>1344</v>
      </c>
      <c r="L14" s="2">
        <v>45786</v>
      </c>
      <c r="M14" s="1"/>
      <c r="N14" s="3"/>
    </row>
    <row r="15" spans="1:14" x14ac:dyDescent="0.35">
      <c r="A15" s="1">
        <v>2</v>
      </c>
      <c r="B15" s="1" t="str">
        <f>CHAR(65 + COUNTIF($A$2:A15, A15) - 1)</f>
        <v>D</v>
      </c>
      <c r="C15" s="4" t="s">
        <v>825</v>
      </c>
      <c r="D15" s="4" t="s">
        <v>1341</v>
      </c>
      <c r="E15" s="4" t="s">
        <v>1342</v>
      </c>
      <c r="F15" s="1"/>
      <c r="G15" s="1" t="s">
        <v>4</v>
      </c>
      <c r="H15" s="1" t="s">
        <v>715</v>
      </c>
      <c r="I15" s="1"/>
      <c r="J15" s="1" t="s">
        <v>1348</v>
      </c>
      <c r="K15" s="1" t="s">
        <v>1344</v>
      </c>
      <c r="L15" s="2">
        <v>45786</v>
      </c>
      <c r="M15" s="3"/>
      <c r="N15" s="3"/>
    </row>
    <row r="16" spans="1:14" x14ac:dyDescent="0.35">
      <c r="A16" s="1">
        <v>2</v>
      </c>
      <c r="B16" s="1" t="str">
        <f>CHAR(65 + COUNTIF($A$2:A16, A16) - 1)</f>
        <v>E</v>
      </c>
      <c r="C16" s="4" t="s">
        <v>1351</v>
      </c>
      <c r="D16" s="4" t="s">
        <v>1341</v>
      </c>
      <c r="E16" s="4" t="s">
        <v>1342</v>
      </c>
      <c r="F16" s="1"/>
      <c r="G16" s="1" t="s">
        <v>4</v>
      </c>
      <c r="H16" s="1" t="s">
        <v>715</v>
      </c>
      <c r="I16" s="1"/>
      <c r="J16" s="1" t="s">
        <v>1348</v>
      </c>
      <c r="K16" s="1" t="s">
        <v>1344</v>
      </c>
      <c r="L16" s="2">
        <v>45786</v>
      </c>
      <c r="M16" s="3"/>
      <c r="N16" s="3"/>
    </row>
    <row r="17" spans="1:14" x14ac:dyDescent="0.35">
      <c r="A17" s="1">
        <v>2</v>
      </c>
      <c r="B17" s="1" t="str">
        <f>CHAR(65 + COUNTIF($A$2:A17, A17) - 1)</f>
        <v>F</v>
      </c>
      <c r="C17" s="4" t="s">
        <v>144</v>
      </c>
      <c r="D17" s="4" t="s">
        <v>1341</v>
      </c>
      <c r="E17" s="4" t="s">
        <v>1342</v>
      </c>
      <c r="F17" s="1"/>
      <c r="G17" s="1" t="s">
        <v>4</v>
      </c>
      <c r="H17" s="1" t="s">
        <v>715</v>
      </c>
      <c r="I17" s="1"/>
      <c r="J17" s="1" t="s">
        <v>1348</v>
      </c>
      <c r="K17" s="1" t="s">
        <v>1344</v>
      </c>
      <c r="L17" s="2">
        <v>45786</v>
      </c>
      <c r="M17" s="1"/>
      <c r="N17" s="3"/>
    </row>
    <row r="18" spans="1:14" x14ac:dyDescent="0.35">
      <c r="A18" s="1">
        <v>2</v>
      </c>
      <c r="B18" s="1" t="str">
        <f>CHAR(65 + COUNTIF($A$2:A18, A18) - 1)</f>
        <v>G</v>
      </c>
      <c r="C18" s="4" t="s">
        <v>1352</v>
      </c>
      <c r="D18" s="4" t="s">
        <v>1341</v>
      </c>
      <c r="E18" s="4" t="s">
        <v>1342</v>
      </c>
      <c r="F18" s="1"/>
      <c r="G18" s="1" t="s">
        <v>4</v>
      </c>
      <c r="H18" s="1" t="s">
        <v>715</v>
      </c>
      <c r="I18" s="1"/>
      <c r="J18" s="1" t="s">
        <v>1348</v>
      </c>
      <c r="K18" s="1" t="s">
        <v>1344</v>
      </c>
      <c r="L18" s="2">
        <v>45786</v>
      </c>
      <c r="M18" s="1"/>
      <c r="N18" s="3"/>
    </row>
    <row r="19" spans="1:14" x14ac:dyDescent="0.35">
      <c r="A19" s="1">
        <v>3</v>
      </c>
      <c r="B19" s="1" t="str">
        <f>CHAR(65 + COUNTIF($A$2:A19, A19) - 1)</f>
        <v>A</v>
      </c>
      <c r="C19" s="4" t="s">
        <v>1353</v>
      </c>
      <c r="D19" s="4" t="s">
        <v>1341</v>
      </c>
      <c r="E19" s="4" t="s">
        <v>1342</v>
      </c>
      <c r="F19" s="1"/>
      <c r="G19" s="1" t="s">
        <v>7</v>
      </c>
      <c r="H19" s="1" t="s">
        <v>716</v>
      </c>
      <c r="I19" s="1"/>
      <c r="J19" s="1" t="s">
        <v>1348</v>
      </c>
      <c r="K19" s="1" t="s">
        <v>1344</v>
      </c>
      <c r="L19" s="2">
        <v>45786</v>
      </c>
      <c r="M19" s="3"/>
      <c r="N19" s="3"/>
    </row>
    <row r="20" spans="1:14" x14ac:dyDescent="0.35">
      <c r="A20" s="1">
        <v>3</v>
      </c>
      <c r="B20" s="1" t="str">
        <f>CHAR(65 + COUNTIF($A$2:A20, A20) - 1)</f>
        <v>B</v>
      </c>
      <c r="C20" s="4" t="s">
        <v>636</v>
      </c>
      <c r="D20" s="4" t="s">
        <v>1341</v>
      </c>
      <c r="E20" s="4" t="s">
        <v>1342</v>
      </c>
      <c r="F20" s="1"/>
      <c r="G20" s="1" t="s">
        <v>7</v>
      </c>
      <c r="H20" s="1" t="s">
        <v>716</v>
      </c>
      <c r="I20" s="1"/>
      <c r="J20" s="1" t="s">
        <v>1348</v>
      </c>
      <c r="K20" s="1" t="s">
        <v>1344</v>
      </c>
      <c r="L20" s="2">
        <v>45786</v>
      </c>
      <c r="M20" s="1"/>
      <c r="N20" s="3"/>
    </row>
    <row r="21" spans="1:14" x14ac:dyDescent="0.35">
      <c r="A21" s="1">
        <v>3</v>
      </c>
      <c r="B21" s="1" t="str">
        <f>CHAR(65 + COUNTIF($A$2:A21, A21) - 1)</f>
        <v>C</v>
      </c>
      <c r="C21" s="4" t="s">
        <v>1354</v>
      </c>
      <c r="D21" s="4" t="s">
        <v>1341</v>
      </c>
      <c r="E21" s="4" t="s">
        <v>1342</v>
      </c>
      <c r="F21" s="1"/>
      <c r="G21" s="1" t="s">
        <v>7</v>
      </c>
      <c r="H21" s="1" t="s">
        <v>716</v>
      </c>
      <c r="I21" s="1"/>
      <c r="J21" s="1" t="s">
        <v>1348</v>
      </c>
      <c r="K21" s="1" t="s">
        <v>1344</v>
      </c>
      <c r="L21" s="2">
        <v>45786</v>
      </c>
      <c r="M21" s="3"/>
      <c r="N21" s="3"/>
    </row>
    <row r="22" spans="1:14" x14ac:dyDescent="0.35">
      <c r="A22" s="1">
        <v>4</v>
      </c>
      <c r="B22" s="1" t="str">
        <f>CHAR(65 + COUNTIF($A$2:A22, A22) - 1)</f>
        <v>A</v>
      </c>
      <c r="C22" s="4" t="s">
        <v>937</v>
      </c>
      <c r="D22" s="4" t="s">
        <v>1341</v>
      </c>
      <c r="E22" s="4" t="s">
        <v>1342</v>
      </c>
      <c r="F22" s="1"/>
      <c r="G22" s="1" t="s">
        <v>6</v>
      </c>
      <c r="H22" s="1" t="s">
        <v>716</v>
      </c>
      <c r="I22" s="1"/>
      <c r="J22" s="1" t="s">
        <v>1348</v>
      </c>
      <c r="K22" s="1" t="s">
        <v>1344</v>
      </c>
      <c r="L22" s="2">
        <v>45786</v>
      </c>
      <c r="M22" s="3"/>
      <c r="N22" s="3"/>
    </row>
    <row r="23" spans="1:14" x14ac:dyDescent="0.35">
      <c r="A23" s="1">
        <v>4</v>
      </c>
      <c r="B23" s="1" t="str">
        <f>CHAR(65 + COUNTIF($A$2:A23, A23) - 1)</f>
        <v>B</v>
      </c>
      <c r="C23" s="4" t="s">
        <v>1355</v>
      </c>
      <c r="D23" s="4" t="s">
        <v>1341</v>
      </c>
      <c r="E23" s="4" t="s">
        <v>1342</v>
      </c>
      <c r="F23" s="1"/>
      <c r="G23" s="1" t="s">
        <v>6</v>
      </c>
      <c r="H23" s="1" t="s">
        <v>716</v>
      </c>
      <c r="I23" s="1"/>
      <c r="J23" s="1" t="s">
        <v>1348</v>
      </c>
      <c r="K23" s="1" t="s">
        <v>1344</v>
      </c>
      <c r="L23" s="2">
        <v>45786</v>
      </c>
      <c r="M23" s="1"/>
      <c r="N23" s="3"/>
    </row>
    <row r="24" spans="1:14" x14ac:dyDescent="0.35">
      <c r="A24" s="1">
        <v>4</v>
      </c>
      <c r="B24" s="1" t="str">
        <f>CHAR(65 + COUNTIF($A$2:A24, A24) - 1)</f>
        <v>C</v>
      </c>
      <c r="C24" s="4" t="s">
        <v>491</v>
      </c>
      <c r="D24" s="4" t="s">
        <v>1341</v>
      </c>
      <c r="E24" s="4" t="s">
        <v>1342</v>
      </c>
      <c r="F24" s="1"/>
      <c r="G24" s="1" t="s">
        <v>6</v>
      </c>
      <c r="H24" s="1" t="s">
        <v>716</v>
      </c>
      <c r="I24" s="1"/>
      <c r="J24" s="1" t="s">
        <v>1348</v>
      </c>
      <c r="K24" s="1" t="s">
        <v>1344</v>
      </c>
      <c r="L24" s="2">
        <v>45786</v>
      </c>
      <c r="M24" s="1"/>
      <c r="N24" s="3"/>
    </row>
    <row r="25" spans="1:14" x14ac:dyDescent="0.35">
      <c r="A25" s="1">
        <v>4</v>
      </c>
      <c r="B25" s="1" t="str">
        <f>CHAR(65 + COUNTIF($A$2:A25, A25) - 1)</f>
        <v>D</v>
      </c>
      <c r="C25" s="4" t="s">
        <v>1356</v>
      </c>
      <c r="D25" s="4" t="s">
        <v>1341</v>
      </c>
      <c r="E25" s="4" t="s">
        <v>1342</v>
      </c>
      <c r="F25" s="1"/>
      <c r="G25" s="1" t="s">
        <v>6</v>
      </c>
      <c r="H25" s="1" t="s">
        <v>716</v>
      </c>
      <c r="I25" s="1"/>
      <c r="J25" s="1" t="s">
        <v>1348</v>
      </c>
      <c r="K25" s="1" t="s">
        <v>1344</v>
      </c>
      <c r="L25" s="2">
        <v>45786</v>
      </c>
      <c r="M25" s="1"/>
      <c r="N25" s="3"/>
    </row>
    <row r="26" spans="1:14" x14ac:dyDescent="0.35">
      <c r="A26" s="1">
        <v>4</v>
      </c>
      <c r="B26" s="1" t="str">
        <f>CHAR(65 + COUNTIF($A$2:A26, A26) - 1)</f>
        <v>E</v>
      </c>
      <c r="C26" s="4" t="s">
        <v>1357</v>
      </c>
      <c r="D26" s="4" t="s">
        <v>1341</v>
      </c>
      <c r="E26" s="4" t="s">
        <v>1342</v>
      </c>
      <c r="F26" s="1"/>
      <c r="G26" s="1" t="s">
        <v>6</v>
      </c>
      <c r="H26" s="1" t="s">
        <v>716</v>
      </c>
      <c r="I26" s="1"/>
      <c r="J26" s="1" t="s">
        <v>1348</v>
      </c>
      <c r="K26" s="1" t="s">
        <v>1344</v>
      </c>
      <c r="L26" s="2">
        <v>45786</v>
      </c>
      <c r="M26" s="1"/>
      <c r="N26" s="3"/>
    </row>
    <row r="27" spans="1:14" x14ac:dyDescent="0.35">
      <c r="A27" s="1">
        <v>4</v>
      </c>
      <c r="B27" s="1" t="str">
        <f>CHAR(65 + COUNTIF($A$2:A27, A27) - 1)</f>
        <v>F</v>
      </c>
      <c r="C27" s="4" t="s">
        <v>1358</v>
      </c>
      <c r="D27" s="4" t="s">
        <v>1341</v>
      </c>
      <c r="E27" s="4" t="s">
        <v>1342</v>
      </c>
      <c r="F27" s="1"/>
      <c r="G27" s="1" t="s">
        <v>6</v>
      </c>
      <c r="H27" s="1" t="s">
        <v>716</v>
      </c>
      <c r="I27" s="1"/>
      <c r="J27" s="1" t="s">
        <v>1348</v>
      </c>
      <c r="K27" s="1" t="s">
        <v>1344</v>
      </c>
      <c r="L27" s="2">
        <v>45786</v>
      </c>
      <c r="M27" s="1"/>
      <c r="N27" s="3"/>
    </row>
    <row r="28" spans="1:14" x14ac:dyDescent="0.35">
      <c r="A28" s="1">
        <v>4</v>
      </c>
      <c r="B28" s="1" t="str">
        <f>CHAR(65 + COUNTIF($A$2:A28, A28) - 1)</f>
        <v>G</v>
      </c>
      <c r="C28" s="4" t="s">
        <v>116</v>
      </c>
      <c r="D28" s="4" t="s">
        <v>1341</v>
      </c>
      <c r="E28" s="4" t="s">
        <v>1342</v>
      </c>
      <c r="F28" s="1"/>
      <c r="G28" s="1" t="s">
        <v>6</v>
      </c>
      <c r="H28" s="1" t="s">
        <v>716</v>
      </c>
      <c r="I28" s="1"/>
      <c r="J28" s="1" t="s">
        <v>1348</v>
      </c>
      <c r="K28" s="1" t="s">
        <v>1344</v>
      </c>
      <c r="L28" s="2">
        <v>45786</v>
      </c>
      <c r="M28" s="1"/>
      <c r="N28" s="3"/>
    </row>
    <row r="29" spans="1:14" x14ac:dyDescent="0.35">
      <c r="A29" s="1">
        <v>5</v>
      </c>
      <c r="B29" s="1" t="str">
        <f>CHAR(65 + COUNTIF($A$2:A29, A29) - 1)</f>
        <v>A</v>
      </c>
      <c r="C29" s="4" t="s">
        <v>182</v>
      </c>
      <c r="D29" s="1" t="s">
        <v>1359</v>
      </c>
      <c r="E29" s="4" t="s">
        <v>1360</v>
      </c>
      <c r="F29" s="1"/>
      <c r="G29" s="1" t="s">
        <v>5</v>
      </c>
      <c r="H29" s="1" t="s">
        <v>721</v>
      </c>
      <c r="I29" s="1"/>
      <c r="J29" s="1" t="s">
        <v>1348</v>
      </c>
      <c r="K29" s="1" t="s">
        <v>1344</v>
      </c>
      <c r="L29" s="2">
        <v>45786</v>
      </c>
      <c r="M29" s="1"/>
      <c r="N29" s="3"/>
    </row>
    <row r="30" spans="1:14" x14ac:dyDescent="0.35">
      <c r="A30" s="1">
        <v>5</v>
      </c>
      <c r="B30" s="1" t="str">
        <f>CHAR(65 + COUNTIF($A$2:A30, A30) - 1)</f>
        <v>B</v>
      </c>
      <c r="C30" s="4" t="s">
        <v>184</v>
      </c>
      <c r="D30" s="1" t="s">
        <v>1359</v>
      </c>
      <c r="E30" s="4" t="s">
        <v>1360</v>
      </c>
      <c r="F30" s="1"/>
      <c r="G30" s="1" t="s">
        <v>5</v>
      </c>
      <c r="H30" s="1" t="s">
        <v>721</v>
      </c>
      <c r="I30" s="1"/>
      <c r="J30" s="1" t="s">
        <v>1348</v>
      </c>
      <c r="K30" s="1" t="s">
        <v>1344</v>
      </c>
      <c r="L30" s="2">
        <v>45786</v>
      </c>
      <c r="M30" s="1"/>
      <c r="N30" s="3"/>
    </row>
    <row r="31" spans="1:14" x14ac:dyDescent="0.35">
      <c r="A31" s="1">
        <v>5</v>
      </c>
      <c r="B31" s="1" t="str">
        <f>CHAR(65 + COUNTIF($A$2:A31, A31) - 1)</f>
        <v>C</v>
      </c>
      <c r="C31" s="4" t="s">
        <v>863</v>
      </c>
      <c r="D31" s="1" t="s">
        <v>1359</v>
      </c>
      <c r="E31" s="4" t="s">
        <v>1360</v>
      </c>
      <c r="F31" s="1"/>
      <c r="G31" s="1" t="s">
        <v>5</v>
      </c>
      <c r="H31" s="1" t="s">
        <v>721</v>
      </c>
      <c r="I31" s="1"/>
      <c r="J31" s="1" t="s">
        <v>1348</v>
      </c>
      <c r="K31" s="1" t="s">
        <v>1344</v>
      </c>
      <c r="L31" s="2">
        <v>45786</v>
      </c>
      <c r="M31" s="1"/>
      <c r="N31" s="3"/>
    </row>
    <row r="32" spans="1:14" x14ac:dyDescent="0.35">
      <c r="A32" s="1">
        <v>5</v>
      </c>
      <c r="B32" s="1" t="str">
        <f>CHAR(65 + COUNTIF($A$2:A32, A32) - 1)</f>
        <v>D</v>
      </c>
      <c r="C32" s="4" t="s">
        <v>185</v>
      </c>
      <c r="D32" s="1" t="s">
        <v>1359</v>
      </c>
      <c r="E32" s="4" t="s">
        <v>1360</v>
      </c>
      <c r="F32" s="1"/>
      <c r="G32" s="1" t="s">
        <v>5</v>
      </c>
      <c r="H32" s="1" t="s">
        <v>721</v>
      </c>
      <c r="I32" s="1"/>
      <c r="J32" s="1" t="s">
        <v>1348</v>
      </c>
      <c r="K32" s="1" t="s">
        <v>1344</v>
      </c>
      <c r="L32" s="2">
        <v>45786</v>
      </c>
      <c r="M32" s="1"/>
      <c r="N32" s="3"/>
    </row>
    <row r="33" spans="1:14" x14ac:dyDescent="0.35">
      <c r="A33" s="1">
        <v>5</v>
      </c>
      <c r="B33" s="1" t="str">
        <f>CHAR(65 + COUNTIF($A$2:A33, A33) - 1)</f>
        <v>E</v>
      </c>
      <c r="C33" s="4" t="s">
        <v>867</v>
      </c>
      <c r="D33" s="1" t="s">
        <v>1359</v>
      </c>
      <c r="E33" s="4" t="s">
        <v>1360</v>
      </c>
      <c r="F33" s="1"/>
      <c r="G33" s="1" t="s">
        <v>5</v>
      </c>
      <c r="H33" s="1" t="s">
        <v>721</v>
      </c>
      <c r="I33" s="1"/>
      <c r="J33" s="1" t="s">
        <v>1348</v>
      </c>
      <c r="K33" s="1" t="s">
        <v>1344</v>
      </c>
      <c r="L33" s="2">
        <v>45786</v>
      </c>
      <c r="M33" s="1"/>
      <c r="N33" s="3"/>
    </row>
    <row r="34" spans="1:14" x14ac:dyDescent="0.35">
      <c r="A34" s="1">
        <v>6</v>
      </c>
      <c r="B34" s="1" t="str">
        <f>CHAR(65 + COUNTIF($A$2:A34, A34) - 1)</f>
        <v>A</v>
      </c>
      <c r="C34" s="4" t="s">
        <v>870</v>
      </c>
      <c r="D34" s="1" t="s">
        <v>1359</v>
      </c>
      <c r="E34" s="4" t="s">
        <v>1360</v>
      </c>
      <c r="F34" s="1"/>
      <c r="G34" s="1" t="s">
        <v>4</v>
      </c>
      <c r="H34" s="1" t="s">
        <v>715</v>
      </c>
      <c r="I34" s="1"/>
      <c r="J34" s="1" t="s">
        <v>1343</v>
      </c>
      <c r="K34" s="1" t="s">
        <v>1344</v>
      </c>
      <c r="L34" s="2">
        <v>45786</v>
      </c>
      <c r="M34" s="1"/>
      <c r="N34" s="3"/>
    </row>
    <row r="35" spans="1:14" x14ac:dyDescent="0.35">
      <c r="A35" s="1">
        <v>6</v>
      </c>
      <c r="B35" s="1" t="str">
        <f>CHAR(65 + COUNTIF($A$2:A35, A35) - 1)</f>
        <v>B</v>
      </c>
      <c r="C35" s="4" t="s">
        <v>872</v>
      </c>
      <c r="D35" s="1" t="s">
        <v>1359</v>
      </c>
      <c r="E35" s="4" t="s">
        <v>1360</v>
      </c>
      <c r="F35" s="1"/>
      <c r="G35" s="1" t="s">
        <v>4</v>
      </c>
      <c r="H35" s="1" t="s">
        <v>715</v>
      </c>
      <c r="I35" s="1"/>
      <c r="J35" s="1" t="s">
        <v>1343</v>
      </c>
      <c r="K35" s="1" t="s">
        <v>1344</v>
      </c>
      <c r="L35" s="2">
        <v>45786</v>
      </c>
      <c r="M35" s="1"/>
      <c r="N35" s="3"/>
    </row>
    <row r="36" spans="1:14" x14ac:dyDescent="0.35">
      <c r="A36" s="1">
        <v>6</v>
      </c>
      <c r="B36" s="1" t="str">
        <f>CHAR(65 + COUNTIF($A$2:A36, A36) - 1)</f>
        <v>C</v>
      </c>
      <c r="C36" s="4" t="s">
        <v>873</v>
      </c>
      <c r="D36" s="1" t="s">
        <v>1359</v>
      </c>
      <c r="E36" s="4" t="s">
        <v>1360</v>
      </c>
      <c r="F36" s="1"/>
      <c r="G36" s="1" t="s">
        <v>4</v>
      </c>
      <c r="H36" s="1" t="s">
        <v>715</v>
      </c>
      <c r="I36" s="1"/>
      <c r="J36" s="1" t="s">
        <v>1343</v>
      </c>
      <c r="K36" s="1" t="s">
        <v>1344</v>
      </c>
      <c r="L36" s="2">
        <v>45786</v>
      </c>
      <c r="M36" s="1"/>
      <c r="N36" s="3"/>
    </row>
    <row r="37" spans="1:14" x14ac:dyDescent="0.35">
      <c r="A37" s="1">
        <v>6</v>
      </c>
      <c r="B37" s="1" t="str">
        <f>CHAR(65 + COUNTIF($A$2:A37, A37) - 1)</f>
        <v>D</v>
      </c>
      <c r="C37" s="4" t="s">
        <v>875</v>
      </c>
      <c r="D37" s="1" t="s">
        <v>1359</v>
      </c>
      <c r="E37" s="4" t="s">
        <v>1360</v>
      </c>
      <c r="F37" s="1"/>
      <c r="G37" s="1" t="s">
        <v>4</v>
      </c>
      <c r="H37" s="1" t="s">
        <v>715</v>
      </c>
      <c r="I37" s="1"/>
      <c r="J37" s="1" t="s">
        <v>1343</v>
      </c>
      <c r="K37" s="1" t="s">
        <v>1344</v>
      </c>
      <c r="L37" s="2">
        <v>45786</v>
      </c>
      <c r="M37" s="1"/>
      <c r="N37" s="3"/>
    </row>
    <row r="38" spans="1:14" x14ac:dyDescent="0.35">
      <c r="A38" s="1">
        <v>6</v>
      </c>
      <c r="B38" s="1" t="str">
        <f>CHAR(65 + COUNTIF($A$2:A38, A38) - 1)</f>
        <v>E</v>
      </c>
      <c r="C38" s="4" t="s">
        <v>877</v>
      </c>
      <c r="D38" s="1" t="s">
        <v>1359</v>
      </c>
      <c r="E38" s="4" t="s">
        <v>1360</v>
      </c>
      <c r="F38" s="1"/>
      <c r="G38" s="1" t="s">
        <v>4</v>
      </c>
      <c r="H38" s="1" t="s">
        <v>715</v>
      </c>
      <c r="I38" s="1"/>
      <c r="J38" s="1" t="s">
        <v>1343</v>
      </c>
      <c r="K38" s="1" t="s">
        <v>1344</v>
      </c>
      <c r="L38" s="2">
        <v>45786</v>
      </c>
      <c r="M38" s="1"/>
      <c r="N38" s="3"/>
    </row>
    <row r="39" spans="1:14" x14ac:dyDescent="0.35">
      <c r="A39" s="1">
        <v>6</v>
      </c>
      <c r="B39" s="1" t="str">
        <f>CHAR(65 + COUNTIF($A$2:A39, A39) - 1)</f>
        <v>F</v>
      </c>
      <c r="C39" s="4" t="s">
        <v>879</v>
      </c>
      <c r="D39" s="1" t="s">
        <v>1359</v>
      </c>
      <c r="E39" s="4" t="s">
        <v>1360</v>
      </c>
      <c r="F39" s="1"/>
      <c r="G39" s="1" t="s">
        <v>4</v>
      </c>
      <c r="H39" s="1" t="s">
        <v>715</v>
      </c>
      <c r="I39" s="1"/>
      <c r="J39" s="1" t="s">
        <v>1343</v>
      </c>
      <c r="K39" s="1" t="s">
        <v>1344</v>
      </c>
      <c r="L39" s="2">
        <v>45786</v>
      </c>
      <c r="M39" s="1"/>
      <c r="N39" s="3"/>
    </row>
    <row r="40" spans="1:14" x14ac:dyDescent="0.35">
      <c r="A40" s="1">
        <v>6</v>
      </c>
      <c r="B40" s="1" t="str">
        <f>CHAR(65 + COUNTIF($A$2:A40, A40) - 1)</f>
        <v>G</v>
      </c>
      <c r="C40" s="4" t="s">
        <v>881</v>
      </c>
      <c r="D40" s="1" t="s">
        <v>1359</v>
      </c>
      <c r="E40" s="4" t="s">
        <v>1360</v>
      </c>
      <c r="F40" s="1"/>
      <c r="G40" s="1" t="s">
        <v>4</v>
      </c>
      <c r="H40" s="1" t="s">
        <v>715</v>
      </c>
      <c r="I40" s="1"/>
      <c r="J40" s="1" t="s">
        <v>1343</v>
      </c>
      <c r="K40" s="1" t="s">
        <v>1344</v>
      </c>
      <c r="L40" s="2">
        <v>45786</v>
      </c>
      <c r="M40" s="1"/>
      <c r="N40" s="3"/>
    </row>
    <row r="41" spans="1:14" x14ac:dyDescent="0.35">
      <c r="A41" s="1">
        <v>6</v>
      </c>
      <c r="B41" s="1" t="str">
        <f>CHAR(65 + COUNTIF($A$2:A41, A41) - 1)</f>
        <v>H</v>
      </c>
      <c r="C41" s="4" t="s">
        <v>883</v>
      </c>
      <c r="D41" s="1" t="s">
        <v>1359</v>
      </c>
      <c r="E41" s="4" t="s">
        <v>1360</v>
      </c>
      <c r="F41" s="1"/>
      <c r="G41" s="1" t="s">
        <v>4</v>
      </c>
      <c r="H41" s="1" t="s">
        <v>715</v>
      </c>
      <c r="I41" s="1"/>
      <c r="J41" s="1" t="s">
        <v>1343</v>
      </c>
      <c r="K41" s="1" t="s">
        <v>1344</v>
      </c>
      <c r="L41" s="2">
        <v>45786</v>
      </c>
      <c r="M41" s="1"/>
      <c r="N41" s="3"/>
    </row>
    <row r="42" spans="1:14" x14ac:dyDescent="0.35">
      <c r="A42" s="1">
        <v>7</v>
      </c>
      <c r="B42" s="1" t="str">
        <f>CHAR(65 + COUNTIF($A$2:A42, A42) - 1)</f>
        <v>A</v>
      </c>
      <c r="C42" s="4" t="s">
        <v>885</v>
      </c>
      <c r="D42" s="1" t="s">
        <v>1359</v>
      </c>
      <c r="E42" s="4" t="s">
        <v>1360</v>
      </c>
      <c r="F42" s="1"/>
      <c r="G42" s="1" t="s">
        <v>6</v>
      </c>
      <c r="H42" s="1" t="s">
        <v>716</v>
      </c>
      <c r="I42" s="1"/>
      <c r="J42" s="1" t="s">
        <v>1361</v>
      </c>
      <c r="K42" s="1" t="s">
        <v>1344</v>
      </c>
      <c r="L42" s="2">
        <v>45786</v>
      </c>
      <c r="M42" s="1" t="s">
        <v>1362</v>
      </c>
      <c r="N42" s="3"/>
    </row>
    <row r="43" spans="1:14" x14ac:dyDescent="0.35">
      <c r="A43" s="1">
        <v>7</v>
      </c>
      <c r="B43" s="1" t="str">
        <f>CHAR(65 + COUNTIF($A$2:A43, A43) - 1)</f>
        <v>B</v>
      </c>
      <c r="C43" s="4" t="s">
        <v>886</v>
      </c>
      <c r="D43" s="1" t="s">
        <v>1359</v>
      </c>
      <c r="E43" s="4" t="s">
        <v>1360</v>
      </c>
      <c r="F43" s="1"/>
      <c r="G43" s="1" t="s">
        <v>6</v>
      </c>
      <c r="H43" s="1" t="s">
        <v>716</v>
      </c>
      <c r="I43" s="1"/>
      <c r="J43" s="1" t="s">
        <v>1361</v>
      </c>
      <c r="K43" s="1" t="s">
        <v>1344</v>
      </c>
      <c r="L43" s="2">
        <v>45786</v>
      </c>
      <c r="M43" s="1" t="s">
        <v>1362</v>
      </c>
      <c r="N43" s="3"/>
    </row>
    <row r="44" spans="1:14" x14ac:dyDescent="0.35">
      <c r="A44" s="1">
        <v>7</v>
      </c>
      <c r="B44" s="1" t="str">
        <f>CHAR(65 + COUNTIF($A$2:A44, A44) - 1)</f>
        <v>C</v>
      </c>
      <c r="C44" s="4" t="s">
        <v>887</v>
      </c>
      <c r="D44" s="1" t="s">
        <v>1359</v>
      </c>
      <c r="E44" s="4" t="s">
        <v>1360</v>
      </c>
      <c r="F44" s="1"/>
      <c r="G44" s="1" t="s">
        <v>6</v>
      </c>
      <c r="H44" s="1" t="s">
        <v>716</v>
      </c>
      <c r="I44" s="1"/>
      <c r="J44" s="1" t="s">
        <v>1361</v>
      </c>
      <c r="K44" s="1" t="s">
        <v>1344</v>
      </c>
      <c r="L44" s="2">
        <v>45786</v>
      </c>
      <c r="M44" s="1" t="s">
        <v>1362</v>
      </c>
      <c r="N44" s="3"/>
    </row>
    <row r="45" spans="1:14" x14ac:dyDescent="0.35">
      <c r="A45" s="1">
        <v>8</v>
      </c>
      <c r="B45" s="1" t="str">
        <f>CHAR(65 + COUNTIF($A$2:A45, A45) - 1)</f>
        <v>A</v>
      </c>
      <c r="C45" s="4" t="s">
        <v>891</v>
      </c>
      <c r="D45" s="1" t="s">
        <v>1363</v>
      </c>
      <c r="E45" s="4" t="s">
        <v>1360</v>
      </c>
      <c r="F45" s="1"/>
      <c r="G45" s="1" t="s">
        <v>5</v>
      </c>
      <c r="H45" s="1" t="s">
        <v>721</v>
      </c>
      <c r="I45" s="1"/>
      <c r="J45" s="1" t="s">
        <v>1348</v>
      </c>
      <c r="K45" s="1" t="s">
        <v>1344</v>
      </c>
      <c r="L45" s="2">
        <v>45786</v>
      </c>
      <c r="M45" s="1"/>
      <c r="N45" s="3"/>
    </row>
    <row r="46" spans="1:14" x14ac:dyDescent="0.35">
      <c r="A46" s="1">
        <v>8</v>
      </c>
      <c r="B46" s="1" t="str">
        <f>CHAR(65 + COUNTIF($A$2:A46, A46) - 1)</f>
        <v>B</v>
      </c>
      <c r="C46" s="4" t="s">
        <v>892</v>
      </c>
      <c r="D46" s="1" t="s">
        <v>1363</v>
      </c>
      <c r="E46" s="4" t="s">
        <v>1360</v>
      </c>
      <c r="F46" s="1"/>
      <c r="G46" s="1" t="s">
        <v>5</v>
      </c>
      <c r="H46" s="1" t="s">
        <v>721</v>
      </c>
      <c r="I46" s="1"/>
      <c r="J46" s="1" t="s">
        <v>1348</v>
      </c>
      <c r="K46" s="1" t="s">
        <v>1344</v>
      </c>
      <c r="L46" s="2">
        <v>45786</v>
      </c>
      <c r="M46" s="1" t="s">
        <v>1364</v>
      </c>
      <c r="N46" s="3"/>
    </row>
    <row r="47" spans="1:14" x14ac:dyDescent="0.35">
      <c r="A47" s="1">
        <v>8</v>
      </c>
      <c r="B47" s="1" t="str">
        <f>CHAR(65 + COUNTIF($A$2:A47, A47) - 1)</f>
        <v>C</v>
      </c>
      <c r="C47" s="4" t="s">
        <v>893</v>
      </c>
      <c r="D47" s="1" t="s">
        <v>1363</v>
      </c>
      <c r="E47" s="4" t="s">
        <v>1360</v>
      </c>
      <c r="F47" s="1"/>
      <c r="G47" s="1" t="s">
        <v>5</v>
      </c>
      <c r="H47" s="1" t="s">
        <v>721</v>
      </c>
      <c r="I47" s="1"/>
      <c r="J47" s="1" t="s">
        <v>1348</v>
      </c>
      <c r="K47" s="1" t="s">
        <v>1344</v>
      </c>
      <c r="L47" s="2">
        <v>45786</v>
      </c>
      <c r="M47" s="1" t="s">
        <v>1364</v>
      </c>
      <c r="N47" s="3"/>
    </row>
    <row r="48" spans="1:14" x14ac:dyDescent="0.35">
      <c r="A48" s="1">
        <v>9</v>
      </c>
      <c r="B48" s="1" t="str">
        <f>CHAR(65 + COUNTIF($A$2:A48, A48) - 1)</f>
        <v>A</v>
      </c>
      <c r="C48" s="1" t="s">
        <v>894</v>
      </c>
      <c r="D48" s="1" t="s">
        <v>1363</v>
      </c>
      <c r="E48" s="4" t="s">
        <v>1360</v>
      </c>
      <c r="F48" s="1"/>
      <c r="G48" s="1" t="s">
        <v>4</v>
      </c>
      <c r="H48" s="1" t="s">
        <v>715</v>
      </c>
      <c r="I48" s="1"/>
      <c r="J48" s="1" t="s">
        <v>1343</v>
      </c>
      <c r="K48" s="1" t="s">
        <v>1344</v>
      </c>
      <c r="L48" s="2">
        <v>45786</v>
      </c>
      <c r="M48" s="1"/>
      <c r="N48" s="3"/>
    </row>
    <row r="49" spans="1:14" x14ac:dyDescent="0.35">
      <c r="A49" s="1">
        <v>9</v>
      </c>
      <c r="B49" s="1" t="str">
        <f>CHAR(65 + COUNTIF($A$2:A49, A49) - 1)</f>
        <v>B</v>
      </c>
      <c r="C49" s="1" t="s">
        <v>895</v>
      </c>
      <c r="D49" s="1" t="s">
        <v>1363</v>
      </c>
      <c r="E49" s="4" t="s">
        <v>1360</v>
      </c>
      <c r="F49" s="1"/>
      <c r="G49" s="1" t="s">
        <v>4</v>
      </c>
      <c r="H49" s="1" t="s">
        <v>715</v>
      </c>
      <c r="I49" s="1"/>
      <c r="J49" s="1" t="s">
        <v>1343</v>
      </c>
      <c r="K49" s="1" t="s">
        <v>1344</v>
      </c>
      <c r="L49" s="2">
        <v>45786</v>
      </c>
      <c r="M49" s="1"/>
      <c r="N49" s="3"/>
    </row>
    <row r="50" spans="1:14" x14ac:dyDescent="0.35">
      <c r="A50" s="1">
        <v>9</v>
      </c>
      <c r="B50" s="1" t="str">
        <f>CHAR(65 + COUNTIF($A$2:A50, A50) - 1)</f>
        <v>C</v>
      </c>
      <c r="C50" s="1" t="s">
        <v>896</v>
      </c>
      <c r="D50" s="1" t="s">
        <v>1363</v>
      </c>
      <c r="E50" s="4" t="s">
        <v>1360</v>
      </c>
      <c r="F50" s="1"/>
      <c r="G50" s="1" t="s">
        <v>4</v>
      </c>
      <c r="H50" s="1" t="s">
        <v>715</v>
      </c>
      <c r="I50" s="1"/>
      <c r="J50" s="1" t="s">
        <v>1343</v>
      </c>
      <c r="K50" s="1" t="s">
        <v>1344</v>
      </c>
      <c r="L50" s="2">
        <v>45786</v>
      </c>
      <c r="M50" s="1"/>
      <c r="N50" s="3"/>
    </row>
    <row r="51" spans="1:14" x14ac:dyDescent="0.35">
      <c r="A51" s="1">
        <v>9</v>
      </c>
      <c r="B51" s="1" t="str">
        <f>CHAR(65 + COUNTIF($A$2:A51, A51) - 1)</f>
        <v>D</v>
      </c>
      <c r="C51" s="1" t="s">
        <v>898</v>
      </c>
      <c r="D51" s="1" t="s">
        <v>1363</v>
      </c>
      <c r="E51" s="4" t="s">
        <v>1360</v>
      </c>
      <c r="F51" s="1"/>
      <c r="G51" s="1" t="s">
        <v>4</v>
      </c>
      <c r="H51" s="1" t="s">
        <v>715</v>
      </c>
      <c r="I51" s="1"/>
      <c r="J51" s="1" t="s">
        <v>1343</v>
      </c>
      <c r="K51" s="1" t="s">
        <v>1344</v>
      </c>
      <c r="L51" s="2">
        <v>45786</v>
      </c>
      <c r="M51" s="1"/>
      <c r="N51" s="3"/>
    </row>
    <row r="52" spans="1:14" x14ac:dyDescent="0.35">
      <c r="A52" s="1">
        <v>9</v>
      </c>
      <c r="B52" s="1" t="str">
        <f>CHAR(65 + COUNTIF($A$2:A52, A52) - 1)</f>
        <v>E</v>
      </c>
      <c r="C52" s="1" t="s">
        <v>899</v>
      </c>
      <c r="D52" s="1" t="s">
        <v>1363</v>
      </c>
      <c r="E52" s="4" t="s">
        <v>1360</v>
      </c>
      <c r="F52" s="1"/>
      <c r="G52" s="1" t="s">
        <v>4</v>
      </c>
      <c r="H52" s="1" t="s">
        <v>715</v>
      </c>
      <c r="I52" s="1"/>
      <c r="J52" s="1" t="s">
        <v>1343</v>
      </c>
      <c r="K52" s="1" t="s">
        <v>1344</v>
      </c>
      <c r="L52" s="2">
        <v>45786</v>
      </c>
      <c r="M52" s="1"/>
      <c r="N52" s="3"/>
    </row>
    <row r="53" spans="1:14" x14ac:dyDescent="0.35">
      <c r="A53" s="1">
        <v>9</v>
      </c>
      <c r="B53" s="1" t="str">
        <f>CHAR(65 + COUNTIF($A$2:A53, A53) - 1)</f>
        <v>F</v>
      </c>
      <c r="C53" s="1" t="s">
        <v>901</v>
      </c>
      <c r="D53" s="1" t="s">
        <v>1363</v>
      </c>
      <c r="E53" s="4" t="s">
        <v>1360</v>
      </c>
      <c r="F53" s="1"/>
      <c r="G53" s="1" t="s">
        <v>4</v>
      </c>
      <c r="H53" s="1" t="s">
        <v>715</v>
      </c>
      <c r="I53" s="1"/>
      <c r="J53" s="1" t="s">
        <v>1343</v>
      </c>
      <c r="K53" s="1" t="s">
        <v>1344</v>
      </c>
      <c r="L53" s="2">
        <v>45786</v>
      </c>
      <c r="M53" s="1"/>
      <c r="N53" s="3"/>
    </row>
    <row r="54" spans="1:14" x14ac:dyDescent="0.35">
      <c r="A54" s="1">
        <v>9</v>
      </c>
      <c r="B54" s="1" t="str">
        <f>CHAR(65 + COUNTIF($A$2:A54, A54) - 1)</f>
        <v>G</v>
      </c>
      <c r="C54" s="1" t="s">
        <v>902</v>
      </c>
      <c r="D54" s="1" t="s">
        <v>1363</v>
      </c>
      <c r="E54" s="4" t="s">
        <v>1360</v>
      </c>
      <c r="F54" s="1"/>
      <c r="G54" s="1" t="s">
        <v>4</v>
      </c>
      <c r="H54" s="1" t="s">
        <v>715</v>
      </c>
      <c r="I54" s="1"/>
      <c r="J54" s="1" t="s">
        <v>1343</v>
      </c>
      <c r="K54" s="1" t="s">
        <v>1344</v>
      </c>
      <c r="L54" s="2">
        <v>45786</v>
      </c>
      <c r="M54" s="1"/>
      <c r="N54" s="3"/>
    </row>
    <row r="55" spans="1:14" x14ac:dyDescent="0.35">
      <c r="A55" s="1">
        <v>9</v>
      </c>
      <c r="B55" s="1" t="str">
        <f>CHAR(65 + COUNTIF($A$2:A55, A55) - 1)</f>
        <v>H</v>
      </c>
      <c r="C55" s="1" t="s">
        <v>904</v>
      </c>
      <c r="D55" s="1" t="s">
        <v>1363</v>
      </c>
      <c r="E55" s="4" t="s">
        <v>1360</v>
      </c>
      <c r="F55" s="1"/>
      <c r="G55" s="1" t="s">
        <v>4</v>
      </c>
      <c r="H55" s="1" t="s">
        <v>715</v>
      </c>
      <c r="I55" s="1"/>
      <c r="J55" s="1" t="s">
        <v>1343</v>
      </c>
      <c r="K55" s="1" t="s">
        <v>1344</v>
      </c>
      <c r="L55" s="2">
        <v>45786</v>
      </c>
      <c r="M55" s="1"/>
      <c r="N55" s="3"/>
    </row>
    <row r="56" spans="1:14" x14ac:dyDescent="0.35">
      <c r="A56" s="1">
        <v>10</v>
      </c>
      <c r="B56" s="1" t="str">
        <f>CHAR(65 + COUNTIF($A$2:A56, A56) - 1)</f>
        <v>A</v>
      </c>
      <c r="C56" s="1" t="s">
        <v>906</v>
      </c>
      <c r="D56" s="1" t="s">
        <v>1363</v>
      </c>
      <c r="E56" s="4" t="s">
        <v>1360</v>
      </c>
      <c r="F56" s="1"/>
      <c r="G56" s="1" t="s">
        <v>7</v>
      </c>
      <c r="H56" s="1" t="s">
        <v>716</v>
      </c>
      <c r="I56" s="1"/>
      <c r="J56" s="1" t="s">
        <v>1361</v>
      </c>
      <c r="K56" s="1" t="s">
        <v>1344</v>
      </c>
      <c r="L56" s="2">
        <v>45786</v>
      </c>
      <c r="M56" s="1" t="s">
        <v>1365</v>
      </c>
      <c r="N56" s="3"/>
    </row>
    <row r="57" spans="1:14" x14ac:dyDescent="0.35">
      <c r="A57" s="1">
        <v>10</v>
      </c>
      <c r="B57" s="1" t="str">
        <f>CHAR(65 + COUNTIF($A$2:A57, A57) - 1)</f>
        <v>B</v>
      </c>
      <c r="C57" s="1" t="s">
        <v>908</v>
      </c>
      <c r="D57" s="1" t="s">
        <v>1363</v>
      </c>
      <c r="E57" s="4" t="s">
        <v>1360</v>
      </c>
      <c r="F57" s="1"/>
      <c r="G57" s="1" t="s">
        <v>7</v>
      </c>
      <c r="H57" s="1" t="s">
        <v>716</v>
      </c>
      <c r="I57" s="1"/>
      <c r="J57" s="1" t="s">
        <v>1361</v>
      </c>
      <c r="K57" s="1" t="s">
        <v>1344</v>
      </c>
      <c r="L57" s="2">
        <v>45786</v>
      </c>
      <c r="M57" s="1" t="s">
        <v>1365</v>
      </c>
      <c r="N57" s="3"/>
    </row>
    <row r="58" spans="1:14" x14ac:dyDescent="0.35">
      <c r="A58" s="1">
        <v>10</v>
      </c>
      <c r="B58" s="1" t="str">
        <f>CHAR(65 + COUNTIF($A$2:A58, A58) - 1)</f>
        <v>C</v>
      </c>
      <c r="C58" s="1" t="s">
        <v>910</v>
      </c>
      <c r="D58" s="1" t="s">
        <v>1363</v>
      </c>
      <c r="E58" s="4" t="s">
        <v>1360</v>
      </c>
      <c r="F58" s="1"/>
      <c r="G58" s="1" t="s">
        <v>7</v>
      </c>
      <c r="H58" s="1" t="s">
        <v>716</v>
      </c>
      <c r="I58" s="1"/>
      <c r="J58" s="1" t="s">
        <v>1361</v>
      </c>
      <c r="K58" s="1" t="s">
        <v>1344</v>
      </c>
      <c r="L58" s="2">
        <v>45786</v>
      </c>
      <c r="M58" s="1" t="s">
        <v>1365</v>
      </c>
      <c r="N58" s="3"/>
    </row>
    <row r="59" spans="1:14" x14ac:dyDescent="0.35">
      <c r="A59" s="1">
        <v>10</v>
      </c>
      <c r="B59" s="1" t="str">
        <f>CHAR(65 + COUNTIF($A$2:A59, A59) - 1)</f>
        <v>D</v>
      </c>
      <c r="C59" s="1" t="s">
        <v>912</v>
      </c>
      <c r="D59" s="1" t="s">
        <v>1363</v>
      </c>
      <c r="E59" s="4" t="s">
        <v>1360</v>
      </c>
      <c r="F59" s="1"/>
      <c r="G59" s="1" t="s">
        <v>7</v>
      </c>
      <c r="H59" s="1" t="s">
        <v>716</v>
      </c>
      <c r="I59" s="1"/>
      <c r="J59" s="1" t="s">
        <v>1361</v>
      </c>
      <c r="K59" s="1" t="s">
        <v>1344</v>
      </c>
      <c r="L59" s="2">
        <v>45786</v>
      </c>
      <c r="M59" s="1" t="s">
        <v>1365</v>
      </c>
      <c r="N59" s="3"/>
    </row>
    <row r="60" spans="1:14" x14ac:dyDescent="0.35">
      <c r="A60" s="1">
        <v>10</v>
      </c>
      <c r="B60" s="1" t="str">
        <f>CHAR(65 + COUNTIF($A$2:A60, A60) - 1)</f>
        <v>E</v>
      </c>
      <c r="C60" s="1" t="s">
        <v>914</v>
      </c>
      <c r="D60" s="1" t="s">
        <v>1363</v>
      </c>
      <c r="E60" s="4" t="s">
        <v>1360</v>
      </c>
      <c r="F60" s="1"/>
      <c r="G60" s="1" t="s">
        <v>7</v>
      </c>
      <c r="H60" s="1" t="s">
        <v>716</v>
      </c>
      <c r="I60" s="1"/>
      <c r="J60" s="1" t="s">
        <v>1361</v>
      </c>
      <c r="K60" s="1" t="s">
        <v>1344</v>
      </c>
      <c r="L60" s="2">
        <v>45786</v>
      </c>
      <c r="M60" s="1" t="s">
        <v>1365</v>
      </c>
      <c r="N60" s="3"/>
    </row>
    <row r="61" spans="1:14" x14ac:dyDescent="0.35">
      <c r="A61" s="1">
        <v>10</v>
      </c>
      <c r="B61" s="1" t="str">
        <f>CHAR(65 + COUNTIF($A$2:A88, A61) - 1)</f>
        <v>H</v>
      </c>
      <c r="C61" s="1" t="s">
        <v>915</v>
      </c>
      <c r="D61" s="1" t="s">
        <v>1363</v>
      </c>
      <c r="E61" s="4" t="s">
        <v>1360</v>
      </c>
      <c r="F61" s="1"/>
      <c r="G61" s="1" t="s">
        <v>7</v>
      </c>
      <c r="H61" s="1" t="s">
        <v>716</v>
      </c>
      <c r="I61" s="1"/>
      <c r="J61" s="1" t="s">
        <v>1361</v>
      </c>
      <c r="K61" s="1" t="s">
        <v>1344</v>
      </c>
      <c r="L61" s="2">
        <v>45786</v>
      </c>
      <c r="M61" s="1" t="s">
        <v>1365</v>
      </c>
      <c r="N61" s="3"/>
    </row>
    <row r="62" spans="1:14" x14ac:dyDescent="0.35">
      <c r="A62" s="1">
        <v>10</v>
      </c>
      <c r="B62" s="1" t="str">
        <f>CHAR(65 + COUNTIF($A$2:A62, A62) - 1)</f>
        <v>G</v>
      </c>
      <c r="C62" s="1" t="s">
        <v>917</v>
      </c>
      <c r="D62" s="1" t="s">
        <v>1363</v>
      </c>
      <c r="E62" s="4" t="s">
        <v>1360</v>
      </c>
      <c r="F62" s="1"/>
      <c r="G62" s="1" t="s">
        <v>7</v>
      </c>
      <c r="H62" s="1" t="s">
        <v>716</v>
      </c>
      <c r="I62" s="1"/>
      <c r="J62" s="1" t="s">
        <v>1361</v>
      </c>
      <c r="K62" s="1" t="s">
        <v>1344</v>
      </c>
      <c r="L62" s="2">
        <v>45786</v>
      </c>
      <c r="M62" s="1" t="s">
        <v>1365</v>
      </c>
      <c r="N62" s="3"/>
    </row>
    <row r="63" spans="1:14" x14ac:dyDescent="0.35">
      <c r="A63" s="1">
        <v>10</v>
      </c>
      <c r="B63" s="1" t="str">
        <f>CHAR(65 + COUNTIF($A$2:A63, A63) - 1)</f>
        <v>H</v>
      </c>
      <c r="C63" s="1" t="s">
        <v>918</v>
      </c>
      <c r="D63" s="1" t="s">
        <v>1363</v>
      </c>
      <c r="E63" s="4" t="s">
        <v>1360</v>
      </c>
      <c r="F63" s="1"/>
      <c r="G63" s="1" t="s">
        <v>7</v>
      </c>
      <c r="H63" s="1" t="s">
        <v>716</v>
      </c>
      <c r="I63" s="1"/>
      <c r="J63" s="1" t="s">
        <v>1361</v>
      </c>
      <c r="K63" s="1" t="s">
        <v>1344</v>
      </c>
      <c r="L63" s="2">
        <v>45786</v>
      </c>
      <c r="M63" s="1" t="s">
        <v>1365</v>
      </c>
      <c r="N63" s="3"/>
    </row>
    <row r="64" spans="1:14" x14ac:dyDescent="0.35">
      <c r="A64" s="1">
        <v>11</v>
      </c>
      <c r="B64" s="1" t="str">
        <f>CHAR(65 + COUNTIF($A$2:A64, A64) - 1)</f>
        <v>A</v>
      </c>
      <c r="C64" s="1" t="s">
        <v>922</v>
      </c>
      <c r="D64" s="1" t="s">
        <v>1363</v>
      </c>
      <c r="E64" s="4" t="s">
        <v>1360</v>
      </c>
      <c r="F64" s="1"/>
      <c r="G64" s="1" t="s">
        <v>6</v>
      </c>
      <c r="H64" s="1" t="s">
        <v>716</v>
      </c>
      <c r="I64" s="1"/>
      <c r="J64" s="1" t="s">
        <v>1361</v>
      </c>
      <c r="K64" s="1" t="s">
        <v>1344</v>
      </c>
      <c r="L64" s="2">
        <v>45786</v>
      </c>
      <c r="M64" s="1" t="s">
        <v>1365</v>
      </c>
      <c r="N64" s="3"/>
    </row>
    <row r="65" spans="1:14" x14ac:dyDescent="0.35">
      <c r="A65" s="1">
        <v>11</v>
      </c>
      <c r="B65" s="1" t="str">
        <f>CHAR(65 + COUNTIF($A$2:A65, A65) - 1)</f>
        <v>B</v>
      </c>
      <c r="C65" s="1" t="s">
        <v>923</v>
      </c>
      <c r="D65" s="1" t="s">
        <v>1363</v>
      </c>
      <c r="E65" s="4" t="s">
        <v>1360</v>
      </c>
      <c r="F65" s="1"/>
      <c r="G65" s="1" t="s">
        <v>6</v>
      </c>
      <c r="H65" s="1" t="s">
        <v>716</v>
      </c>
      <c r="I65" s="1"/>
      <c r="J65" s="1" t="s">
        <v>1361</v>
      </c>
      <c r="K65" s="1" t="s">
        <v>1344</v>
      </c>
      <c r="L65" s="2">
        <v>45786</v>
      </c>
      <c r="M65" s="1" t="s">
        <v>1365</v>
      </c>
      <c r="N65" s="3"/>
    </row>
    <row r="66" spans="1:14" x14ac:dyDescent="0.35">
      <c r="A66" s="1">
        <v>11</v>
      </c>
      <c r="B66" s="1" t="str">
        <f>CHAR(65 + COUNTIF($A$2:A66, A66) - 1)</f>
        <v>C</v>
      </c>
      <c r="C66" s="1" t="s">
        <v>924</v>
      </c>
      <c r="D66" s="1" t="s">
        <v>1363</v>
      </c>
      <c r="E66" s="4" t="s">
        <v>1360</v>
      </c>
      <c r="F66" s="1"/>
      <c r="G66" s="1" t="s">
        <v>6</v>
      </c>
      <c r="H66" s="1" t="s">
        <v>716</v>
      </c>
      <c r="I66" s="1"/>
      <c r="J66" s="1" t="s">
        <v>1361</v>
      </c>
      <c r="K66" s="1" t="s">
        <v>1344</v>
      </c>
      <c r="L66" s="2">
        <v>45786</v>
      </c>
      <c r="M66" s="1" t="s">
        <v>1365</v>
      </c>
      <c r="N66" s="3"/>
    </row>
    <row r="67" spans="1:14" x14ac:dyDescent="0.35">
      <c r="A67" s="1">
        <v>11</v>
      </c>
      <c r="B67" s="1" t="str">
        <f>CHAR(65 + COUNTIF($A$2:A67, A67) - 1)</f>
        <v>D</v>
      </c>
      <c r="C67" s="1" t="s">
        <v>925</v>
      </c>
      <c r="D67" s="1" t="s">
        <v>1363</v>
      </c>
      <c r="E67" s="4" t="s">
        <v>1360</v>
      </c>
      <c r="F67" s="1"/>
      <c r="G67" s="1" t="s">
        <v>6</v>
      </c>
      <c r="H67" s="1" t="s">
        <v>716</v>
      </c>
      <c r="I67" s="1"/>
      <c r="J67" s="1" t="s">
        <v>1361</v>
      </c>
      <c r="K67" s="1" t="s">
        <v>1344</v>
      </c>
      <c r="L67" s="2">
        <v>45786</v>
      </c>
      <c r="M67" s="1" t="s">
        <v>1365</v>
      </c>
      <c r="N67" s="3"/>
    </row>
    <row r="68" spans="1:14" x14ac:dyDescent="0.35">
      <c r="A68" s="1">
        <v>11</v>
      </c>
      <c r="B68" s="1" t="str">
        <f>CHAR(65 + COUNTIF($A$2:A68, A68) - 1)</f>
        <v>E</v>
      </c>
      <c r="C68" s="1" t="s">
        <v>926</v>
      </c>
      <c r="D68" s="1" t="s">
        <v>1363</v>
      </c>
      <c r="E68" s="4" t="s">
        <v>1360</v>
      </c>
      <c r="F68" s="1"/>
      <c r="G68" s="1" t="s">
        <v>6</v>
      </c>
      <c r="H68" s="1" t="s">
        <v>716</v>
      </c>
      <c r="I68" s="1"/>
      <c r="J68" s="1" t="s">
        <v>1361</v>
      </c>
      <c r="K68" s="1" t="s">
        <v>1344</v>
      </c>
      <c r="L68" s="2">
        <v>45786</v>
      </c>
      <c r="M68" s="1" t="s">
        <v>1365</v>
      </c>
      <c r="N68" s="3"/>
    </row>
    <row r="69" spans="1:14" x14ac:dyDescent="0.35">
      <c r="A69" s="1">
        <v>12</v>
      </c>
      <c r="B69" s="1" t="str">
        <f>CHAR(65 + COUNTIF($A$2:A69, A69) - 1)</f>
        <v>A</v>
      </c>
      <c r="C69" s="1" t="s">
        <v>837</v>
      </c>
      <c r="D69" s="1" t="s">
        <v>1366</v>
      </c>
      <c r="E69" s="1" t="s">
        <v>1367</v>
      </c>
      <c r="F69" s="1"/>
      <c r="G69" s="1" t="s">
        <v>5</v>
      </c>
      <c r="H69" s="1" t="s">
        <v>721</v>
      </c>
      <c r="I69" s="1"/>
      <c r="J69" s="1" t="s">
        <v>1348</v>
      </c>
      <c r="K69" s="1" t="s">
        <v>1344</v>
      </c>
      <c r="L69" s="2">
        <v>45786</v>
      </c>
      <c r="M69" s="1"/>
      <c r="N69" s="3"/>
    </row>
    <row r="70" spans="1:14" x14ac:dyDescent="0.35">
      <c r="A70" s="1">
        <v>12</v>
      </c>
      <c r="B70" s="1" t="str">
        <f>CHAR(65 + COUNTIF($A$2:A70, A70) - 1)</f>
        <v>B</v>
      </c>
      <c r="C70" s="1" t="s">
        <v>841</v>
      </c>
      <c r="D70" s="1" t="s">
        <v>1366</v>
      </c>
      <c r="E70" s="1" t="s">
        <v>1367</v>
      </c>
      <c r="F70" s="1"/>
      <c r="G70" s="1" t="s">
        <v>5</v>
      </c>
      <c r="H70" s="1" t="s">
        <v>721</v>
      </c>
      <c r="I70" s="1"/>
      <c r="J70" s="1" t="s">
        <v>1348</v>
      </c>
      <c r="K70" s="1" t="s">
        <v>1344</v>
      </c>
      <c r="L70" s="2">
        <v>45786</v>
      </c>
      <c r="M70" s="1"/>
      <c r="N70" s="3"/>
    </row>
    <row r="71" spans="1:14" x14ac:dyDescent="0.35">
      <c r="A71" s="1">
        <v>12</v>
      </c>
      <c r="B71" s="1" t="str">
        <f>CHAR(65 + COUNTIF($A$2:A71, A71) - 1)</f>
        <v>C</v>
      </c>
      <c r="C71" s="1" t="s">
        <v>179</v>
      </c>
      <c r="D71" s="1" t="s">
        <v>1366</v>
      </c>
      <c r="E71" s="1" t="s">
        <v>1367</v>
      </c>
      <c r="F71" s="1"/>
      <c r="G71" s="1" t="s">
        <v>5</v>
      </c>
      <c r="H71" s="1" t="s">
        <v>721</v>
      </c>
      <c r="I71" s="1"/>
      <c r="J71" s="1" t="s">
        <v>1348</v>
      </c>
      <c r="K71" s="1" t="s">
        <v>1344</v>
      </c>
      <c r="L71" s="2">
        <v>45786</v>
      </c>
      <c r="M71" s="1"/>
      <c r="N71" s="3"/>
    </row>
    <row r="72" spans="1:14" x14ac:dyDescent="0.35">
      <c r="A72" s="1">
        <v>12</v>
      </c>
      <c r="B72" s="1" t="str">
        <f>CHAR(65 + COUNTIF($A$2:A72, A72) - 1)</f>
        <v>D</v>
      </c>
      <c r="C72" s="1" t="s">
        <v>842</v>
      </c>
      <c r="D72" s="1" t="s">
        <v>1366</v>
      </c>
      <c r="E72" s="1" t="s">
        <v>1367</v>
      </c>
      <c r="F72" s="1"/>
      <c r="G72" s="1" t="s">
        <v>5</v>
      </c>
      <c r="H72" s="1" t="s">
        <v>721</v>
      </c>
      <c r="I72" s="1"/>
      <c r="J72" s="1" t="s">
        <v>1348</v>
      </c>
      <c r="K72" s="1" t="s">
        <v>1344</v>
      </c>
      <c r="L72" s="2">
        <v>45786</v>
      </c>
      <c r="M72" s="1"/>
      <c r="N72" s="3"/>
    </row>
    <row r="73" spans="1:14" x14ac:dyDescent="0.35">
      <c r="A73" s="1">
        <v>12</v>
      </c>
      <c r="B73" s="1" t="str">
        <f>CHAR(65 + COUNTIF($A$2:A73, A73) - 1)</f>
        <v>E</v>
      </c>
      <c r="C73" s="1" t="s">
        <v>844</v>
      </c>
      <c r="D73" s="1" t="s">
        <v>1366</v>
      </c>
      <c r="E73" s="1" t="s">
        <v>1367</v>
      </c>
      <c r="F73" s="1"/>
      <c r="G73" s="1" t="s">
        <v>5</v>
      </c>
      <c r="H73" s="1" t="s">
        <v>721</v>
      </c>
      <c r="I73" s="1"/>
      <c r="J73" s="1" t="s">
        <v>1348</v>
      </c>
      <c r="K73" s="1" t="s">
        <v>1344</v>
      </c>
      <c r="L73" s="2">
        <v>45786</v>
      </c>
      <c r="M73" s="1"/>
      <c r="N73" s="3"/>
    </row>
    <row r="74" spans="1:14" x14ac:dyDescent="0.35">
      <c r="A74" s="1">
        <v>12</v>
      </c>
      <c r="B74" s="1" t="str">
        <f>CHAR(65 + COUNTIF($A$2:A74, A74) - 1)</f>
        <v>F</v>
      </c>
      <c r="C74" s="1" t="s">
        <v>722</v>
      </c>
      <c r="D74" s="1" t="s">
        <v>1366</v>
      </c>
      <c r="E74" s="1" t="s">
        <v>1367</v>
      </c>
      <c r="F74" s="1"/>
      <c r="G74" s="1" t="s">
        <v>5</v>
      </c>
      <c r="H74" s="1" t="s">
        <v>721</v>
      </c>
      <c r="I74" s="1"/>
      <c r="J74" s="1" t="s">
        <v>1348</v>
      </c>
      <c r="K74" s="1" t="s">
        <v>1344</v>
      </c>
      <c r="L74" s="2">
        <v>45786</v>
      </c>
      <c r="M74" s="1"/>
      <c r="N74" s="3"/>
    </row>
    <row r="75" spans="1:14" x14ac:dyDescent="0.35">
      <c r="A75" s="1">
        <v>12</v>
      </c>
      <c r="B75" s="1" t="str">
        <f>CHAR(65 + COUNTIF($A$2:A75, A75) - 1)</f>
        <v>G</v>
      </c>
      <c r="C75" s="1" t="s">
        <v>226</v>
      </c>
      <c r="D75" s="1" t="s">
        <v>1366</v>
      </c>
      <c r="E75" s="1" t="s">
        <v>1367</v>
      </c>
      <c r="F75" s="1"/>
      <c r="G75" s="1" t="s">
        <v>5</v>
      </c>
      <c r="H75" s="1" t="s">
        <v>721</v>
      </c>
      <c r="I75" s="1"/>
      <c r="J75" s="1" t="s">
        <v>1348</v>
      </c>
      <c r="K75" s="1" t="s">
        <v>1344</v>
      </c>
      <c r="L75" s="2">
        <v>45786</v>
      </c>
      <c r="M75" s="1"/>
      <c r="N75" s="3"/>
    </row>
    <row r="76" spans="1:14" x14ac:dyDescent="0.35">
      <c r="A76" s="1">
        <v>13</v>
      </c>
      <c r="B76" s="1" t="str">
        <f>CHAR(65 + COUNTIF($A$2:A76, A76) - 1)</f>
        <v>A</v>
      </c>
      <c r="C76" s="1" t="s">
        <v>1368</v>
      </c>
      <c r="D76" s="1" t="s">
        <v>1366</v>
      </c>
      <c r="E76" s="1" t="s">
        <v>1367</v>
      </c>
      <c r="F76" s="1"/>
      <c r="G76" s="1" t="s">
        <v>4</v>
      </c>
      <c r="H76" s="1" t="s">
        <v>715</v>
      </c>
      <c r="I76" s="1"/>
      <c r="J76" s="1" t="s">
        <v>1348</v>
      </c>
      <c r="K76" s="1" t="s">
        <v>1344</v>
      </c>
      <c r="L76" s="2">
        <v>45786</v>
      </c>
      <c r="M76" s="1"/>
      <c r="N76" s="3"/>
    </row>
    <row r="77" spans="1:14" x14ac:dyDescent="0.35">
      <c r="A77" s="1">
        <v>13</v>
      </c>
      <c r="B77" s="1" t="str">
        <f>CHAR(65 + COUNTIF($A$2:A77, A77) - 1)</f>
        <v>B</v>
      </c>
      <c r="C77" s="1" t="s">
        <v>848</v>
      </c>
      <c r="D77" s="1" t="s">
        <v>1366</v>
      </c>
      <c r="E77" s="1" t="s">
        <v>1367</v>
      </c>
      <c r="F77" s="1"/>
      <c r="G77" s="1" t="s">
        <v>4</v>
      </c>
      <c r="H77" s="1" t="s">
        <v>715</v>
      </c>
      <c r="I77" s="1"/>
      <c r="J77" s="1" t="s">
        <v>1348</v>
      </c>
      <c r="K77" s="1" t="s">
        <v>1344</v>
      </c>
      <c r="L77" s="2">
        <v>45786</v>
      </c>
      <c r="M77" s="1"/>
      <c r="N77" s="3"/>
    </row>
    <row r="78" spans="1:14" x14ac:dyDescent="0.35">
      <c r="A78" s="1">
        <v>13</v>
      </c>
      <c r="B78" s="1" t="str">
        <f>CHAR(65 + COUNTIF($A$2:A78, A78) - 1)</f>
        <v>C</v>
      </c>
      <c r="C78" s="1" t="s">
        <v>850</v>
      </c>
      <c r="D78" s="1" t="s">
        <v>1366</v>
      </c>
      <c r="E78" s="1" t="s">
        <v>1367</v>
      </c>
      <c r="F78" s="1"/>
      <c r="G78" s="1" t="s">
        <v>4</v>
      </c>
      <c r="H78" s="1" t="s">
        <v>715</v>
      </c>
      <c r="I78" s="1"/>
      <c r="J78" s="1" t="s">
        <v>1348</v>
      </c>
      <c r="K78" s="1" t="s">
        <v>1344</v>
      </c>
      <c r="L78" s="2">
        <v>45786</v>
      </c>
      <c r="M78" s="1"/>
      <c r="N78" s="3"/>
    </row>
    <row r="79" spans="1:14" x14ac:dyDescent="0.35">
      <c r="A79" s="1">
        <v>13</v>
      </c>
      <c r="B79" s="1" t="str">
        <f>CHAR(65 + COUNTIF($A$2:A79, A79) - 1)</f>
        <v>D</v>
      </c>
      <c r="C79" s="1" t="s">
        <v>855</v>
      </c>
      <c r="D79" s="1" t="s">
        <v>1366</v>
      </c>
      <c r="E79" s="1" t="s">
        <v>1367</v>
      </c>
      <c r="F79" s="1"/>
      <c r="G79" s="1" t="s">
        <v>4</v>
      </c>
      <c r="H79" s="1" t="s">
        <v>715</v>
      </c>
      <c r="I79" s="1"/>
      <c r="J79" s="1" t="s">
        <v>1348</v>
      </c>
      <c r="K79" s="1" t="s">
        <v>1344</v>
      </c>
      <c r="L79" s="2">
        <v>45786</v>
      </c>
      <c r="M79" s="1"/>
      <c r="N79" s="3"/>
    </row>
    <row r="80" spans="1:14" x14ac:dyDescent="0.35">
      <c r="A80" s="1">
        <v>14</v>
      </c>
      <c r="B80" s="1" t="str">
        <f>CHAR(65 + COUNTIF($A$2:A80, A80) - 1)</f>
        <v>A</v>
      </c>
      <c r="C80" s="1" t="s">
        <v>839</v>
      </c>
      <c r="D80" s="1" t="s">
        <v>1366</v>
      </c>
      <c r="E80" s="1" t="s">
        <v>1367</v>
      </c>
      <c r="F80" s="1"/>
      <c r="G80" s="1" t="s">
        <v>6</v>
      </c>
      <c r="H80" s="1" t="s">
        <v>716</v>
      </c>
      <c r="I80" s="1"/>
      <c r="J80" s="1" t="s">
        <v>1361</v>
      </c>
      <c r="K80" s="1" t="s">
        <v>1344</v>
      </c>
      <c r="L80" s="2">
        <v>45786</v>
      </c>
      <c r="M80" s="1" t="s">
        <v>1369</v>
      </c>
      <c r="N80" s="3"/>
    </row>
    <row r="81" spans="1:14" x14ac:dyDescent="0.35">
      <c r="A81" s="1">
        <v>14</v>
      </c>
      <c r="B81" s="1" t="str">
        <f>CHAR(65 + COUNTIF($A$2:A88, A81) - 1)</f>
        <v>B</v>
      </c>
      <c r="C81" s="1" t="s">
        <v>845</v>
      </c>
      <c r="D81" s="1" t="s">
        <v>1366</v>
      </c>
      <c r="E81" s="1" t="s">
        <v>1367</v>
      </c>
      <c r="F81" s="1"/>
      <c r="G81" s="1" t="s">
        <v>6</v>
      </c>
      <c r="H81" s="1" t="s">
        <v>716</v>
      </c>
      <c r="I81" s="1"/>
      <c r="J81" s="1" t="s">
        <v>1361</v>
      </c>
      <c r="K81" s="1" t="s">
        <v>1344</v>
      </c>
      <c r="L81" s="2">
        <v>45786</v>
      </c>
      <c r="M81" s="1"/>
      <c r="N81" s="3"/>
    </row>
    <row r="82" spans="1:14" x14ac:dyDescent="0.35">
      <c r="A82" s="1">
        <v>15</v>
      </c>
      <c r="B82" s="1" t="s">
        <v>1370</v>
      </c>
      <c r="C82" s="1" t="s">
        <v>779</v>
      </c>
      <c r="D82" s="1" t="s">
        <v>1371</v>
      </c>
      <c r="E82" s="1" t="s">
        <v>779</v>
      </c>
      <c r="F82" s="1"/>
      <c r="G82" s="1" t="s">
        <v>779</v>
      </c>
      <c r="H82" s="1" t="s">
        <v>1372</v>
      </c>
      <c r="I82" s="1"/>
      <c r="J82" s="1" t="s">
        <v>1348</v>
      </c>
      <c r="K82" s="1" t="s">
        <v>1344</v>
      </c>
      <c r="L82" s="2">
        <v>45786</v>
      </c>
      <c r="M82" s="1"/>
      <c r="N82" s="3"/>
    </row>
    <row r="83" spans="1:14" x14ac:dyDescent="0.35">
      <c r="A83" s="1">
        <v>16</v>
      </c>
      <c r="B83" s="1" t="str">
        <f>CHAR(65 + COUNTIF($A$2:A83, A83) - 1)</f>
        <v>A</v>
      </c>
      <c r="C83" s="1" t="s">
        <v>779</v>
      </c>
      <c r="D83" s="1" t="s">
        <v>1373</v>
      </c>
      <c r="E83" s="1" t="s">
        <v>779</v>
      </c>
      <c r="F83" s="1"/>
      <c r="G83" s="1" t="s">
        <v>5</v>
      </c>
      <c r="H83" s="1" t="s">
        <v>721</v>
      </c>
      <c r="I83" s="1"/>
      <c r="J83" s="1" t="s">
        <v>1343</v>
      </c>
      <c r="K83" s="1" t="s">
        <v>1374</v>
      </c>
      <c r="L83" s="2">
        <v>45786</v>
      </c>
      <c r="M83" s="1"/>
      <c r="N83" s="3"/>
    </row>
    <row r="84" spans="1:14" x14ac:dyDescent="0.35">
      <c r="A84" s="1">
        <v>16</v>
      </c>
      <c r="B84" s="1" t="str">
        <f>CHAR(65 + COUNTIF($A$2:A84, A84) - 1)</f>
        <v>B</v>
      </c>
      <c r="C84" s="1" t="s">
        <v>779</v>
      </c>
      <c r="D84" s="1" t="s">
        <v>1373</v>
      </c>
      <c r="E84" s="1" t="s">
        <v>779</v>
      </c>
      <c r="F84" s="1"/>
      <c r="G84" s="1" t="s">
        <v>4</v>
      </c>
      <c r="H84" s="1" t="s">
        <v>715</v>
      </c>
      <c r="I84" s="1"/>
      <c r="J84" s="1" t="s">
        <v>1343</v>
      </c>
      <c r="K84" s="1" t="s">
        <v>1374</v>
      </c>
      <c r="L84" s="2">
        <v>45786</v>
      </c>
      <c r="M84" s="1"/>
      <c r="N84" s="3"/>
    </row>
    <row r="85" spans="1:14" x14ac:dyDescent="0.35">
      <c r="A85" s="1">
        <v>16</v>
      </c>
      <c r="B85" s="1" t="str">
        <f>CHAR(65 + COUNTIF($A$2:A85, A85) - 1)</f>
        <v>C</v>
      </c>
      <c r="C85" s="1" t="s">
        <v>779</v>
      </c>
      <c r="D85" s="1" t="s">
        <v>1373</v>
      </c>
      <c r="E85" s="1" t="s">
        <v>779</v>
      </c>
      <c r="F85" s="1"/>
      <c r="G85" s="1" t="s">
        <v>6</v>
      </c>
      <c r="H85" s="1" t="s">
        <v>716</v>
      </c>
      <c r="I85" s="1"/>
      <c r="J85" s="1" t="s">
        <v>1361</v>
      </c>
      <c r="K85" s="1" t="s">
        <v>1374</v>
      </c>
      <c r="L85" s="2">
        <v>45786</v>
      </c>
      <c r="M85" s="1" t="s">
        <v>1375</v>
      </c>
      <c r="N85" s="3"/>
    </row>
    <row r="86" spans="1:14" x14ac:dyDescent="0.35">
      <c r="A86" s="1">
        <v>16</v>
      </c>
      <c r="B86" s="1" t="str">
        <f>CHAR(65 + COUNTIF($A$2:A88, A86) - 1)</f>
        <v>D</v>
      </c>
      <c r="C86" s="1" t="s">
        <v>779</v>
      </c>
      <c r="D86" s="1" t="s">
        <v>1373</v>
      </c>
      <c r="E86" s="1" t="s">
        <v>779</v>
      </c>
      <c r="F86" s="1"/>
      <c r="G86" s="1" t="s">
        <v>7</v>
      </c>
      <c r="H86" s="1" t="s">
        <v>716</v>
      </c>
      <c r="I86" s="1"/>
      <c r="J86" s="1" t="s">
        <v>1361</v>
      </c>
      <c r="K86" s="1" t="s">
        <v>1374</v>
      </c>
      <c r="L86" s="2">
        <v>45786</v>
      </c>
      <c r="M86" s="1" t="s">
        <v>1375</v>
      </c>
      <c r="N86" s="3"/>
    </row>
    <row r="87" spans="1:14" x14ac:dyDescent="0.35">
      <c r="A87" s="1">
        <v>17</v>
      </c>
      <c r="B87" s="1" t="str">
        <f>CHAR(65 + COUNTIF($A$2:A88, A87) - 1)</f>
        <v>A</v>
      </c>
      <c r="C87" s="1" t="s">
        <v>779</v>
      </c>
      <c r="D87" s="1" t="s">
        <v>1376</v>
      </c>
      <c r="E87" s="1" t="s">
        <v>779</v>
      </c>
      <c r="F87" s="1"/>
      <c r="G87" s="1" t="s">
        <v>779</v>
      </c>
      <c r="H87" s="1" t="s">
        <v>1372</v>
      </c>
      <c r="I87" s="1"/>
      <c r="J87" s="1" t="s">
        <v>1348</v>
      </c>
      <c r="K87" s="1" t="s">
        <v>1344</v>
      </c>
      <c r="L87" s="2">
        <v>45786</v>
      </c>
      <c r="M87" s="1"/>
      <c r="N87" s="3"/>
    </row>
    <row r="88" spans="1:14" x14ac:dyDescent="0.35">
      <c r="A88" s="1">
        <v>18</v>
      </c>
      <c r="B88" s="1" t="s">
        <v>1370</v>
      </c>
      <c r="C88" s="1" t="s">
        <v>779</v>
      </c>
      <c r="D88" s="1" t="s">
        <v>1377</v>
      </c>
      <c r="E88" s="1" t="s">
        <v>779</v>
      </c>
      <c r="F88" s="1"/>
      <c r="G88" s="1" t="s">
        <v>779</v>
      </c>
      <c r="H88" s="1" t="s">
        <v>1372</v>
      </c>
      <c r="I88" s="1"/>
      <c r="J88" s="1" t="s">
        <v>1343</v>
      </c>
      <c r="K88" s="1" t="s">
        <v>1344</v>
      </c>
      <c r="L88" s="2">
        <v>45786</v>
      </c>
      <c r="M88" s="1"/>
      <c r="N88" s="3"/>
    </row>
  </sheetData>
  <conditionalFormatting sqref="J1:J1048576">
    <cfRule type="cellIs" dxfId="5" priority="1" operator="equal">
      <formula>"Review"</formula>
    </cfRule>
    <cfRule type="cellIs" dxfId="4" priority="5" operator="equal">
      <formula>"closed"</formula>
    </cfRule>
    <cfRule type="cellIs" dxfId="3" priority="6" operator="equal">
      <formula>"open"</formula>
    </cfRule>
  </conditionalFormatting>
  <conditionalFormatting sqref="K1:K1048576">
    <cfRule type="cellIs" dxfId="2" priority="2" operator="equal">
      <formula>"High"</formula>
    </cfRule>
    <cfRule type="cellIs" dxfId="1" priority="3" operator="equal">
      <formula>"Medium"</formula>
    </cfRule>
    <cfRule type="cellIs" dxfId="0" priority="4" operator="equal">
      <formula>"Low"</formula>
    </cfRule>
  </conditionalFormatting>
  <dataValidations count="2">
    <dataValidation type="list" allowBlank="1" showInputMessage="1" showErrorMessage="1" sqref="K1:K1048576" xr:uid="{23F071AF-8319-492F-B9E1-F0C689CD269E}">
      <formula1>"High, Medium, Low"</formula1>
    </dataValidation>
    <dataValidation type="list" allowBlank="1" showInputMessage="1" showErrorMessage="1" sqref="J1:J1048576" xr:uid="{174EF806-93F9-46C0-8198-B591C938235B}">
      <formula1>"Open, Review, Closed"</formula1>
    </dataValidation>
  </dataValidations>
  <pageMargins left="0.7" right="0.7" top="0.75" bottom="0.75" header="0.3" footer="0.3"/>
  <headerFooter>
    <oddFooter>&amp;C_x000D_&amp;1#&amp;"Aptos"&amp;10&amp;K000000 General -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0918-43A6-4B23-8CAF-E2734C5F6E36}">
  <sheetPr>
    <tabColor rgb="FFFF0000"/>
  </sheetPr>
  <dimension ref="A1:AN7"/>
  <sheetViews>
    <sheetView workbookViewId="0">
      <selection activeCell="F4" sqref="F4"/>
    </sheetView>
  </sheetViews>
  <sheetFormatPr defaultRowHeight="14.5" x14ac:dyDescent="0.35"/>
  <cols>
    <col min="1" max="1" width="12.81640625" customWidth="1"/>
  </cols>
  <sheetData>
    <row r="1" spans="1:40" ht="19.5" x14ac:dyDescent="0.45">
      <c r="A1" s="47" t="s">
        <v>1252</v>
      </c>
    </row>
    <row r="2" spans="1:40" ht="39" x14ac:dyDescent="0.35">
      <c r="A2" s="52" t="s">
        <v>1253</v>
      </c>
      <c r="B2" s="53"/>
      <c r="C2" s="53"/>
      <c r="D2" s="53"/>
      <c r="E2" s="53"/>
      <c r="F2" s="53">
        <v>2026</v>
      </c>
      <c r="G2" s="53">
        <v>2027</v>
      </c>
      <c r="H2" s="53">
        <v>2028</v>
      </c>
      <c r="I2" s="53">
        <v>2029</v>
      </c>
      <c r="J2" s="53">
        <v>2030</v>
      </c>
      <c r="K2" s="53">
        <v>2031</v>
      </c>
      <c r="L2" s="53">
        <v>2032</v>
      </c>
      <c r="M2" s="53">
        <v>2033</v>
      </c>
      <c r="N2" s="53">
        <v>2034</v>
      </c>
      <c r="O2" s="53">
        <v>2035</v>
      </c>
      <c r="P2" s="53">
        <v>2036</v>
      </c>
      <c r="Q2" s="53">
        <v>2037</v>
      </c>
      <c r="R2" s="53">
        <v>2038</v>
      </c>
      <c r="S2" s="53">
        <v>2039</v>
      </c>
      <c r="T2" s="53">
        <v>2040</v>
      </c>
      <c r="U2" s="53">
        <v>2041</v>
      </c>
      <c r="V2" s="53">
        <v>2042</v>
      </c>
      <c r="W2" s="53">
        <v>2043</v>
      </c>
      <c r="X2" s="53">
        <v>2044</v>
      </c>
      <c r="Y2" s="53">
        <v>2045</v>
      </c>
      <c r="Z2" s="53">
        <v>2046</v>
      </c>
      <c r="AA2" s="53">
        <v>2047</v>
      </c>
      <c r="AB2" s="53">
        <v>2048</v>
      </c>
      <c r="AC2" s="53">
        <v>2049</v>
      </c>
      <c r="AD2" s="53">
        <v>2050</v>
      </c>
      <c r="AE2" s="53">
        <v>2051</v>
      </c>
      <c r="AF2" s="53">
        <v>2052</v>
      </c>
      <c r="AG2" s="53">
        <v>2053</v>
      </c>
      <c r="AH2" s="53">
        <v>2054</v>
      </c>
      <c r="AI2" s="53">
        <v>2055</v>
      </c>
      <c r="AJ2" s="53">
        <v>2056</v>
      </c>
      <c r="AK2" s="53">
        <v>2057</v>
      </c>
      <c r="AL2" s="53">
        <v>2058</v>
      </c>
      <c r="AM2" s="53">
        <v>2059</v>
      </c>
      <c r="AN2" s="53">
        <v>2060</v>
      </c>
    </row>
    <row r="3" spans="1:40" x14ac:dyDescent="0.35">
      <c r="A3" s="54" t="s">
        <v>5</v>
      </c>
      <c r="B3" s="55" t="s">
        <v>1254</v>
      </c>
      <c r="C3" s="56"/>
      <c r="D3" s="56"/>
      <c r="E3" s="56"/>
      <c r="F3" s="56">
        <f>'Baringa RC Buildouts Q425'!F3-'Baringa RC Buildouts Q325'!F3</f>
        <v>11.220000000001164</v>
      </c>
      <c r="G3" s="56">
        <f>'Baringa RC Buildouts Q425'!G3-'Baringa RC Buildouts Q325'!G3</f>
        <v>33.339999999996508</v>
      </c>
      <c r="H3" s="56">
        <f>'Baringa RC Buildouts Q425'!H3-'Baringa RC Buildouts Q325'!H3</f>
        <v>29.770000000004075</v>
      </c>
      <c r="I3" s="56">
        <f>'Baringa RC Buildouts Q425'!I3-'Baringa RC Buildouts Q325'!I3</f>
        <v>34.759999999994761</v>
      </c>
      <c r="J3" s="56">
        <f>'Baringa RC Buildouts Q425'!J3-'Baringa RC Buildouts Q325'!J3</f>
        <v>-3.6000000000058208</v>
      </c>
      <c r="K3" s="56">
        <f>'Baringa RC Buildouts Q425'!K3-'Baringa RC Buildouts Q325'!K3</f>
        <v>13.470000000001164</v>
      </c>
      <c r="L3" s="56">
        <f>'Baringa RC Buildouts Q425'!L3-'Baringa RC Buildouts Q325'!L3</f>
        <v>5.6000000000058208</v>
      </c>
      <c r="M3" s="56">
        <f>'Baringa RC Buildouts Q425'!M3-'Baringa RC Buildouts Q325'!M3</f>
        <v>12.460000000006403</v>
      </c>
      <c r="N3" s="56">
        <f>'Baringa RC Buildouts Q425'!N3-'Baringa RC Buildouts Q325'!N3</f>
        <v>29.669999999998254</v>
      </c>
      <c r="O3" s="56">
        <f>'Baringa RC Buildouts Q425'!O3-'Baringa RC Buildouts Q325'!O3</f>
        <v>43.559999999997672</v>
      </c>
      <c r="P3" s="56">
        <f>'Baringa RC Buildouts Q425'!P3-'Baringa RC Buildouts Q325'!P3</f>
        <v>53.69999999999709</v>
      </c>
      <c r="Q3" s="56">
        <f>'Baringa RC Buildouts Q425'!Q3-'Baringa RC Buildouts Q325'!Q3</f>
        <v>22.5</v>
      </c>
      <c r="R3" s="56">
        <f>'Baringa RC Buildouts Q425'!R3-'Baringa RC Buildouts Q325'!R3</f>
        <v>23.19999999999709</v>
      </c>
      <c r="S3" s="56">
        <f>'Baringa RC Buildouts Q425'!S3-'Baringa RC Buildouts Q325'!S3</f>
        <v>8.8999999999941792</v>
      </c>
      <c r="T3" s="56">
        <f>'Baringa RC Buildouts Q425'!T3-'Baringa RC Buildouts Q325'!T3</f>
        <v>38.399999999994179</v>
      </c>
      <c r="U3" s="56">
        <f>'Baringa RC Buildouts Q425'!U3-'Baringa RC Buildouts Q325'!U3</f>
        <v>23.100000000005821</v>
      </c>
      <c r="V3" s="56">
        <f>'Baringa RC Buildouts Q425'!V3-'Baringa RC Buildouts Q325'!V3</f>
        <v>23</v>
      </c>
      <c r="W3" s="56">
        <f>'Baringa RC Buildouts Q425'!W3-'Baringa RC Buildouts Q325'!W3</f>
        <v>38.899999999994179</v>
      </c>
      <c r="X3" s="56">
        <f>'Baringa RC Buildouts Q425'!X3-'Baringa RC Buildouts Q325'!X3</f>
        <v>32.30000000000291</v>
      </c>
      <c r="Y3" s="56">
        <f>'Baringa RC Buildouts Q425'!Y3-'Baringa RC Buildouts Q325'!Y3</f>
        <v>31.899999999994179</v>
      </c>
      <c r="Z3" s="56">
        <f>'Baringa RC Buildouts Q425'!Z3-'Baringa RC Buildouts Q325'!Z3</f>
        <v>49.69999999999709</v>
      </c>
      <c r="AA3" s="56">
        <f>'Baringa RC Buildouts Q425'!AA3-'Baringa RC Buildouts Q325'!AA3</f>
        <v>18.299999999988358</v>
      </c>
      <c r="AB3" s="56">
        <f>'Baringa RC Buildouts Q425'!AB3-'Baringa RC Buildouts Q325'!AB3</f>
        <v>40.799999999988358</v>
      </c>
      <c r="AC3" s="56">
        <f>'Baringa RC Buildouts Q425'!AC3-'Baringa RC Buildouts Q325'!AC3</f>
        <v>89.299999999988358</v>
      </c>
      <c r="AD3" s="56">
        <f>'Baringa RC Buildouts Q425'!AD3-'Baringa RC Buildouts Q325'!AD3</f>
        <v>64.799999999988358</v>
      </c>
      <c r="AE3" s="56">
        <f>'Baringa RC Buildouts Q425'!AE3-'Baringa RC Buildouts Q325'!AE3</f>
        <v>52</v>
      </c>
      <c r="AF3" s="56">
        <f>'Baringa RC Buildouts Q425'!AF3-'Baringa RC Buildouts Q325'!AF3</f>
        <v>49.200000000011642</v>
      </c>
      <c r="AG3" s="56">
        <f>'Baringa RC Buildouts Q425'!AG3-'Baringa RC Buildouts Q325'!AG3</f>
        <v>43.700000000011642</v>
      </c>
      <c r="AH3" s="56">
        <f>'Baringa RC Buildouts Q425'!AH3-'Baringa RC Buildouts Q325'!AH3</f>
        <v>49.100000000005821</v>
      </c>
      <c r="AI3" s="56">
        <f>'Baringa RC Buildouts Q425'!AI3-'Baringa RC Buildouts Q325'!AI3</f>
        <v>37.799999999988358</v>
      </c>
      <c r="AJ3" s="56">
        <f>'Baringa RC Buildouts Q425'!AJ3-'Baringa RC Buildouts Q325'!AJ3</f>
        <v>46.299999999988358</v>
      </c>
      <c r="AK3" s="56">
        <f>'Baringa RC Buildouts Q425'!AK3-'Baringa RC Buildouts Q325'!AK3</f>
        <v>19</v>
      </c>
      <c r="AL3" s="56">
        <f>'Baringa RC Buildouts Q425'!AL3-'Baringa RC Buildouts Q325'!AL3</f>
        <v>47.399999999994179</v>
      </c>
      <c r="AM3" s="56">
        <f>'Baringa RC Buildouts Q425'!AM3-'Baringa RC Buildouts Q325'!AM3</f>
        <v>87.899999999994179</v>
      </c>
      <c r="AN3" s="56">
        <f>'Baringa RC Buildouts Q425'!AN3-'Baringa RC Buildouts Q325'!AN3</f>
        <v>44.799999999988358</v>
      </c>
    </row>
    <row r="4" spans="1:40" s="118" customFormat="1" x14ac:dyDescent="0.35">
      <c r="A4" s="115" t="s">
        <v>4</v>
      </c>
      <c r="B4" s="116" t="s">
        <v>1254</v>
      </c>
      <c r="C4" s="117"/>
      <c r="D4" s="117"/>
      <c r="E4" s="117"/>
      <c r="F4" s="117">
        <f>'Baringa RC Buildouts Q425'!F4-'Baringa RC Buildouts Q325'!F4</f>
        <v>3.9899999999979627</v>
      </c>
      <c r="G4" s="117">
        <f>'Baringa RC Buildouts Q425'!G4-'Baringa RC Buildouts Q325'!G4</f>
        <v>16.269999999996799</v>
      </c>
      <c r="H4" s="117">
        <f>'Baringa RC Buildouts Q425'!H4-'Baringa RC Buildouts Q325'!H4</f>
        <v>14.599999999998545</v>
      </c>
      <c r="I4" s="117">
        <f>'Baringa RC Buildouts Q425'!I4-'Baringa RC Buildouts Q325'!I4</f>
        <v>19.860000000000582</v>
      </c>
      <c r="J4" s="117">
        <f>'Baringa RC Buildouts Q425'!J4-'Baringa RC Buildouts Q325'!J4</f>
        <v>-5.4900000000052387</v>
      </c>
      <c r="K4" s="117">
        <f>'Baringa RC Buildouts Q425'!K4-'Baringa RC Buildouts Q325'!K4</f>
        <v>14.190000000002328</v>
      </c>
      <c r="L4" s="117">
        <f>'Baringa RC Buildouts Q425'!L4-'Baringa RC Buildouts Q325'!L4</f>
        <v>21.860000000000582</v>
      </c>
      <c r="M4" s="117">
        <f>'Baringa RC Buildouts Q425'!M4-'Baringa RC Buildouts Q325'!M4</f>
        <v>23.139999999999418</v>
      </c>
      <c r="N4" s="117">
        <f>'Baringa RC Buildouts Q425'!N4-'Baringa RC Buildouts Q325'!N4</f>
        <v>30.100000000005821</v>
      </c>
      <c r="O4" s="117">
        <f>'Baringa RC Buildouts Q425'!O4-'Baringa RC Buildouts Q325'!O4</f>
        <v>33.139999999999418</v>
      </c>
      <c r="P4" s="117">
        <f>'Baringa RC Buildouts Q425'!P4-'Baringa RC Buildouts Q325'!P4</f>
        <v>42.509999999994761</v>
      </c>
      <c r="Q4" s="117">
        <f>'Baringa RC Buildouts Q425'!Q4-'Baringa RC Buildouts Q325'!Q4</f>
        <v>30.139999999999418</v>
      </c>
      <c r="R4" s="117">
        <f>'Baringa RC Buildouts Q425'!R4-'Baringa RC Buildouts Q325'!R4</f>
        <v>25.289999999993597</v>
      </c>
      <c r="S4" s="117">
        <f>'Baringa RC Buildouts Q425'!S4-'Baringa RC Buildouts Q325'!S4</f>
        <v>21.720000000001164</v>
      </c>
      <c r="T4" s="117">
        <f>'Baringa RC Buildouts Q425'!T4-'Baringa RC Buildouts Q325'!T4</f>
        <v>27.399999999994179</v>
      </c>
      <c r="U4" s="117">
        <f>'Baringa RC Buildouts Q425'!U4-'Baringa RC Buildouts Q325'!U4</f>
        <v>25.19999999999709</v>
      </c>
      <c r="V4" s="117">
        <f>'Baringa RC Buildouts Q425'!V4-'Baringa RC Buildouts Q325'!V4</f>
        <v>30.899999999994179</v>
      </c>
      <c r="W4" s="117">
        <f>'Baringa RC Buildouts Q425'!W4-'Baringa RC Buildouts Q325'!W4</f>
        <v>31.100000000005821</v>
      </c>
      <c r="X4" s="117">
        <f>'Baringa RC Buildouts Q425'!X4-'Baringa RC Buildouts Q325'!X4</f>
        <v>18.69999999999709</v>
      </c>
      <c r="Y4" s="117">
        <f>'Baringa RC Buildouts Q425'!Y4-'Baringa RC Buildouts Q325'!Y4</f>
        <v>25.100000000005821</v>
      </c>
      <c r="Z4" s="117">
        <f>'Baringa RC Buildouts Q425'!Z4-'Baringa RC Buildouts Q325'!Z4</f>
        <v>29.399999999994179</v>
      </c>
      <c r="AA4" s="117">
        <f>'Baringa RC Buildouts Q425'!AA4-'Baringa RC Buildouts Q325'!AA4</f>
        <v>26.5</v>
      </c>
      <c r="AB4" s="117">
        <f>'Baringa RC Buildouts Q425'!AB4-'Baringa RC Buildouts Q325'!AB4</f>
        <v>16.19999999999709</v>
      </c>
      <c r="AC4" s="117">
        <f>'Baringa RC Buildouts Q425'!AC4-'Baringa RC Buildouts Q325'!AC4</f>
        <v>26.19999999999709</v>
      </c>
      <c r="AD4" s="117">
        <f>'Baringa RC Buildouts Q425'!AD4-'Baringa RC Buildouts Q325'!AD4</f>
        <v>39.899999999994179</v>
      </c>
      <c r="AE4" s="117">
        <f>'Baringa RC Buildouts Q425'!AE4-'Baringa RC Buildouts Q325'!AE4</f>
        <v>31.5</v>
      </c>
      <c r="AF4" s="117">
        <f>'Baringa RC Buildouts Q425'!AF4-'Baringa RC Buildouts Q325'!AF4</f>
        <v>27.600000000005821</v>
      </c>
      <c r="AG4" s="117">
        <f>'Baringa RC Buildouts Q425'!AG4-'Baringa RC Buildouts Q325'!AG4</f>
        <v>28.399999999994179</v>
      </c>
      <c r="AH4" s="117">
        <f>'Baringa RC Buildouts Q425'!AH4-'Baringa RC Buildouts Q325'!AH4</f>
        <v>15.399999999994179</v>
      </c>
      <c r="AI4" s="117">
        <f>'Baringa RC Buildouts Q425'!AI4-'Baringa RC Buildouts Q325'!AI4</f>
        <v>44.80000000000291</v>
      </c>
      <c r="AJ4" s="117">
        <f>'Baringa RC Buildouts Q425'!AJ4-'Baringa RC Buildouts Q325'!AJ4</f>
        <v>28.600000000005821</v>
      </c>
      <c r="AK4" s="117">
        <f>'Baringa RC Buildouts Q425'!AK4-'Baringa RC Buildouts Q325'!AK4</f>
        <v>27.30000000000291</v>
      </c>
      <c r="AL4" s="117">
        <f>'Baringa RC Buildouts Q425'!AL4-'Baringa RC Buildouts Q325'!AL4</f>
        <v>43.5</v>
      </c>
      <c r="AM4" s="117">
        <f>'Baringa RC Buildouts Q425'!AM4-'Baringa RC Buildouts Q325'!AM4</f>
        <v>37</v>
      </c>
      <c r="AN4" s="117">
        <f>'Baringa RC Buildouts Q425'!AN4-'Baringa RC Buildouts Q325'!AN4</f>
        <v>50.399999999994179</v>
      </c>
    </row>
    <row r="5" spans="1:40" x14ac:dyDescent="0.35">
      <c r="A5" s="54" t="s">
        <v>7</v>
      </c>
      <c r="B5" s="55" t="s">
        <v>1254</v>
      </c>
      <c r="C5" s="56"/>
      <c r="D5" s="56"/>
      <c r="E5" s="56"/>
      <c r="F5" s="56">
        <f>'Baringa RC Buildouts Q425'!F5-'Baringa RC Buildouts Q325'!F5</f>
        <v>2.0900000000001455</v>
      </c>
      <c r="G5" s="56">
        <f>'Baringa RC Buildouts Q425'!G5-'Baringa RC Buildouts Q325'!G5</f>
        <v>6.7199999999993452</v>
      </c>
      <c r="H5" s="56">
        <f>'Baringa RC Buildouts Q425'!H5-'Baringa RC Buildouts Q325'!H5</f>
        <v>6.9099999999998545</v>
      </c>
      <c r="I5" s="56">
        <f>'Baringa RC Buildouts Q425'!I5-'Baringa RC Buildouts Q325'!I5</f>
        <v>5.5299999999988358</v>
      </c>
      <c r="J5" s="56">
        <f>'Baringa RC Buildouts Q425'!J5-'Baringa RC Buildouts Q325'!J5</f>
        <v>-0.47000000000116415</v>
      </c>
      <c r="K5" s="56">
        <f>'Baringa RC Buildouts Q425'!K5-'Baringa RC Buildouts Q325'!K5</f>
        <v>-9.6599999999998545</v>
      </c>
      <c r="L5" s="56">
        <f>'Baringa RC Buildouts Q425'!L5-'Baringa RC Buildouts Q325'!L5</f>
        <v>-12.569999999999709</v>
      </c>
      <c r="M5" s="56">
        <f>'Baringa RC Buildouts Q425'!M5-'Baringa RC Buildouts Q325'!M5</f>
        <v>-11.270000000000437</v>
      </c>
      <c r="N5" s="56">
        <f>'Baringa RC Buildouts Q425'!N5-'Baringa RC Buildouts Q325'!N5</f>
        <v>-6.0299999999988358</v>
      </c>
      <c r="O5" s="56">
        <f>'Baringa RC Buildouts Q425'!O5-'Baringa RC Buildouts Q325'!O5</f>
        <v>2.2799999999988358</v>
      </c>
      <c r="P5" s="56">
        <f>'Baringa RC Buildouts Q425'!P5-'Baringa RC Buildouts Q325'!P5</f>
        <v>-1.2799999999988358</v>
      </c>
      <c r="Q5" s="56">
        <f>'Baringa RC Buildouts Q425'!Q5-'Baringa RC Buildouts Q325'!Q5</f>
        <v>-9.9700000000011642</v>
      </c>
      <c r="R5" s="56">
        <f>'Baringa RC Buildouts Q425'!R5-'Baringa RC Buildouts Q325'!R5</f>
        <v>-7.7200000000011642</v>
      </c>
      <c r="S5" s="56">
        <f>'Baringa RC Buildouts Q425'!S5-'Baringa RC Buildouts Q325'!S5</f>
        <v>-8.4099999999998545</v>
      </c>
      <c r="T5" s="56">
        <f>'Baringa RC Buildouts Q425'!T5-'Baringa RC Buildouts Q325'!T5</f>
        <v>-1.0099999999983993</v>
      </c>
      <c r="U5" s="56">
        <f>'Baringa RC Buildouts Q425'!U5-'Baringa RC Buildouts Q325'!U5</f>
        <v>-6.2299999999995634</v>
      </c>
      <c r="V5" s="56">
        <f>'Baringa RC Buildouts Q425'!V5-'Baringa RC Buildouts Q325'!V5</f>
        <v>-3.6500000000014552</v>
      </c>
      <c r="W5" s="56">
        <f>'Baringa RC Buildouts Q425'!W5-'Baringa RC Buildouts Q325'!W5</f>
        <v>-0.93999999999869033</v>
      </c>
      <c r="X5" s="56">
        <f>'Baringa RC Buildouts Q425'!X5-'Baringa RC Buildouts Q325'!X5</f>
        <v>-1.7299999999995634</v>
      </c>
      <c r="Y5" s="56">
        <f>'Baringa RC Buildouts Q425'!Y5-'Baringa RC Buildouts Q325'!Y5</f>
        <v>3.2700000000004366</v>
      </c>
      <c r="Z5" s="56">
        <f>'Baringa RC Buildouts Q425'!Z5-'Baringa RC Buildouts Q325'!Z5</f>
        <v>2.5999999999985448</v>
      </c>
      <c r="AA5" s="56">
        <f>'Baringa RC Buildouts Q425'!AA5-'Baringa RC Buildouts Q325'!AA5</f>
        <v>3.3600000000005821</v>
      </c>
      <c r="AB5" s="56">
        <f>'Baringa RC Buildouts Q425'!AB5-'Baringa RC Buildouts Q325'!AB5</f>
        <v>11.020000000000437</v>
      </c>
      <c r="AC5" s="56">
        <f>'Baringa RC Buildouts Q425'!AC5-'Baringa RC Buildouts Q325'!AC5</f>
        <v>27.31000000000131</v>
      </c>
      <c r="AD5" s="56">
        <f>'Baringa RC Buildouts Q425'!AD5-'Baringa RC Buildouts Q325'!AD5</f>
        <v>4.180000000000291</v>
      </c>
      <c r="AE5" s="56">
        <f>'Baringa RC Buildouts Q425'!AE5-'Baringa RC Buildouts Q325'!AE5</f>
        <v>16.379999999997381</v>
      </c>
      <c r="AF5" s="56">
        <f>'Baringa RC Buildouts Q425'!AF5-'Baringa RC Buildouts Q325'!AF5</f>
        <v>11.339999999996508</v>
      </c>
      <c r="AG5" s="56">
        <f>'Baringa RC Buildouts Q425'!AG5-'Baringa RC Buildouts Q325'!AG5</f>
        <v>22.120000000002619</v>
      </c>
      <c r="AH5" s="56">
        <f>'Baringa RC Buildouts Q425'!AH5-'Baringa RC Buildouts Q325'!AH5</f>
        <v>-4.4499999999970896</v>
      </c>
      <c r="AI5" s="56">
        <f>'Baringa RC Buildouts Q425'!AI5-'Baringa RC Buildouts Q325'!AI5</f>
        <v>6.3300000000017462</v>
      </c>
      <c r="AJ5" s="56">
        <f>'Baringa RC Buildouts Q425'!AJ5-'Baringa RC Buildouts Q325'!AJ5</f>
        <v>13.080000000001746</v>
      </c>
      <c r="AK5" s="56">
        <f>'Baringa RC Buildouts Q425'!AK5-'Baringa RC Buildouts Q325'!AK5</f>
        <v>6.7099999999991269</v>
      </c>
      <c r="AL5" s="56">
        <f>'Baringa RC Buildouts Q425'!AL5-'Baringa RC Buildouts Q325'!AL5</f>
        <v>7.5199999999967986</v>
      </c>
      <c r="AM5" s="56">
        <f>'Baringa RC Buildouts Q425'!AM5-'Baringa RC Buildouts Q325'!AM5</f>
        <v>14.220000000001164</v>
      </c>
      <c r="AN5" s="56">
        <f>'Baringa RC Buildouts Q425'!AN5-'Baringa RC Buildouts Q325'!AN5</f>
        <v>5.930000000000291</v>
      </c>
    </row>
    <row r="6" spans="1:40" x14ac:dyDescent="0.35">
      <c r="A6" s="54" t="s">
        <v>460</v>
      </c>
      <c r="B6" s="55" t="s">
        <v>1254</v>
      </c>
      <c r="C6" s="56"/>
      <c r="D6" s="56"/>
      <c r="E6" s="56"/>
      <c r="F6" s="56">
        <f>'Baringa RC Buildouts Q425'!F6-'Baringa RC Buildouts Q325'!F6</f>
        <v>1.319999999999709</v>
      </c>
      <c r="G6" s="56">
        <f>'Baringa RC Buildouts Q425'!G6-'Baringa RC Buildouts Q325'!G6</f>
        <v>0.29000000000087311</v>
      </c>
      <c r="H6" s="56">
        <f>'Baringa RC Buildouts Q425'!H6-'Baringa RC Buildouts Q325'!H6</f>
        <v>0.87999999999919964</v>
      </c>
      <c r="I6" s="56">
        <f>'Baringa RC Buildouts Q425'!I6-'Baringa RC Buildouts Q325'!I6</f>
        <v>0.97999999999956344</v>
      </c>
      <c r="J6" s="56">
        <f>'Baringa RC Buildouts Q425'!J6-'Baringa RC Buildouts Q325'!J6</f>
        <v>-8.3799999999991996</v>
      </c>
      <c r="K6" s="56">
        <f>'Baringa RC Buildouts Q425'!K6-'Baringa RC Buildouts Q325'!K6</f>
        <v>-9.5499999999992724</v>
      </c>
      <c r="L6" s="56">
        <f>'Baringa RC Buildouts Q425'!L6-'Baringa RC Buildouts Q325'!L6</f>
        <v>-8.5300000000006548</v>
      </c>
      <c r="M6" s="56">
        <f>'Baringa RC Buildouts Q425'!M6-'Baringa RC Buildouts Q325'!M6</f>
        <v>-7.8700000000008004</v>
      </c>
      <c r="N6" s="56">
        <f>'Baringa RC Buildouts Q425'!N6-'Baringa RC Buildouts Q325'!N6</f>
        <v>-4.7399999999997817</v>
      </c>
      <c r="O6" s="56">
        <f>'Baringa RC Buildouts Q425'!O6-'Baringa RC Buildouts Q325'!O6</f>
        <v>-2.3700000000008004</v>
      </c>
      <c r="P6" s="56">
        <f>'Baringa RC Buildouts Q425'!P6-'Baringa RC Buildouts Q325'!P6</f>
        <v>-4.3999999999996362</v>
      </c>
      <c r="Q6" s="56">
        <f>'Baringa RC Buildouts Q425'!Q6-'Baringa RC Buildouts Q325'!Q6</f>
        <v>-11.479999999999563</v>
      </c>
      <c r="R6" s="56">
        <f>'Baringa RC Buildouts Q425'!R6-'Baringa RC Buildouts Q325'!R6</f>
        <v>-11.709999999999127</v>
      </c>
      <c r="S6" s="56">
        <f>'Baringa RC Buildouts Q425'!S6-'Baringa RC Buildouts Q325'!S6</f>
        <v>-12.409999999999854</v>
      </c>
      <c r="T6" s="56">
        <f>'Baringa RC Buildouts Q425'!T6-'Baringa RC Buildouts Q325'!T6</f>
        <v>1.3500000000003638</v>
      </c>
      <c r="U6" s="56">
        <f>'Baringa RC Buildouts Q425'!U6-'Baringa RC Buildouts Q325'!U6</f>
        <v>-5.9699999999993452</v>
      </c>
      <c r="V6" s="56">
        <f>'Baringa RC Buildouts Q425'!V6-'Baringa RC Buildouts Q325'!V6</f>
        <v>-8.3600000000005821</v>
      </c>
      <c r="W6" s="56">
        <f>'Baringa RC Buildouts Q425'!W6-'Baringa RC Buildouts Q325'!W6</f>
        <v>-6</v>
      </c>
      <c r="X6" s="56">
        <f>'Baringa RC Buildouts Q425'!X6-'Baringa RC Buildouts Q325'!X6</f>
        <v>-9.180000000000291</v>
      </c>
      <c r="Y6" s="56">
        <f>'Baringa RC Buildouts Q425'!Y6-'Baringa RC Buildouts Q325'!Y6</f>
        <v>-6.2399999999997817</v>
      </c>
      <c r="Z6" s="56">
        <f>'Baringa RC Buildouts Q425'!Z6-'Baringa RC Buildouts Q325'!Z6</f>
        <v>-4.3099999999994907</v>
      </c>
      <c r="AA6" s="56">
        <f>'Baringa RC Buildouts Q425'!AA6-'Baringa RC Buildouts Q325'!AA6</f>
        <v>-0.53000000000065484</v>
      </c>
      <c r="AB6" s="56">
        <f>'Baringa RC Buildouts Q425'!AB6-'Baringa RC Buildouts Q325'!AB6</f>
        <v>8.1000000000003638</v>
      </c>
      <c r="AC6" s="56">
        <f>'Baringa RC Buildouts Q425'!AC6-'Baringa RC Buildouts Q325'!AC6</f>
        <v>12.5</v>
      </c>
      <c r="AD6" s="56">
        <f>'Baringa RC Buildouts Q425'!AD6-'Baringa RC Buildouts Q325'!AD6</f>
        <v>5.2199999999993452</v>
      </c>
      <c r="AE6" s="56">
        <f>'Baringa RC Buildouts Q425'!AE6-'Baringa RC Buildouts Q325'!AE6</f>
        <v>0.56999999999970896</v>
      </c>
      <c r="AF6" s="56">
        <f>'Baringa RC Buildouts Q425'!AF6-'Baringa RC Buildouts Q325'!AF6</f>
        <v>14.530000000000655</v>
      </c>
      <c r="AG6" s="56">
        <f>'Baringa RC Buildouts Q425'!AG6-'Baringa RC Buildouts Q325'!AG6</f>
        <v>2.2399999999997817</v>
      </c>
      <c r="AH6" s="56">
        <f>'Baringa RC Buildouts Q425'!AH6-'Baringa RC Buildouts Q325'!AH6</f>
        <v>2.0400000000008731</v>
      </c>
      <c r="AI6" s="56">
        <f>'Baringa RC Buildouts Q425'!AI6-'Baringa RC Buildouts Q325'!AI6</f>
        <v>-1.069999999999709</v>
      </c>
      <c r="AJ6" s="56">
        <f>'Baringa RC Buildouts Q425'!AJ6-'Baringa RC Buildouts Q325'!AJ6</f>
        <v>9.1100000000005821</v>
      </c>
      <c r="AK6" s="56">
        <f>'Baringa RC Buildouts Q425'!AK6-'Baringa RC Buildouts Q325'!AK6</f>
        <v>1.2799999999988358</v>
      </c>
      <c r="AL6" s="56">
        <f>'Baringa RC Buildouts Q425'!AL6-'Baringa RC Buildouts Q325'!AL6</f>
        <v>1.1399999999994179</v>
      </c>
      <c r="AM6" s="56">
        <f>'Baringa RC Buildouts Q425'!AM6-'Baringa RC Buildouts Q325'!AM6</f>
        <v>4.9799999999995634</v>
      </c>
      <c r="AN6" s="56">
        <f>'Baringa RC Buildouts Q425'!AN6-'Baringa RC Buildouts Q325'!AN6</f>
        <v>0.49000000000160071</v>
      </c>
    </row>
    <row r="7" spans="1:40" x14ac:dyDescent="0.35">
      <c r="A7" s="54" t="s">
        <v>6</v>
      </c>
      <c r="B7" s="55" t="s">
        <v>1254</v>
      </c>
      <c r="C7" s="56"/>
      <c r="D7" s="56"/>
      <c r="E7" s="56"/>
      <c r="F7" s="56">
        <f>'Baringa RC Buildouts Q425'!F7-'Baringa RC Buildouts Q325'!F7</f>
        <v>0.84999999999854481</v>
      </c>
      <c r="G7" s="56">
        <f>'Baringa RC Buildouts Q425'!G7-'Baringa RC Buildouts Q325'!G7</f>
        <v>11.889999999999418</v>
      </c>
      <c r="H7" s="56">
        <f>'Baringa RC Buildouts Q425'!H7-'Baringa RC Buildouts Q325'!H7</f>
        <v>15.319999999999709</v>
      </c>
      <c r="I7" s="56">
        <f>'Baringa RC Buildouts Q425'!I7-'Baringa RC Buildouts Q325'!I7</f>
        <v>20.120000000002619</v>
      </c>
      <c r="J7" s="56">
        <f>'Baringa RC Buildouts Q425'!J7-'Baringa RC Buildouts Q325'!J7</f>
        <v>-4.6999999999970896</v>
      </c>
      <c r="K7" s="56">
        <f>'Baringa RC Buildouts Q425'!K7-'Baringa RC Buildouts Q325'!K7</f>
        <v>-21.080000000001746</v>
      </c>
      <c r="L7" s="56">
        <f>'Baringa RC Buildouts Q425'!L7-'Baringa RC Buildouts Q325'!L7</f>
        <v>-40.669999999998254</v>
      </c>
      <c r="M7" s="56">
        <f>'Baringa RC Buildouts Q425'!M7-'Baringa RC Buildouts Q325'!M7</f>
        <v>-24.730000000003201</v>
      </c>
      <c r="N7" s="56">
        <f>'Baringa RC Buildouts Q425'!N7-'Baringa RC Buildouts Q325'!N7</f>
        <v>-14.150000000001455</v>
      </c>
      <c r="O7" s="56">
        <f>'Baringa RC Buildouts Q425'!O7-'Baringa RC Buildouts Q325'!O7</f>
        <v>6.7799999999988358</v>
      </c>
      <c r="P7" s="56">
        <f>'Baringa RC Buildouts Q425'!P7-'Baringa RC Buildouts Q325'!P7</f>
        <v>0.58000000000174623</v>
      </c>
      <c r="Q7" s="56">
        <f>'Baringa RC Buildouts Q425'!Q7-'Baringa RC Buildouts Q325'!Q7</f>
        <v>-29.720000000001164</v>
      </c>
      <c r="R7" s="56">
        <f>'Baringa RC Buildouts Q425'!R7-'Baringa RC Buildouts Q325'!R7</f>
        <v>-22.660000000003492</v>
      </c>
      <c r="S7" s="56">
        <f>'Baringa RC Buildouts Q425'!S7-'Baringa RC Buildouts Q325'!S7</f>
        <v>-28.089999999996508</v>
      </c>
      <c r="T7" s="56">
        <f>'Baringa RC Buildouts Q425'!T7-'Baringa RC Buildouts Q325'!T7</f>
        <v>17.940000000002328</v>
      </c>
      <c r="U7" s="56">
        <f>'Baringa RC Buildouts Q425'!U7-'Baringa RC Buildouts Q325'!U7</f>
        <v>-11.570000000006985</v>
      </c>
      <c r="V7" s="56">
        <f>'Baringa RC Buildouts Q425'!V7-'Baringa RC Buildouts Q325'!V7</f>
        <v>-17.309999999997672</v>
      </c>
      <c r="W7" s="56">
        <f>'Baringa RC Buildouts Q425'!W7-'Baringa RC Buildouts Q325'!W7</f>
        <v>8.5800000000017462</v>
      </c>
      <c r="X7" s="56">
        <f>'Baringa RC Buildouts Q425'!X7-'Baringa RC Buildouts Q325'!X7</f>
        <v>-10.130000000004657</v>
      </c>
      <c r="Y7" s="56">
        <f>'Baringa RC Buildouts Q425'!Y7-'Baringa RC Buildouts Q325'!Y7</f>
        <v>11.179999999993015</v>
      </c>
      <c r="Z7" s="56">
        <f>'Baringa RC Buildouts Q425'!Z7-'Baringa RC Buildouts Q325'!Z7</f>
        <v>19.919999999998254</v>
      </c>
      <c r="AA7" s="56">
        <f>'Baringa RC Buildouts Q425'!AA7-'Baringa RC Buildouts Q325'!AA7</f>
        <v>15.160000000003492</v>
      </c>
      <c r="AB7" s="56">
        <f>'Baringa RC Buildouts Q425'!AB7-'Baringa RC Buildouts Q325'!AB7</f>
        <v>45.919999999998254</v>
      </c>
      <c r="AC7" s="56">
        <f>'Baringa RC Buildouts Q425'!AC7-'Baringa RC Buildouts Q325'!AC7</f>
        <v>98.809999999997672</v>
      </c>
      <c r="AD7" s="56">
        <f>'Baringa RC Buildouts Q425'!AD7-'Baringa RC Buildouts Q325'!AD7</f>
        <v>23.070000000006985</v>
      </c>
      <c r="AE7" s="56">
        <f>'Baringa RC Buildouts Q425'!AE7-'Baringa RC Buildouts Q325'!AE7</f>
        <v>38.600000000005821</v>
      </c>
      <c r="AF7" s="56">
        <f>'Baringa RC Buildouts Q425'!AF7-'Baringa RC Buildouts Q325'!AF7</f>
        <v>52.899999999994179</v>
      </c>
      <c r="AG7" s="56">
        <f>'Baringa RC Buildouts Q425'!AG7-'Baringa RC Buildouts Q325'!AG7</f>
        <v>30.100000000005821</v>
      </c>
      <c r="AH7" s="56">
        <f>'Baringa RC Buildouts Q425'!AH7-'Baringa RC Buildouts Q325'!AH7</f>
        <v>19.5</v>
      </c>
      <c r="AI7" s="56">
        <f>'Baringa RC Buildouts Q425'!AI7-'Baringa RC Buildouts Q325'!AI7</f>
        <v>15.399999999994179</v>
      </c>
      <c r="AJ7" s="56">
        <f>'Baringa RC Buildouts Q425'!AJ7-'Baringa RC Buildouts Q325'!AJ7</f>
        <v>39.30000000000291</v>
      </c>
      <c r="AK7" s="56">
        <f>'Baringa RC Buildouts Q425'!AK7-'Baringa RC Buildouts Q325'!AK7</f>
        <v>0.19999999999708962</v>
      </c>
      <c r="AL7" s="56">
        <f>'Baringa RC Buildouts Q425'!AL7-'Baringa RC Buildouts Q325'!AL7</f>
        <v>17.100000000005821</v>
      </c>
      <c r="AM7" s="56">
        <f>'Baringa RC Buildouts Q425'!AM7-'Baringa RC Buildouts Q325'!AM7</f>
        <v>56.100000000005821</v>
      </c>
      <c r="AN7" s="56">
        <f>'Baringa RC Buildouts Q425'!AN7-'Baringa RC Buildouts Q325'!AN7</f>
        <v>6.3000000000029104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161294e-3c3c-4dcd-a9fd-ea34851ce506">
      <Terms xmlns="http://schemas.microsoft.com/office/infopath/2007/PartnerControls"/>
    </lcf76f155ced4ddcb4097134ff3c332f>
    <TaxCatchAll xmlns="1aa9ceb3-a36c-4471-93ac-6da35e2afa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Core Document" ma:contentTypeID="0x0101009AA1DC2EC3B316478CE20CAA0A6BC2C100C0042791F978C24FBBED8A9DC1AB539D" ma:contentTypeVersion="21" ma:contentTypeDescription="Create a new document." ma:contentTypeScope="" ma:versionID="ef5026b47dd6cd5e8a69d8aff82c14f8">
  <xsd:schema xmlns:xsd="http://www.w3.org/2001/XMLSchema" xmlns:xs="http://www.w3.org/2001/XMLSchema" xmlns:p="http://schemas.microsoft.com/office/2006/metadata/properties" xmlns:ns2="1161294e-3c3c-4dcd-a9fd-ea34851ce506" xmlns:ns3="1aa9ceb3-a36c-4471-93ac-6da35e2afa3b" targetNamespace="http://schemas.microsoft.com/office/2006/metadata/properties" ma:root="true" ma:fieldsID="57f52f4c82bbb5ac988d8eb6420ca6c0" ns2:_="" ns3:_="">
    <xsd:import namespace="1161294e-3c3c-4dcd-a9fd-ea34851ce506"/>
    <xsd:import namespace="1aa9ceb3-a36c-4471-93ac-6da35e2afa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DateTaken"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61294e-3c3c-4dcd-a9fd-ea34851ce5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03df22-eee6-4f01-92f6-9ce365af7d75"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a9ceb3-a36c-4471-93ac-6da35e2afa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0f575cd-9471-4d66-94d4-fde5c74d7256}" ma:internalName="TaxCatchAll" ma:showField="CatchAllData" ma:web="1aa9ceb3-a36c-4471-93ac-6da35e2afa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79911B-BD3E-463B-B890-C5F524438700}">
  <ds:schemaRefs>
    <ds:schemaRef ds:uri="http://schemas.microsoft.com/sharepoint/v3/contenttype/forms"/>
  </ds:schemaRefs>
</ds:datastoreItem>
</file>

<file path=customXml/itemProps2.xml><?xml version="1.0" encoding="utf-8"?>
<ds:datastoreItem xmlns:ds="http://schemas.openxmlformats.org/officeDocument/2006/customXml" ds:itemID="{C943295C-E3D0-4EC5-A618-40F89407244B}">
  <ds:schemaRefs>
    <ds:schemaRef ds:uri="http://schemas.microsoft.com/office/2006/metadata/properties"/>
    <ds:schemaRef ds:uri="http://schemas.microsoft.com/office/infopath/2007/PartnerControls"/>
    <ds:schemaRef ds:uri="1161294e-3c3c-4dcd-a9fd-ea34851ce506"/>
    <ds:schemaRef ds:uri="1aa9ceb3-a36c-4471-93ac-6da35e2afa3b"/>
  </ds:schemaRefs>
</ds:datastoreItem>
</file>

<file path=customXml/itemProps3.xml><?xml version="1.0" encoding="utf-8"?>
<ds:datastoreItem xmlns:ds="http://schemas.openxmlformats.org/officeDocument/2006/customXml" ds:itemID="{2227B8EC-F8DC-4DB1-B2E0-5ADD576D31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61294e-3c3c-4dcd-a9fd-ea34851ce506"/>
    <ds:schemaRef ds:uri="1aa9ceb3-a36c-4471-93ac-6da35e2afa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5aa79cf-0742-4327-9b0e-ff7200d95773}" enabled="1" method="Standard" siteId="{90610670-1a80-434a-88c3-e568bce39bc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Quarterly Update Checklist</vt:lpstr>
      <vt:lpstr>Changes Tracker Q1 26</vt:lpstr>
      <vt:lpstr>Changes Tracker Q2</vt:lpstr>
      <vt:lpstr>New RUG List Q4</vt:lpstr>
      <vt:lpstr>New RUG List Q2</vt:lpstr>
      <vt:lpstr>GLL List</vt:lpstr>
      <vt:lpstr>Scenario Checklist</vt:lpstr>
      <vt:lpstr>RUG compare</vt:lpstr>
      <vt:lpstr>Baringa RC Buildouts Q425</vt:lpstr>
      <vt:lpstr>Baringa RC Buildouts Q325</vt:lpstr>
      <vt:lpstr>Baringa RC Buildouts Q424</vt:lpstr>
      <vt:lpstr>GLL List Example</vt:lpstr>
      <vt:lpstr>Issues Tracker Example</vt:lpstr>
      <vt:lpstr>Difference demand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Wriece Madassery</dc:creator>
  <cp:keywords/>
  <dc:description/>
  <cp:lastModifiedBy>Grace Margaretha</cp:lastModifiedBy>
  <cp:revision/>
  <dcterms:created xsi:type="dcterms:W3CDTF">2024-06-26T05:18:45Z</dcterms:created>
  <dcterms:modified xsi:type="dcterms:W3CDTF">2026-02-25T10:47:24Z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0x0101009AA1DC2EC3B316478CE20CAA0A6BC2C100C0042791F978C24FBBED8A9DC1AB539D</vt:lpwstr>
  </property>
  <property fmtid="{D5CDD505-2E9C-101B-9397-08002B2CF9AE}" pid="3" name="MediaServiceImageTags">
    <vt:lpwstr/>
  </property>
  <property fmtid="{D5CDD505-2E9C-101B-9397-08002B2CF9AE}" pid="4" name="_ExtendedDescription">
    <vt:lpwstr/>
  </property>
</Properties>
</file>